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G:\_Gemensam Data\Kolada\Analysstöd i KPBs kölvatten\Koll på ÄO\"/>
    </mc:Choice>
  </mc:AlternateContent>
  <xr:revisionPtr revIDLastSave="0" documentId="13_ncr:1_{93B1B752-AC9C-42F4-892F-3F04CFF498B0}" xr6:coauthVersionLast="47" xr6:coauthVersionMax="47" xr10:uidLastSave="{00000000-0000-0000-0000-000000000000}"/>
  <bookViews>
    <workbookView xWindow="21675" yWindow="0" windowWidth="29565" windowHeight="21000" tabRatio="824" activeTab="8" xr2:uid="{00000000-000D-0000-FFFF-FFFF00000000}"/>
  </bookViews>
  <sheets>
    <sheet name="Startsida" sheetId="5" r:id="rId1"/>
    <sheet name="Översikt" sheetId="14" r:id="rId2"/>
    <sheet name="Struktur" sheetId="1" r:id="rId3"/>
    <sheet name="Ordinärt Boende" sheetId="2" r:id="rId4"/>
    <sheet name="Särskilt Boende" sheetId="8" r:id="rId5"/>
    <sheet name="Vidare analys" sheetId="11" r:id="rId6"/>
    <sheet name="F&amp;S" sheetId="15" r:id="rId7"/>
    <sheet name="NTInfo" sheetId="16" r:id="rId8"/>
    <sheet name="Grafer" sheetId="6" r:id="rId9"/>
    <sheet name="Data" sheetId="4" r:id="rId10"/>
    <sheet name="Liknande kommuner" sheetId="9" r:id="rId11"/>
  </sheets>
  <definedNames>
    <definedName name="_xlnm._FilterDatabase" localSheetId="9" hidden="1">Data!$A$1:$DG$603</definedName>
    <definedName name="_xlnm._FilterDatabase" localSheetId="7" hidden="1">NTInfo!$A$1:$C$69</definedName>
    <definedName name="_xlnm._FilterDatabase" localSheetId="0" hidden="1">Startsida!$B$17:$K$307</definedName>
    <definedName name="_ftnref1" localSheetId="2">Struktur!#REF!</definedName>
    <definedName name="_Toc363802121" localSheetId="4">'Särskilt Boende'!#REF!</definedName>
    <definedName name="_Toc363802121" localSheetId="1">Struktur!#REF!</definedName>
    <definedName name="_Toc363802126" localSheetId="2">Struktur!$G$29</definedName>
    <definedName name="_Toc363802132" localSheetId="3">'Ordinärt Boende'!#REF!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5" i="6" l="1"/>
  <c r="A27" i="14" l="1"/>
  <c r="B44" i="1"/>
  <c r="B27" i="1" l="1"/>
  <c r="B11" i="8"/>
  <c r="D112" i="6" l="1"/>
  <c r="E112" i="6"/>
  <c r="G112" i="6"/>
  <c r="H112" i="6"/>
  <c r="C29" i="2" l="1"/>
  <c r="B24" i="1"/>
  <c r="G53" i="6" l="1"/>
  <c r="E53" i="6"/>
  <c r="F53" i="6"/>
  <c r="B67" i="6" l="1"/>
  <c r="P53" i="6" l="1"/>
  <c r="O53" i="6"/>
  <c r="N53" i="6"/>
  <c r="M53" i="6"/>
  <c r="L53" i="6"/>
  <c r="K53" i="6"/>
  <c r="J53" i="6"/>
  <c r="C53" i="6"/>
  <c r="D53" i="6"/>
  <c r="H53" i="6"/>
  <c r="I53" i="6"/>
  <c r="B55" i="6" l="1"/>
  <c r="B63" i="6"/>
  <c r="B62" i="6"/>
  <c r="B57" i="6"/>
  <c r="B58" i="6"/>
  <c r="B54" i="6"/>
  <c r="B8" i="2" l="1"/>
  <c r="C92" i="6" l="1"/>
  <c r="D12" i="5" l="1"/>
  <c r="C26" i="6" s="1"/>
  <c r="D92" i="6" l="1"/>
  <c r="D113" i="6"/>
  <c r="E92" i="6"/>
  <c r="E102" i="6"/>
  <c r="C27" i="1"/>
  <c r="G54" i="6"/>
  <c r="H113" i="6"/>
  <c r="C42" i="6"/>
  <c r="D42" i="6"/>
  <c r="C36" i="6"/>
  <c r="C35" i="6"/>
  <c r="C10" i="6"/>
  <c r="C27" i="6"/>
  <c r="C20" i="6" s="1"/>
  <c r="C22" i="2"/>
  <c r="C14" i="6"/>
  <c r="C6" i="6" s="1"/>
  <c r="C55" i="6"/>
  <c r="C54" i="6"/>
  <c r="C24" i="6"/>
  <c r="F62" i="6"/>
  <c r="F57" i="6"/>
  <c r="F58" i="6"/>
  <c r="E58" i="6"/>
  <c r="E57" i="6"/>
  <c r="F55" i="6"/>
  <c r="F54" i="6"/>
  <c r="G55" i="6"/>
  <c r="K55" i="6"/>
  <c r="P55" i="6"/>
  <c r="P54" i="6"/>
  <c r="H55" i="6"/>
  <c r="J55" i="6"/>
  <c r="L55" i="6"/>
  <c r="I54" i="6"/>
  <c r="M55" i="6"/>
  <c r="N55" i="6"/>
  <c r="O55" i="6"/>
  <c r="O54" i="6"/>
  <c r="I55" i="6"/>
  <c r="N54" i="6"/>
  <c r="M54" i="6"/>
  <c r="L54" i="6"/>
  <c r="K54" i="6"/>
  <c r="J54" i="6"/>
  <c r="H54" i="6"/>
  <c r="D62" i="6"/>
  <c r="E62" i="6"/>
  <c r="C62" i="6"/>
  <c r="D55" i="6"/>
  <c r="E55" i="6"/>
  <c r="F63" i="6"/>
  <c r="D63" i="6"/>
  <c r="C63" i="6"/>
  <c r="C57" i="6"/>
  <c r="E54" i="6"/>
  <c r="C58" i="6"/>
  <c r="D54" i="6"/>
  <c r="D58" i="6"/>
  <c r="E63" i="6"/>
  <c r="D57" i="6"/>
  <c r="D102" i="6"/>
  <c r="F113" i="6"/>
  <c r="G113" i="6"/>
  <c r="C3" i="1"/>
  <c r="D16" i="5"/>
  <c r="C6" i="5" s="1"/>
  <c r="C8" i="6" l="1"/>
  <c r="C7" i="6"/>
  <c r="F61" i="6"/>
  <c r="F60" i="6"/>
  <c r="F59" i="6"/>
  <c r="G58" i="6" s="1"/>
  <c r="B3" i="1"/>
  <c r="G63" i="6" l="1"/>
  <c r="I63" i="6"/>
  <c r="N58" i="6"/>
  <c r="O58" i="6"/>
  <c r="P58" i="6"/>
  <c r="J58" i="6"/>
  <c r="L58" i="6"/>
  <c r="M58" i="6"/>
  <c r="K58" i="6"/>
  <c r="P63" i="6"/>
  <c r="K63" i="6"/>
  <c r="M63" i="6"/>
  <c r="L63" i="6"/>
  <c r="O63" i="6"/>
  <c r="N63" i="6"/>
  <c r="J63" i="6"/>
  <c r="I58" i="6"/>
  <c r="H63" i="6"/>
  <c r="H58" i="6"/>
  <c r="C23" i="6"/>
  <c r="C12" i="6" s="1"/>
  <c r="C13" i="6" s="1"/>
  <c r="B11" i="1" l="1"/>
  <c r="B19" i="2" l="1"/>
  <c r="B22" i="1"/>
  <c r="B21" i="1"/>
  <c r="B47" i="1" l="1"/>
  <c r="B10" i="2" l="1"/>
  <c r="E36" i="2"/>
  <c r="E37" i="2"/>
  <c r="E38" i="2"/>
  <c r="E39" i="2"/>
  <c r="E40" i="2"/>
  <c r="E41" i="2"/>
  <c r="E42" i="2"/>
  <c r="E43" i="2"/>
  <c r="E35" i="2"/>
  <c r="B16" i="8" l="1"/>
  <c r="C79" i="6" l="1"/>
  <c r="C11" i="1" l="1"/>
  <c r="A81" i="6"/>
  <c r="A79" i="6"/>
  <c r="D67" i="6" s="1"/>
  <c r="C19" i="2"/>
  <c r="C21" i="1"/>
  <c r="C24" i="1"/>
  <c r="C22" i="1"/>
  <c r="C23" i="1"/>
  <c r="C47" i="1"/>
  <c r="E113" i="6"/>
  <c r="C16" i="8"/>
  <c r="B16" i="1"/>
  <c r="C16" i="1"/>
  <c r="E31" i="6" l="1"/>
  <c r="F31" i="6"/>
  <c r="C67" i="6"/>
  <c r="D79" i="6"/>
  <c r="H79" i="6"/>
  <c r="E79" i="6"/>
  <c r="I79" i="6"/>
  <c r="F79" i="6"/>
  <c r="G79" i="6"/>
  <c r="B4" i="8" l="1"/>
  <c r="B5" i="8"/>
  <c r="B6" i="8"/>
  <c r="B7" i="8"/>
  <c r="B15" i="8"/>
  <c r="B8" i="8"/>
  <c r="B9" i="8"/>
  <c r="B10" i="8"/>
  <c r="B12" i="8"/>
  <c r="B13" i="8"/>
  <c r="B14" i="8"/>
  <c r="B3" i="8"/>
  <c r="B46" i="1" l="1"/>
  <c r="B4" i="2"/>
  <c r="B5" i="2"/>
  <c r="B6" i="2"/>
  <c r="B7" i="2"/>
  <c r="B9" i="2"/>
  <c r="B11" i="2"/>
  <c r="B12" i="2"/>
  <c r="B13" i="2"/>
  <c r="B14" i="2"/>
  <c r="B15" i="2"/>
  <c r="B16" i="2"/>
  <c r="B17" i="2"/>
  <c r="B18" i="2"/>
  <c r="B3" i="2"/>
  <c r="B40" i="1"/>
  <c r="B41" i="1"/>
  <c r="B42" i="1"/>
  <c r="B43" i="1"/>
  <c r="B45" i="1"/>
  <c r="B39" i="1"/>
  <c r="B36" i="1"/>
  <c r="B31" i="1"/>
  <c r="B32" i="1"/>
  <c r="B33" i="1"/>
  <c r="B34" i="1"/>
  <c r="B35" i="1"/>
  <c r="B30" i="1"/>
  <c r="B15" i="1"/>
  <c r="B17" i="1"/>
  <c r="B18" i="1"/>
  <c r="B19" i="1"/>
  <c r="B20" i="1"/>
  <c r="B25" i="1"/>
  <c r="B26" i="1"/>
  <c r="B14" i="1"/>
  <c r="B4" i="1"/>
  <c r="B5" i="1"/>
  <c r="B6" i="1"/>
  <c r="B7" i="1"/>
  <c r="B8" i="1"/>
  <c r="B9" i="1"/>
  <c r="B10" i="1"/>
  <c r="C112" i="6" l="1"/>
  <c r="C102" i="6"/>
  <c r="D31" i="6"/>
  <c r="F32" i="6" s="1"/>
  <c r="C81" i="6"/>
  <c r="B37" i="6"/>
  <c r="B38" i="6"/>
  <c r="B42" i="6"/>
  <c r="B36" i="6"/>
  <c r="B35" i="6"/>
  <c r="L13" i="5"/>
  <c r="K13" i="5"/>
  <c r="J13" i="5"/>
  <c r="I13" i="5"/>
  <c r="H13" i="5"/>
  <c r="G13" i="5"/>
  <c r="F13" i="5"/>
  <c r="B68" i="6" s="1"/>
  <c r="C96" i="6" l="1"/>
  <c r="B71" i="6"/>
  <c r="C97" i="6"/>
  <c r="B72" i="6"/>
  <c r="C95" i="6"/>
  <c r="B70" i="6"/>
  <c r="C98" i="6"/>
  <c r="B73" i="6"/>
  <c r="C99" i="6"/>
  <c r="B74" i="6"/>
  <c r="C94" i="6"/>
  <c r="B69" i="6"/>
  <c r="F12" i="5"/>
  <c r="C93" i="6"/>
  <c r="C104" i="6"/>
  <c r="C108" i="6"/>
  <c r="C85" i="6"/>
  <c r="C89" i="6"/>
  <c r="C83" i="6"/>
  <c r="C109" i="6"/>
  <c r="C46" i="1"/>
  <c r="J12" i="5"/>
  <c r="B46" i="6"/>
  <c r="B50" i="6"/>
  <c r="C105" i="6"/>
  <c r="C86" i="6"/>
  <c r="C36" i="1"/>
  <c r="I12" i="5"/>
  <c r="B47" i="6"/>
  <c r="C87" i="6"/>
  <c r="C106" i="6"/>
  <c r="L12" i="5"/>
  <c r="H12" i="5"/>
  <c r="C4" i="2"/>
  <c r="B44" i="6"/>
  <c r="B48" i="6"/>
  <c r="C84" i="6"/>
  <c r="C88" i="6"/>
  <c r="C103" i="6"/>
  <c r="C107" i="6"/>
  <c r="C26" i="1"/>
  <c r="C18" i="2"/>
  <c r="K12" i="5"/>
  <c r="G12" i="5"/>
  <c r="D94" i="6" s="1"/>
  <c r="B45" i="6"/>
  <c r="B49" i="6"/>
  <c r="C25" i="1"/>
  <c r="C50" i="6" l="1"/>
  <c r="D50" i="6"/>
  <c r="D48" i="6"/>
  <c r="C48" i="6"/>
  <c r="D68" i="6"/>
  <c r="C44" i="6"/>
  <c r="D44" i="6"/>
  <c r="C49" i="6"/>
  <c r="D49" i="6"/>
  <c r="D45" i="6"/>
  <c r="C45" i="6"/>
  <c r="C47" i="6"/>
  <c r="D47" i="6"/>
  <c r="C46" i="6"/>
  <c r="D46" i="6"/>
  <c r="D95" i="6"/>
  <c r="D70" i="6"/>
  <c r="C70" i="6"/>
  <c r="D98" i="6"/>
  <c r="C73" i="6"/>
  <c r="D73" i="6"/>
  <c r="D96" i="6"/>
  <c r="C71" i="6"/>
  <c r="D71" i="6"/>
  <c r="D69" i="6"/>
  <c r="C69" i="6"/>
  <c r="D97" i="6"/>
  <c r="C72" i="6"/>
  <c r="D72" i="6"/>
  <c r="D99" i="6"/>
  <c r="C74" i="6"/>
  <c r="D74" i="6"/>
  <c r="D93" i="6"/>
  <c r="C68" i="6"/>
  <c r="D106" i="6"/>
  <c r="E106" i="6"/>
  <c r="D105" i="6"/>
  <c r="E105" i="6"/>
  <c r="D109" i="6"/>
  <c r="E109" i="6"/>
  <c r="D107" i="6"/>
  <c r="E107" i="6"/>
  <c r="D108" i="6"/>
  <c r="E108" i="6"/>
  <c r="D104" i="6"/>
  <c r="E104" i="6"/>
  <c r="E103" i="6"/>
  <c r="D103" i="6"/>
  <c r="B14" i="14"/>
  <c r="A84" i="6"/>
  <c r="E94" i="6"/>
  <c r="A86" i="6"/>
  <c r="E96" i="6"/>
  <c r="A88" i="6"/>
  <c r="F88" i="6" s="1"/>
  <c r="E98" i="6"/>
  <c r="A85" i="6"/>
  <c r="E95" i="6"/>
  <c r="A83" i="6"/>
  <c r="E93" i="6"/>
  <c r="E97" i="6"/>
  <c r="A89" i="6"/>
  <c r="E89" i="6" s="1"/>
  <c r="E99" i="6"/>
  <c r="A87" i="6"/>
  <c r="C9" i="8"/>
  <c r="C10" i="8"/>
  <c r="C11" i="8"/>
  <c r="C9" i="2"/>
  <c r="C10" i="2"/>
  <c r="C43" i="1"/>
  <c r="F86" i="6" l="1"/>
  <c r="H86" i="6"/>
  <c r="D86" i="6"/>
  <c r="I83" i="6"/>
  <c r="I84" i="6"/>
  <c r="I86" i="6"/>
  <c r="G89" i="6"/>
  <c r="H83" i="6"/>
  <c r="D83" i="6"/>
  <c r="E86" i="6"/>
  <c r="F83" i="6"/>
  <c r="B16" i="14"/>
  <c r="G84" i="6"/>
  <c r="F84" i="6"/>
  <c r="H84" i="6"/>
  <c r="G83" i="6"/>
  <c r="E83" i="6"/>
  <c r="E84" i="6"/>
  <c r="D84" i="6"/>
  <c r="E88" i="6"/>
  <c r="H88" i="6"/>
  <c r="G86" i="6"/>
  <c r="I88" i="6"/>
  <c r="D88" i="6"/>
  <c r="G88" i="6"/>
  <c r="I89" i="6"/>
  <c r="H89" i="6"/>
  <c r="F89" i="6"/>
  <c r="D89" i="6"/>
  <c r="F85" i="6"/>
  <c r="H85" i="6"/>
  <c r="D85" i="6"/>
  <c r="E85" i="6"/>
  <c r="G85" i="6"/>
  <c r="I85" i="6"/>
  <c r="F87" i="6"/>
  <c r="I87" i="6"/>
  <c r="G87" i="6"/>
  <c r="E87" i="6"/>
  <c r="D87" i="6"/>
  <c r="H87" i="6"/>
  <c r="D15" i="5"/>
  <c r="C37" i="6" s="1"/>
  <c r="C14" i="5"/>
  <c r="D14" i="5" s="1"/>
  <c r="E27" i="1" s="1"/>
  <c r="C13" i="5"/>
  <c r="D13" i="5" s="1"/>
  <c r="D3" i="1" s="1"/>
  <c r="D27" i="1" l="1"/>
  <c r="D43" i="6"/>
  <c r="C43" i="6"/>
  <c r="F11" i="1"/>
  <c r="F27" i="1"/>
  <c r="D11" i="1"/>
  <c r="E19" i="2"/>
  <c r="E11" i="1"/>
  <c r="D19" i="2"/>
  <c r="A80" i="6"/>
  <c r="A82" i="6"/>
  <c r="E32" i="6" s="1"/>
  <c r="F23" i="1"/>
  <c r="F21" i="1"/>
  <c r="F24" i="1"/>
  <c r="F22" i="1"/>
  <c r="F19" i="2"/>
  <c r="F47" i="1"/>
  <c r="D47" i="1"/>
  <c r="D23" i="1"/>
  <c r="D24" i="1"/>
  <c r="D21" i="1"/>
  <c r="D22" i="1"/>
  <c r="E47" i="1"/>
  <c r="E22" i="1"/>
  <c r="E23" i="1"/>
  <c r="E24" i="1"/>
  <c r="E21" i="1"/>
  <c r="F16" i="8"/>
  <c r="F16" i="1"/>
  <c r="F9" i="1"/>
  <c r="D16" i="8"/>
  <c r="E16" i="1"/>
  <c r="E16" i="8"/>
  <c r="D16" i="1"/>
  <c r="F4" i="2"/>
  <c r="F36" i="1"/>
  <c r="C38" i="6"/>
  <c r="F25" i="1"/>
  <c r="F26" i="1"/>
  <c r="F11" i="8"/>
  <c r="F10" i="8"/>
  <c r="F10" i="2"/>
  <c r="F43" i="1"/>
  <c r="F9" i="8"/>
  <c r="F9" i="2"/>
  <c r="F7" i="1"/>
  <c r="E36" i="1"/>
  <c r="E4" i="2"/>
  <c r="E26" i="1"/>
  <c r="E25" i="1"/>
  <c r="E10" i="8"/>
  <c r="E10" i="2"/>
  <c r="E43" i="1"/>
  <c r="E9" i="8"/>
  <c r="E9" i="2"/>
  <c r="E11" i="8"/>
  <c r="F3" i="1"/>
  <c r="F6" i="1"/>
  <c r="D36" i="1"/>
  <c r="D4" i="2"/>
  <c r="D26" i="1"/>
  <c r="D25" i="1"/>
  <c r="D9" i="8"/>
  <c r="D9" i="2"/>
  <c r="D43" i="1"/>
  <c r="D10" i="8"/>
  <c r="D11" i="8"/>
  <c r="D10" i="2"/>
  <c r="F10" i="1"/>
  <c r="F5" i="1"/>
  <c r="C33" i="1"/>
  <c r="C31" i="1"/>
  <c r="C32" i="1"/>
  <c r="C9" i="6" s="1"/>
  <c r="C34" i="1"/>
  <c r="C35" i="1"/>
  <c r="C5" i="8"/>
  <c r="C8" i="8"/>
  <c r="C12" i="8"/>
  <c r="C5" i="2"/>
  <c r="C12" i="2"/>
  <c r="C16" i="2"/>
  <c r="C42" i="1"/>
  <c r="C39" i="1"/>
  <c r="C30" i="1"/>
  <c r="C18" i="1"/>
  <c r="C40" i="1"/>
  <c r="C20" i="1"/>
  <c r="C8" i="2"/>
  <c r="C15" i="2"/>
  <c r="C6" i="8"/>
  <c r="C13" i="8"/>
  <c r="C6" i="2"/>
  <c r="C13" i="2"/>
  <c r="C17" i="2"/>
  <c r="C15" i="1"/>
  <c r="C19" i="1"/>
  <c r="C7" i="8"/>
  <c r="C14" i="8"/>
  <c r="C7" i="2"/>
  <c r="C14" i="2"/>
  <c r="C44" i="1"/>
  <c r="C14" i="1"/>
  <c r="C4" i="8"/>
  <c r="C15" i="8"/>
  <c r="C3" i="8"/>
  <c r="C11" i="2"/>
  <c r="C3" i="2"/>
  <c r="C41" i="1"/>
  <c r="C45" i="1"/>
  <c r="C17" i="1"/>
  <c r="D31" i="1"/>
  <c r="D35" i="1"/>
  <c r="D32" i="1"/>
  <c r="D34" i="1"/>
  <c r="D4" i="8"/>
  <c r="D15" i="8"/>
  <c r="D5" i="2"/>
  <c r="D12" i="2"/>
  <c r="D16" i="2"/>
  <c r="D41" i="1"/>
  <c r="D20" i="1"/>
  <c r="D14" i="1"/>
  <c r="D14" i="2"/>
  <c r="D8" i="8"/>
  <c r="D17" i="2"/>
  <c r="D7" i="8"/>
  <c r="D14" i="8"/>
  <c r="D8" i="2"/>
  <c r="D11" i="2"/>
  <c r="D15" i="2"/>
  <c r="D40" i="1"/>
  <c r="D44" i="1"/>
  <c r="D39" i="1"/>
  <c r="D17" i="1"/>
  <c r="D6" i="8"/>
  <c r="D13" i="8"/>
  <c r="D3" i="8"/>
  <c r="D7" i="2"/>
  <c r="D18" i="2"/>
  <c r="D18" i="1"/>
  <c r="D5" i="8"/>
  <c r="D12" i="8"/>
  <c r="D6" i="2"/>
  <c r="D13" i="2"/>
  <c r="D3" i="2"/>
  <c r="D42" i="1"/>
  <c r="D19" i="1"/>
  <c r="D30" i="1"/>
  <c r="E31" i="1"/>
  <c r="E34" i="1"/>
  <c r="E35" i="1"/>
  <c r="E32" i="1"/>
  <c r="E5" i="8"/>
  <c r="E8" i="8"/>
  <c r="E12" i="8"/>
  <c r="E6" i="2"/>
  <c r="E13" i="2"/>
  <c r="E17" i="2"/>
  <c r="E42" i="1"/>
  <c r="E39" i="1"/>
  <c r="E14" i="1"/>
  <c r="E8" i="2"/>
  <c r="E11" i="2"/>
  <c r="E30" i="1"/>
  <c r="E6" i="8"/>
  <c r="E13" i="8"/>
  <c r="E14" i="2"/>
  <c r="E4" i="8"/>
  <c r="E15" i="8"/>
  <c r="E3" i="8"/>
  <c r="E5" i="2"/>
  <c r="E12" i="2"/>
  <c r="E16" i="2"/>
  <c r="E41" i="1"/>
  <c r="E18" i="1"/>
  <c r="E20" i="1"/>
  <c r="E7" i="8"/>
  <c r="E14" i="8"/>
  <c r="E15" i="2"/>
  <c r="E3" i="2"/>
  <c r="E40" i="1"/>
  <c r="E44" i="1"/>
  <c r="E7" i="2"/>
  <c r="E18" i="2"/>
  <c r="E17" i="1"/>
  <c r="E19" i="1"/>
  <c r="F31" i="1"/>
  <c r="F35" i="1"/>
  <c r="F32" i="1"/>
  <c r="F34" i="1"/>
  <c r="F6" i="8"/>
  <c r="F13" i="8"/>
  <c r="F3" i="8"/>
  <c r="F7" i="2"/>
  <c r="F14" i="2"/>
  <c r="F18" i="2"/>
  <c r="F17" i="1"/>
  <c r="F19" i="1"/>
  <c r="F5" i="2"/>
  <c r="F16" i="2"/>
  <c r="F18" i="1"/>
  <c r="F14" i="8"/>
  <c r="F5" i="8"/>
  <c r="F8" i="8"/>
  <c r="F12" i="8"/>
  <c r="F6" i="2"/>
  <c r="F13" i="2"/>
  <c r="F17" i="2"/>
  <c r="F3" i="2"/>
  <c r="F42" i="1"/>
  <c r="F30" i="1"/>
  <c r="F4" i="8"/>
  <c r="F15" i="8"/>
  <c r="F12" i="2"/>
  <c r="F41" i="1"/>
  <c r="F20" i="1"/>
  <c r="F7" i="8"/>
  <c r="F8" i="2"/>
  <c r="F11" i="2"/>
  <c r="F15" i="2"/>
  <c r="F40" i="1"/>
  <c r="F44" i="1"/>
  <c r="F39" i="1"/>
  <c r="F14" i="1"/>
  <c r="F8" i="1"/>
  <c r="F4" i="1"/>
  <c r="E5" i="1"/>
  <c r="E9" i="1"/>
  <c r="E4" i="1"/>
  <c r="E8" i="1"/>
  <c r="E7" i="1"/>
  <c r="E3" i="1"/>
  <c r="E6" i="1"/>
  <c r="E10" i="1"/>
  <c r="D4" i="1"/>
  <c r="D8" i="1"/>
  <c r="D7" i="1"/>
  <c r="D6" i="1"/>
  <c r="D10" i="1"/>
  <c r="D5" i="1"/>
  <c r="D9" i="1"/>
  <c r="C10" i="1"/>
  <c r="C6" i="1"/>
  <c r="C9" i="1"/>
  <c r="C5" i="1"/>
  <c r="C8" i="1"/>
  <c r="C4" i="1"/>
  <c r="C7" i="1"/>
  <c r="G31" i="6" l="1"/>
  <c r="G32" i="6"/>
  <c r="C22" i="6"/>
  <c r="C11" i="6" s="1"/>
  <c r="E80" i="6"/>
  <c r="I80" i="6"/>
  <c r="H80" i="6"/>
  <c r="F80" i="6"/>
  <c r="D80" i="6"/>
  <c r="G80" i="6"/>
  <c r="E20" i="8" l="1"/>
  <c r="E22" i="8"/>
  <c r="E23" i="8"/>
  <c r="E24" i="8"/>
  <c r="E26" i="8"/>
  <c r="E27" i="8"/>
  <c r="E28" i="8" l="1"/>
  <c r="E25" i="8"/>
  <c r="E21" i="8"/>
  <c r="A23" i="14" l="1"/>
  <c r="F38" i="1" l="1"/>
  <c r="E38" i="1"/>
  <c r="E29" i="1"/>
  <c r="F29" i="1"/>
  <c r="E13" i="1"/>
  <c r="F13" i="1"/>
  <c r="C2" i="8" l="1"/>
  <c r="C2" i="2"/>
  <c r="C31" i="2" l="1"/>
  <c r="C30" i="2" l="1"/>
  <c r="G81" i="6" l="1"/>
  <c r="F81" i="6"/>
  <c r="D81" i="6"/>
  <c r="E81" i="6"/>
  <c r="I81" i="6"/>
  <c r="H81" i="6"/>
  <c r="C2" i="1" l="1"/>
  <c r="C29" i="1" l="1"/>
  <c r="C13" i="1"/>
  <c r="C38" i="1"/>
  <c r="E82" i="6" l="1"/>
  <c r="I82" i="6"/>
  <c r="H82" i="6"/>
  <c r="F82" i="6"/>
  <c r="G82" i="6"/>
  <c r="D82" i="6"/>
  <c r="B23" i="1" l="1"/>
  <c r="P57" i="6" l="1"/>
  <c r="P62" i="6" s="1"/>
  <c r="H57" i="6"/>
  <c r="H62" i="6" s="1"/>
  <c r="G57" i="6"/>
  <c r="G62" i="6" s="1"/>
  <c r="J57" i="6"/>
  <c r="J62" i="6" s="1"/>
  <c r="O57" i="6"/>
  <c r="O62" i="6" s="1"/>
  <c r="K57" i="6"/>
  <c r="K62" i="6" s="1"/>
  <c r="M57" i="6"/>
  <c r="M62" i="6" s="1"/>
  <c r="B15" i="14"/>
  <c r="L57" i="6"/>
  <c r="L62" i="6" s="1"/>
  <c r="N57" i="6"/>
  <c r="N62" i="6" s="1"/>
  <c r="I57" i="6"/>
  <c r="I62" i="6" s="1"/>
</calcChain>
</file>

<file path=xl/sharedStrings.xml><?xml version="1.0" encoding="utf-8"?>
<sst xmlns="http://schemas.openxmlformats.org/spreadsheetml/2006/main" count="7902" uniqueCount="1948">
  <si>
    <t>Invånare 65+, andel (%)</t>
  </si>
  <si>
    <t>Invånare 80+, andel (%)</t>
  </si>
  <si>
    <t>Invånare 65+ i särskilda boendeformer, andel (%)</t>
  </si>
  <si>
    <t>Kostnad hemtjänst äldreomsorg, kr/inv 65+</t>
  </si>
  <si>
    <t>Hur ser det ut i kommunen?</t>
  </si>
  <si>
    <t>Ale</t>
  </si>
  <si>
    <t>Alingsås</t>
  </si>
  <si>
    <t>Alvesta</t>
  </si>
  <si>
    <t>Aneby</t>
  </si>
  <si>
    <t>Arboga</t>
  </si>
  <si>
    <t>Arjeplog</t>
  </si>
  <si>
    <t>Arvidsjaur</t>
  </si>
  <si>
    <t>Arvika</t>
  </si>
  <si>
    <t>Askersund</t>
  </si>
  <si>
    <t>Avesta</t>
  </si>
  <si>
    <t>Bengtsfors</t>
  </si>
  <si>
    <t>Berg</t>
  </si>
  <si>
    <t>Bjurholm</t>
  </si>
  <si>
    <t>Bjuv</t>
  </si>
  <si>
    <t>Boden</t>
  </si>
  <si>
    <t>Bollebygd</t>
  </si>
  <si>
    <t>Bollnäs</t>
  </si>
  <si>
    <t>Borgholm</t>
  </si>
  <si>
    <t>Borlänge</t>
  </si>
  <si>
    <t>Borås</t>
  </si>
  <si>
    <t>Botkyrka</t>
  </si>
  <si>
    <t>Boxholm</t>
  </si>
  <si>
    <t>Bromölla</t>
  </si>
  <si>
    <t>Bräcke</t>
  </si>
  <si>
    <t>Burlöv</t>
  </si>
  <si>
    <t>Båstad</t>
  </si>
  <si>
    <t>Dals-Ed</t>
  </si>
  <si>
    <t>Danderyd</t>
  </si>
  <si>
    <t>Degerfors</t>
  </si>
  <si>
    <t>Dorotea</t>
  </si>
  <si>
    <t>Eda</t>
  </si>
  <si>
    <t>Ekerö</t>
  </si>
  <si>
    <t>Eksjö</t>
  </si>
  <si>
    <t>Emmaboda</t>
  </si>
  <si>
    <t>Enköping</t>
  </si>
  <si>
    <t>Eskilstuna</t>
  </si>
  <si>
    <t>Eslöv</t>
  </si>
  <si>
    <t>Essunga</t>
  </si>
  <si>
    <t>Fagersta</t>
  </si>
  <si>
    <t>Falkenberg</t>
  </si>
  <si>
    <t>Falköping</t>
  </si>
  <si>
    <t>Falun</t>
  </si>
  <si>
    <t>Filipstad</t>
  </si>
  <si>
    <t>Finspång</t>
  </si>
  <si>
    <t>Flen</t>
  </si>
  <si>
    <t>Forshaga</t>
  </si>
  <si>
    <t>Färgelanda</t>
  </si>
  <si>
    <t>Gagnef</t>
  </si>
  <si>
    <t>Gislaved</t>
  </si>
  <si>
    <t>Gnesta</t>
  </si>
  <si>
    <t>Gnosjö</t>
  </si>
  <si>
    <t>Gotland</t>
  </si>
  <si>
    <t>Grums</t>
  </si>
  <si>
    <t>Grästorp</t>
  </si>
  <si>
    <t>Gullspång</t>
  </si>
  <si>
    <t>Gällivare</t>
  </si>
  <si>
    <t>Gävle</t>
  </si>
  <si>
    <t>Göteborg</t>
  </si>
  <si>
    <t>Götene</t>
  </si>
  <si>
    <t>Habo</t>
  </si>
  <si>
    <t>Hagfors</t>
  </si>
  <si>
    <t>Hallsberg</t>
  </si>
  <si>
    <t>Hallstahammar</t>
  </si>
  <si>
    <t>Halmstad</t>
  </si>
  <si>
    <t>Hammarö</t>
  </si>
  <si>
    <t>Haninge</t>
  </si>
  <si>
    <t>Haparanda</t>
  </si>
  <si>
    <t>Heby</t>
  </si>
  <si>
    <t>Hedemora</t>
  </si>
  <si>
    <t>Helsingborg</t>
  </si>
  <si>
    <t>Herrljunga</t>
  </si>
  <si>
    <t>Hjo</t>
  </si>
  <si>
    <t>Hofors</t>
  </si>
  <si>
    <t>Huddinge</t>
  </si>
  <si>
    <t>Hudiksvall</t>
  </si>
  <si>
    <t>Hultsfred</t>
  </si>
  <si>
    <t>Hylte</t>
  </si>
  <si>
    <t>Håbo</t>
  </si>
  <si>
    <t>Hällefors</t>
  </si>
  <si>
    <t>Härjedalen</t>
  </si>
  <si>
    <t>Härnösand</t>
  </si>
  <si>
    <t>Härryda</t>
  </si>
  <si>
    <t>Hässleholm</t>
  </si>
  <si>
    <t>Höganäs</t>
  </si>
  <si>
    <t>Högsby</t>
  </si>
  <si>
    <t>Hörby</t>
  </si>
  <si>
    <t>Höör</t>
  </si>
  <si>
    <t>Jokkmokk</t>
  </si>
  <si>
    <t>Järfälla</t>
  </si>
  <si>
    <t>Jönköping</t>
  </si>
  <si>
    <t>Kalix</t>
  </si>
  <si>
    <t>Kalmar</t>
  </si>
  <si>
    <t>Karlsborg</t>
  </si>
  <si>
    <t>Karlshamn</t>
  </si>
  <si>
    <t>Karlskoga</t>
  </si>
  <si>
    <t>Karlskrona</t>
  </si>
  <si>
    <t>Karlstad</t>
  </si>
  <si>
    <t>Katrineholm</t>
  </si>
  <si>
    <t>Kil</t>
  </si>
  <si>
    <t>Kinda</t>
  </si>
  <si>
    <t>Kiruna</t>
  </si>
  <si>
    <t>Klippan</t>
  </si>
  <si>
    <t>Knivsta</t>
  </si>
  <si>
    <t>Kramfors</t>
  </si>
  <si>
    <t>Kristianstad</t>
  </si>
  <si>
    <t>Kristinehamn</t>
  </si>
  <si>
    <t>Krokom</t>
  </si>
  <si>
    <t>Kumla</t>
  </si>
  <si>
    <t>Kungsbacka</t>
  </si>
  <si>
    <t>Kungsör</t>
  </si>
  <si>
    <t>Kungälv</t>
  </si>
  <si>
    <t>Kävlinge</t>
  </si>
  <si>
    <t>Köping</t>
  </si>
  <si>
    <t>Laholm</t>
  </si>
  <si>
    <t>Landskrona</t>
  </si>
  <si>
    <t>Laxå</t>
  </si>
  <si>
    <t>Lekeberg</t>
  </si>
  <si>
    <t>Leksand</t>
  </si>
  <si>
    <t>Lerum</t>
  </si>
  <si>
    <t>Lessebo</t>
  </si>
  <si>
    <t>Lidingö</t>
  </si>
  <si>
    <t>Lidköping</t>
  </si>
  <si>
    <t>Lilla Edet</t>
  </si>
  <si>
    <t>Lindesberg</t>
  </si>
  <si>
    <t>Linköping</t>
  </si>
  <si>
    <t>Ljungby</t>
  </si>
  <si>
    <t>Ljusdal</t>
  </si>
  <si>
    <t>Ljusnarsberg</t>
  </si>
  <si>
    <t>Lomma</t>
  </si>
  <si>
    <t>Ludvika</t>
  </si>
  <si>
    <t>Luleå</t>
  </si>
  <si>
    <t>Lund</t>
  </si>
  <si>
    <t>Lycksele</t>
  </si>
  <si>
    <t>Lysekil</t>
  </si>
  <si>
    <t>Malmö</t>
  </si>
  <si>
    <t>Malung-Sälen</t>
  </si>
  <si>
    <t>Malå</t>
  </si>
  <si>
    <t>Mariestad</t>
  </si>
  <si>
    <t>Mark</t>
  </si>
  <si>
    <t>Markaryd</t>
  </si>
  <si>
    <t>Mellerud</t>
  </si>
  <si>
    <t>Mjölby</t>
  </si>
  <si>
    <t>Mora</t>
  </si>
  <si>
    <t>Motala</t>
  </si>
  <si>
    <t>Mullsjö</t>
  </si>
  <si>
    <t>Munkedal</t>
  </si>
  <si>
    <t>Munkfors</t>
  </si>
  <si>
    <t>Mölndal</t>
  </si>
  <si>
    <t>Mönsterås</t>
  </si>
  <si>
    <t>Mörbylånga</t>
  </si>
  <si>
    <t>Nacka</t>
  </si>
  <si>
    <t>Nora</t>
  </si>
  <si>
    <t>Norberg</t>
  </si>
  <si>
    <t>Nordanstig</t>
  </si>
  <si>
    <t>Nordmaling</t>
  </si>
  <si>
    <t>Norrköping</t>
  </si>
  <si>
    <t>Norrtälje</t>
  </si>
  <si>
    <t>Norsjö</t>
  </si>
  <si>
    <t>Nybro</t>
  </si>
  <si>
    <t>Nykvarn</t>
  </si>
  <si>
    <t>Nyköping</t>
  </si>
  <si>
    <t>Nynäshamn</t>
  </si>
  <si>
    <t>Nässjö</t>
  </si>
  <si>
    <t>Ockelbo</t>
  </si>
  <si>
    <t>Olofström</t>
  </si>
  <si>
    <t>Orsa</t>
  </si>
  <si>
    <t>Orust</t>
  </si>
  <si>
    <t>Osby</t>
  </si>
  <si>
    <t>Oskarshamn</t>
  </si>
  <si>
    <t>Ovanåker</t>
  </si>
  <si>
    <t>Oxelösund</t>
  </si>
  <si>
    <t>Pajala</t>
  </si>
  <si>
    <t>Partille</t>
  </si>
  <si>
    <t>Perstorp</t>
  </si>
  <si>
    <t>Piteå</t>
  </si>
  <si>
    <t>Ragunda</t>
  </si>
  <si>
    <t>Robertsfors</t>
  </si>
  <si>
    <t>Ronneby</t>
  </si>
  <si>
    <t>Rättvik</t>
  </si>
  <si>
    <t>Sala</t>
  </si>
  <si>
    <t>Salem</t>
  </si>
  <si>
    <t>Sandviken</t>
  </si>
  <si>
    <t>Sigtuna</t>
  </si>
  <si>
    <t>Simrishamn</t>
  </si>
  <si>
    <t>Sjöbo</t>
  </si>
  <si>
    <t>Skara</t>
  </si>
  <si>
    <t>Skellefteå</t>
  </si>
  <si>
    <t>Skinnskatteberg</t>
  </si>
  <si>
    <t>Skurup</t>
  </si>
  <si>
    <t>Skövde</t>
  </si>
  <si>
    <t>Smedjebacken</t>
  </si>
  <si>
    <t>Sollefteå</t>
  </si>
  <si>
    <t>Sollentuna</t>
  </si>
  <si>
    <t>Solna</t>
  </si>
  <si>
    <t>Sorsele</t>
  </si>
  <si>
    <t>Sotenäs</t>
  </si>
  <si>
    <t>Staffanstorp</t>
  </si>
  <si>
    <t>Stenungsund</t>
  </si>
  <si>
    <t>Stockholm</t>
  </si>
  <si>
    <t>Storfors</t>
  </si>
  <si>
    <t>Storuman</t>
  </si>
  <si>
    <t>Strängnäs</t>
  </si>
  <si>
    <t>Strömstad</t>
  </si>
  <si>
    <t>Strömsund</t>
  </si>
  <si>
    <t>Sundbyberg</t>
  </si>
  <si>
    <t>Sundsvall</t>
  </si>
  <si>
    <t>Sunne</t>
  </si>
  <si>
    <t>Surahammar</t>
  </si>
  <si>
    <t>Svalöv</t>
  </si>
  <si>
    <t>Svedala</t>
  </si>
  <si>
    <t>Svenljunga</t>
  </si>
  <si>
    <t>Säffle</t>
  </si>
  <si>
    <t>Säter</t>
  </si>
  <si>
    <t>Sävsjö</t>
  </si>
  <si>
    <t>Söderhamn</t>
  </si>
  <si>
    <t>Söderköping</t>
  </si>
  <si>
    <t>Södertälje</t>
  </si>
  <si>
    <t>Sölvesborg</t>
  </si>
  <si>
    <t>Tanum</t>
  </si>
  <si>
    <t>Tibro</t>
  </si>
  <si>
    <t>Tidaholm</t>
  </si>
  <si>
    <t>Tierp</t>
  </si>
  <si>
    <t>Timrå</t>
  </si>
  <si>
    <t>Tingsryd</t>
  </si>
  <si>
    <t>Tjörn</t>
  </si>
  <si>
    <t>Tomelilla</t>
  </si>
  <si>
    <t>Torsby</t>
  </si>
  <si>
    <t>Torsås</t>
  </si>
  <si>
    <t>Tranemo</t>
  </si>
  <si>
    <t>Tranås</t>
  </si>
  <si>
    <t>Trelleborg</t>
  </si>
  <si>
    <t>Trollhättan</t>
  </si>
  <si>
    <t>Trosa</t>
  </si>
  <si>
    <t>Tyresö</t>
  </si>
  <si>
    <t>Täby</t>
  </si>
  <si>
    <t>Töreboda</t>
  </si>
  <si>
    <t>Uddevalla</t>
  </si>
  <si>
    <t>Ulricehamn</t>
  </si>
  <si>
    <t>Umeå</t>
  </si>
  <si>
    <t>Upplands-Bro</t>
  </si>
  <si>
    <t>Upplands Väsby</t>
  </si>
  <si>
    <t>Uppsala</t>
  </si>
  <si>
    <t>Uppvidinge</t>
  </si>
  <si>
    <t>Vadstena</t>
  </si>
  <si>
    <t>Vaggeryd</t>
  </si>
  <si>
    <t>Valdemarsvik</t>
  </si>
  <si>
    <t>Vallentuna</t>
  </si>
  <si>
    <t>Vansbro</t>
  </si>
  <si>
    <t>Vara</t>
  </si>
  <si>
    <t>Varberg</t>
  </si>
  <si>
    <t>Vaxholm</t>
  </si>
  <si>
    <t>Vellinge</t>
  </si>
  <si>
    <t>Vetlanda</t>
  </si>
  <si>
    <t>Vilhelmina</t>
  </si>
  <si>
    <t>Vimmerby</t>
  </si>
  <si>
    <t>Vindeln</t>
  </si>
  <si>
    <t>Vingåker</t>
  </si>
  <si>
    <t>Vårgårda</t>
  </si>
  <si>
    <t>Vänersborg</t>
  </si>
  <si>
    <t>Vännäs</t>
  </si>
  <si>
    <t>Värmdö</t>
  </si>
  <si>
    <t>Värnamo</t>
  </si>
  <si>
    <t>Västervik</t>
  </si>
  <si>
    <t>Västerås</t>
  </si>
  <si>
    <t>Växjö</t>
  </si>
  <si>
    <t>Ydre</t>
  </si>
  <si>
    <t>Ystad</t>
  </si>
  <si>
    <t>Åmål</t>
  </si>
  <si>
    <t>Ånge</t>
  </si>
  <si>
    <t>Åre</t>
  </si>
  <si>
    <t>Årjäng</t>
  </si>
  <si>
    <t>Åsele</t>
  </si>
  <si>
    <t>Åstorp</t>
  </si>
  <si>
    <t>Åtvidaberg</t>
  </si>
  <si>
    <t>Älmhult</t>
  </si>
  <si>
    <t>Älvdalen</t>
  </si>
  <si>
    <t>Älvkarleby</t>
  </si>
  <si>
    <t>Älvsbyn</t>
  </si>
  <si>
    <t>Ängelholm</t>
  </si>
  <si>
    <t>Öckerö</t>
  </si>
  <si>
    <t>Ödeshög</t>
  </si>
  <si>
    <t>Örebro</t>
  </si>
  <si>
    <t>Örkelljunga</t>
  </si>
  <si>
    <t>Örnsköldsvik</t>
  </si>
  <si>
    <t>Östersund</t>
  </si>
  <si>
    <t>Österåker</t>
  </si>
  <si>
    <t>Östhammar</t>
  </si>
  <si>
    <t>Östra Göinge</t>
  </si>
  <si>
    <t>Överkalix</t>
  </si>
  <si>
    <t>Övertorneå</t>
  </si>
  <si>
    <t>Alla kommuner (ovägt medel)</t>
  </si>
  <si>
    <t>Kostnad hemtjänst äldreomsorg, kr/inv 80+</t>
  </si>
  <si>
    <t>Länsvärde</t>
  </si>
  <si>
    <t>Kostnad äldreomsorg, kr/inv 65+</t>
  </si>
  <si>
    <t>Kostnad äldreomsorg, kr/inv 80+</t>
  </si>
  <si>
    <t>Kostnad särskilt boende äldreomsorg, kr/brukare</t>
  </si>
  <si>
    <t>Kostnad särskilt boende äldreomsorg, kr/inv 65+</t>
  </si>
  <si>
    <t>Kostnad särskilt boende äldreomsorg, kr/inv 80+</t>
  </si>
  <si>
    <t>Invånare 90+, andel (%)</t>
  </si>
  <si>
    <t>Äldre äldre av invånare 65+, andel (%)</t>
  </si>
  <si>
    <t>Nettokostnadsavvikelse äldreomsorg, (%)</t>
  </si>
  <si>
    <t>Brukarbedömning särskilt boende äldreomsorg - hälsotillstånd, andel (%)</t>
  </si>
  <si>
    <t>Brukarbedömning särskilt boende äldreomsorg - tillräckligt med tid, andel (%)</t>
  </si>
  <si>
    <t>Medarbetarengagemang (HME) hemtjänst äldreomsorg - Totalindex</t>
  </si>
  <si>
    <t>Medarbetarengagemang (HME) särskilt boende äldreomsorg - Totalindex</t>
  </si>
  <si>
    <t>Medianvårdtid i särskilt boende äldreomsorg, antal dagar</t>
  </si>
  <si>
    <t>Personalkontinuitet, antal personal som en hemtjänsttagare möter under 14 dagar, medelvärde</t>
  </si>
  <si>
    <t>Hemtjänst</t>
  </si>
  <si>
    <t>Särskilt boende</t>
  </si>
  <si>
    <t>Ordinärt Boende</t>
  </si>
  <si>
    <t>Välj din Kommun</t>
  </si>
  <si>
    <t>Liknande kommuner</t>
  </si>
  <si>
    <t>Antal personaltimmar hemtjänst per månad</t>
  </si>
  <si>
    <t>Kommun</t>
  </si>
  <si>
    <t>Liknande 1</t>
  </si>
  <si>
    <t>Liknande 2</t>
  </si>
  <si>
    <t>Liknande 3</t>
  </si>
  <si>
    <t>Liknande 4</t>
  </si>
  <si>
    <t>Liknande 5</t>
  </si>
  <si>
    <t>Liknande 6</t>
  </si>
  <si>
    <t>Liknande 7</t>
  </si>
  <si>
    <t>OB 80+</t>
  </si>
  <si>
    <t>Säbo 80+</t>
  </si>
  <si>
    <t xml:space="preserve"> </t>
  </si>
  <si>
    <t>Struktur</t>
  </si>
  <si>
    <t>Äldreomsorg Övergripande</t>
  </si>
  <si>
    <t>Egna uppgifter</t>
  </si>
  <si>
    <t>Öppen verksamhet</t>
  </si>
  <si>
    <t>Dagverksamhet</t>
  </si>
  <si>
    <t>Korttidsvård</t>
  </si>
  <si>
    <t>Ordinärt boende övrigt</t>
  </si>
  <si>
    <t>Nettokostnad, kr/inv.</t>
  </si>
  <si>
    <t>Nettokostnad, kr/inv. Liknande kommuner</t>
  </si>
  <si>
    <t>Län</t>
  </si>
  <si>
    <t>Kommunkod</t>
  </si>
  <si>
    <t>0114</t>
  </si>
  <si>
    <t>0115</t>
  </si>
  <si>
    <t>0117</t>
  </si>
  <si>
    <t>0120</t>
  </si>
  <si>
    <t>0123</t>
  </si>
  <si>
    <t>0125</t>
  </si>
  <si>
    <t>0126</t>
  </si>
  <si>
    <t>0127</t>
  </si>
  <si>
    <t>0128</t>
  </si>
  <si>
    <t>0136</t>
  </si>
  <si>
    <t>0138</t>
  </si>
  <si>
    <t>0139</t>
  </si>
  <si>
    <t>0140</t>
  </si>
  <si>
    <t>0160</t>
  </si>
  <si>
    <t>0162</t>
  </si>
  <si>
    <t>0163</t>
  </si>
  <si>
    <t>0180</t>
  </si>
  <si>
    <t>0181</t>
  </si>
  <si>
    <t>0182</t>
  </si>
  <si>
    <t>0183</t>
  </si>
  <si>
    <t>0184</t>
  </si>
  <si>
    <t>0186</t>
  </si>
  <si>
    <t>0187</t>
  </si>
  <si>
    <t>0188</t>
  </si>
  <si>
    <t>0191</t>
  </si>
  <si>
    <t>0192</t>
  </si>
  <si>
    <t>0305</t>
  </si>
  <si>
    <t>0319</t>
  </si>
  <si>
    <t>0330</t>
  </si>
  <si>
    <t>0331</t>
  </si>
  <si>
    <t>0360</t>
  </si>
  <si>
    <t>0380</t>
  </si>
  <si>
    <t>0381</t>
  </si>
  <si>
    <t>0382</t>
  </si>
  <si>
    <t>0428</t>
  </si>
  <si>
    <t>0461</t>
  </si>
  <si>
    <t>0480</t>
  </si>
  <si>
    <t>0481</t>
  </si>
  <si>
    <t>0482</t>
  </si>
  <si>
    <t>0483</t>
  </si>
  <si>
    <t>0484</t>
  </si>
  <si>
    <t>0486</t>
  </si>
  <si>
    <t>0488</t>
  </si>
  <si>
    <t>0509</t>
  </si>
  <si>
    <t>0512</t>
  </si>
  <si>
    <t>0513</t>
  </si>
  <si>
    <t>0560</t>
  </si>
  <si>
    <t>0561</t>
  </si>
  <si>
    <t>0562</t>
  </si>
  <si>
    <t>0563</t>
  </si>
  <si>
    <t>0580</t>
  </si>
  <si>
    <t>0581</t>
  </si>
  <si>
    <t>0582</t>
  </si>
  <si>
    <t>0583</t>
  </si>
  <si>
    <t>0584</t>
  </si>
  <si>
    <t>0586</t>
  </si>
  <si>
    <t>0604</t>
  </si>
  <si>
    <t>0617</t>
  </si>
  <si>
    <t>0642</t>
  </si>
  <si>
    <t>0643</t>
  </si>
  <si>
    <t>0662</t>
  </si>
  <si>
    <t>0665</t>
  </si>
  <si>
    <t>0680</t>
  </si>
  <si>
    <t>0682</t>
  </si>
  <si>
    <t>0683</t>
  </si>
  <si>
    <t>0684</t>
  </si>
  <si>
    <t>0685</t>
  </si>
  <si>
    <t>0686</t>
  </si>
  <si>
    <t>0687</t>
  </si>
  <si>
    <t>0760</t>
  </si>
  <si>
    <t>0761</t>
  </si>
  <si>
    <t>0763</t>
  </si>
  <si>
    <t>0764</t>
  </si>
  <si>
    <t>0765</t>
  </si>
  <si>
    <t>0767</t>
  </si>
  <si>
    <t>0780</t>
  </si>
  <si>
    <t>0781</t>
  </si>
  <si>
    <t>0821</t>
  </si>
  <si>
    <t>0834</t>
  </si>
  <si>
    <t>0840</t>
  </si>
  <si>
    <t>0860</t>
  </si>
  <si>
    <t>0861</t>
  </si>
  <si>
    <t>0862</t>
  </si>
  <si>
    <t>0880</t>
  </si>
  <si>
    <t>0881</t>
  </si>
  <si>
    <t>0882</t>
  </si>
  <si>
    <t>0883</t>
  </si>
  <si>
    <t>0884</t>
  </si>
  <si>
    <t>0885</t>
  </si>
  <si>
    <t>0980</t>
  </si>
  <si>
    <t>1060</t>
  </si>
  <si>
    <t>1080</t>
  </si>
  <si>
    <t>1081</t>
  </si>
  <si>
    <t>1082</t>
  </si>
  <si>
    <t>1083</t>
  </si>
  <si>
    <t>1214</t>
  </si>
  <si>
    <t>1230</t>
  </si>
  <si>
    <t>1231</t>
  </si>
  <si>
    <t>1233</t>
  </si>
  <si>
    <t>1256</t>
  </si>
  <si>
    <t>1257</t>
  </si>
  <si>
    <t>1260</t>
  </si>
  <si>
    <t>1261</t>
  </si>
  <si>
    <t>1262</t>
  </si>
  <si>
    <t>1263</t>
  </si>
  <si>
    <t>1264</t>
  </si>
  <si>
    <t>1265</t>
  </si>
  <si>
    <t>1266</t>
  </si>
  <si>
    <t>1267</t>
  </si>
  <si>
    <t>1270</t>
  </si>
  <si>
    <t>1272</t>
  </si>
  <si>
    <t>1273</t>
  </si>
  <si>
    <t>1275</t>
  </si>
  <si>
    <t>1276</t>
  </si>
  <si>
    <t>1277</t>
  </si>
  <si>
    <t>1278</t>
  </si>
  <si>
    <t>1280</t>
  </si>
  <si>
    <t>1281</t>
  </si>
  <si>
    <t>1282</t>
  </si>
  <si>
    <t>1283</t>
  </si>
  <si>
    <t>1284</t>
  </si>
  <si>
    <t>1285</t>
  </si>
  <si>
    <t>1286</t>
  </si>
  <si>
    <t>1287</t>
  </si>
  <si>
    <t>1290</t>
  </si>
  <si>
    <t>1291</t>
  </si>
  <si>
    <t>1292</t>
  </si>
  <si>
    <t>1293</t>
  </si>
  <si>
    <t>1315</t>
  </si>
  <si>
    <t>1380</t>
  </si>
  <si>
    <t>1381</t>
  </si>
  <si>
    <t>1382</t>
  </si>
  <si>
    <t>1383</t>
  </si>
  <si>
    <t>1384</t>
  </si>
  <si>
    <t>1401</t>
  </si>
  <si>
    <t>1402</t>
  </si>
  <si>
    <t>1407</t>
  </si>
  <si>
    <t>1415</t>
  </si>
  <si>
    <t>1419</t>
  </si>
  <si>
    <t>1421</t>
  </si>
  <si>
    <t>1427</t>
  </si>
  <si>
    <t>1430</t>
  </si>
  <si>
    <t>1435</t>
  </si>
  <si>
    <t>1438</t>
  </si>
  <si>
    <t>1439</t>
  </si>
  <si>
    <t>1440</t>
  </si>
  <si>
    <t>1441</t>
  </si>
  <si>
    <t>1442</t>
  </si>
  <si>
    <t>1443</t>
  </si>
  <si>
    <t>1444</t>
  </si>
  <si>
    <t>1445</t>
  </si>
  <si>
    <t>1446</t>
  </si>
  <si>
    <t>1447</t>
  </si>
  <si>
    <t>1452</t>
  </si>
  <si>
    <t>1460</t>
  </si>
  <si>
    <t>1461</t>
  </si>
  <si>
    <t>1462</t>
  </si>
  <si>
    <t>1463</t>
  </si>
  <si>
    <t>1465</t>
  </si>
  <si>
    <t>1466</t>
  </si>
  <si>
    <t>1470</t>
  </si>
  <si>
    <t>1471</t>
  </si>
  <si>
    <t>1472</t>
  </si>
  <si>
    <t>1473</t>
  </si>
  <si>
    <t>1480</t>
  </si>
  <si>
    <t>1481</t>
  </si>
  <si>
    <t>1482</t>
  </si>
  <si>
    <t>1484</t>
  </si>
  <si>
    <t>1485</t>
  </si>
  <si>
    <t>1486</t>
  </si>
  <si>
    <t>1487</t>
  </si>
  <si>
    <t>1488</t>
  </si>
  <si>
    <t>1489</t>
  </si>
  <si>
    <t>1490</t>
  </si>
  <si>
    <t>1491</t>
  </si>
  <si>
    <t>1492</t>
  </si>
  <si>
    <t>1493</t>
  </si>
  <si>
    <t>1494</t>
  </si>
  <si>
    <t>1495</t>
  </si>
  <si>
    <t>1496</t>
  </si>
  <si>
    <t>1497</t>
  </si>
  <si>
    <t>1498</t>
  </si>
  <si>
    <t>1499</t>
  </si>
  <si>
    <t>1715</t>
  </si>
  <si>
    <t>1730</t>
  </si>
  <si>
    <t>1737</t>
  </si>
  <si>
    <t>1760</t>
  </si>
  <si>
    <t>1761</t>
  </si>
  <si>
    <t>1762</t>
  </si>
  <si>
    <t>1763</t>
  </si>
  <si>
    <t>1764</t>
  </si>
  <si>
    <t>1765</t>
  </si>
  <si>
    <t>1766</t>
  </si>
  <si>
    <t>1780</t>
  </si>
  <si>
    <t>1781</t>
  </si>
  <si>
    <t>1782</t>
  </si>
  <si>
    <t>1783</t>
  </si>
  <si>
    <t>1784</t>
  </si>
  <si>
    <t>1785</t>
  </si>
  <si>
    <t>1814</t>
  </si>
  <si>
    <t>1860</t>
  </si>
  <si>
    <t>1861</t>
  </si>
  <si>
    <t>1862</t>
  </si>
  <si>
    <t>1863</t>
  </si>
  <si>
    <t>1864</t>
  </si>
  <si>
    <t>1880</t>
  </si>
  <si>
    <t>1881</t>
  </si>
  <si>
    <t>1882</t>
  </si>
  <si>
    <t>1883</t>
  </si>
  <si>
    <t>1884</t>
  </si>
  <si>
    <t>1885</t>
  </si>
  <si>
    <t>1904</t>
  </si>
  <si>
    <t>1907</t>
  </si>
  <si>
    <t>1960</t>
  </si>
  <si>
    <t>1961</t>
  </si>
  <si>
    <t>1962</t>
  </si>
  <si>
    <t>1980</t>
  </si>
  <si>
    <t>1981</t>
  </si>
  <si>
    <t>1982</t>
  </si>
  <si>
    <t>1983</t>
  </si>
  <si>
    <t>1984</t>
  </si>
  <si>
    <t>2021</t>
  </si>
  <si>
    <t>2023</t>
  </si>
  <si>
    <t>2026</t>
  </si>
  <si>
    <t>2029</t>
  </si>
  <si>
    <t>2031</t>
  </si>
  <si>
    <t>2034</t>
  </si>
  <si>
    <t>2039</t>
  </si>
  <si>
    <t>2061</t>
  </si>
  <si>
    <t>2062</t>
  </si>
  <si>
    <t>2080</t>
  </si>
  <si>
    <t>2081</t>
  </si>
  <si>
    <t>2082</t>
  </si>
  <si>
    <t>2083</t>
  </si>
  <si>
    <t>2084</t>
  </si>
  <si>
    <t>2085</t>
  </si>
  <si>
    <t>2101</t>
  </si>
  <si>
    <t>2104</t>
  </si>
  <si>
    <t>2121</t>
  </si>
  <si>
    <t>2132</t>
  </si>
  <si>
    <t>2161</t>
  </si>
  <si>
    <t>2180</t>
  </si>
  <si>
    <t>2181</t>
  </si>
  <si>
    <t>2182</t>
  </si>
  <si>
    <t>2183</t>
  </si>
  <si>
    <t>2184</t>
  </si>
  <si>
    <t>2260</t>
  </si>
  <si>
    <t>2262</t>
  </si>
  <si>
    <t>2280</t>
  </si>
  <si>
    <t>2281</t>
  </si>
  <si>
    <t>2282</t>
  </si>
  <si>
    <t>2283</t>
  </si>
  <si>
    <t>2284</t>
  </si>
  <si>
    <t>2303</t>
  </si>
  <si>
    <t>2305</t>
  </si>
  <si>
    <t>2309</t>
  </si>
  <si>
    <t>2313</t>
  </si>
  <si>
    <t>2321</t>
  </si>
  <si>
    <t>2326</t>
  </si>
  <si>
    <t>2361</t>
  </si>
  <si>
    <t>2380</t>
  </si>
  <si>
    <t>2401</t>
  </si>
  <si>
    <t>2403</t>
  </si>
  <si>
    <t>2404</t>
  </si>
  <si>
    <t>2409</t>
  </si>
  <si>
    <t>2417</t>
  </si>
  <si>
    <t>2418</t>
  </si>
  <si>
    <t>2421</t>
  </si>
  <si>
    <t>2422</t>
  </si>
  <si>
    <t>2425</t>
  </si>
  <si>
    <t>2460</t>
  </si>
  <si>
    <t>2462</t>
  </si>
  <si>
    <t>2463</t>
  </si>
  <si>
    <t>2480</t>
  </si>
  <si>
    <t>2481</t>
  </si>
  <si>
    <t>2482</t>
  </si>
  <si>
    <t>2505</t>
  </si>
  <si>
    <t>2506</t>
  </si>
  <si>
    <t>2510</t>
  </si>
  <si>
    <t>2513</t>
  </si>
  <si>
    <t>2514</t>
  </si>
  <si>
    <t>2518</t>
  </si>
  <si>
    <t>2521</t>
  </si>
  <si>
    <t>2523</t>
  </si>
  <si>
    <t>2560</t>
  </si>
  <si>
    <t>2580</t>
  </si>
  <si>
    <t>2581</t>
  </si>
  <si>
    <t>2582</t>
  </si>
  <si>
    <t>2583</t>
  </si>
  <si>
    <t>2584</t>
  </si>
  <si>
    <t>Nettokostnadsavvikelse äldreomsorg, miljoner kronor</t>
  </si>
  <si>
    <t>Andel</t>
  </si>
  <si>
    <t>Mkr</t>
  </si>
  <si>
    <t>Resultat</t>
  </si>
  <si>
    <t>Särskilt Boende</t>
  </si>
  <si>
    <t>Kostnad hemtjänst per beviljad timme</t>
  </si>
  <si>
    <t>Brukare 65+ i särskilt boende äldre, antal</t>
  </si>
  <si>
    <t>Nettokostnad, andel (%) liknande kommuner</t>
  </si>
  <si>
    <t>Nettokostnad, andel (%)</t>
  </si>
  <si>
    <t>Brukarbedömning särskilt boende äldreomsorg -  helhetssyn, andel (%)</t>
  </si>
  <si>
    <t xml:space="preserve"> Brukarbedömning hemtjänst äldreomsorg -  helhetssyn, andel (%)</t>
  </si>
  <si>
    <t xml:space="preserve"> Brukarbedömning särskilt boende äldreomsorg -  helhetssyn, andel (%)</t>
  </si>
  <si>
    <t>Personalens tid hos brukaren</t>
  </si>
  <si>
    <t>Medelvårdtid som utskrivningsklar, antal dagar</t>
  </si>
  <si>
    <t>Brukarbedömning särskilt boende äldreomsorg - trygghet, andel (%)</t>
  </si>
  <si>
    <t>Brukarbedömning hemtjänst äldreomsorg - trygghet, andel (%)</t>
  </si>
  <si>
    <t>Enhetsnamn</t>
  </si>
  <si>
    <t>Enhet 1</t>
  </si>
  <si>
    <t>Enhet 2</t>
  </si>
  <si>
    <t>Enhet 3</t>
  </si>
  <si>
    <t>Enhet 4</t>
  </si>
  <si>
    <t>Enhet 5</t>
  </si>
  <si>
    <t>Enhet 6</t>
  </si>
  <si>
    <t>Enhet 7</t>
  </si>
  <si>
    <t>Enhet 8</t>
  </si>
  <si>
    <t>Enhet 9</t>
  </si>
  <si>
    <t>Boendedygn korttidsvård, antal/inv 65+</t>
  </si>
  <si>
    <t>Invånare 65+ som var beviljade korttidsboende i ordinärt boende, andel (%)</t>
  </si>
  <si>
    <t>Antal boendedygn per år</t>
  </si>
  <si>
    <t>Kostnad per boendedygn</t>
  </si>
  <si>
    <t>Externa lokalintäkter särskilt boende äldreomsorg, kr/inv 65+</t>
  </si>
  <si>
    <t>Externa lokalintäkter per brukare</t>
  </si>
  <si>
    <t>Ja</t>
  </si>
  <si>
    <t>Visa värde för liknande kommuner</t>
  </si>
  <si>
    <t>Nej</t>
  </si>
  <si>
    <t>Kommunens genomsnittliga brukartid</t>
  </si>
  <si>
    <t>Kostnad i tkr</t>
  </si>
  <si>
    <t>Andel Säbo av 80+</t>
  </si>
  <si>
    <t>Andel av HT 65+</t>
  </si>
  <si>
    <t>Data till grafer</t>
  </si>
  <si>
    <t>1. Brytpunkt</t>
  </si>
  <si>
    <t>Brytpunkt</t>
  </si>
  <si>
    <t>Kostnad per brukare hemtjänst</t>
  </si>
  <si>
    <t>Kostnad per plats säbo</t>
  </si>
  <si>
    <t>Data från Kolada</t>
  </si>
  <si>
    <t>Kostnad per brukare hemtjänst 100 timmar</t>
  </si>
  <si>
    <t>Kostnad per brukare hemtjänst 200 timmar</t>
  </si>
  <si>
    <t>Tid innan inflytt från särskilt boende</t>
  </si>
  <si>
    <t>Tid innan inflytt inkl HSL-schablon</t>
  </si>
  <si>
    <t>HSL tid per brukare i snitt procent</t>
  </si>
  <si>
    <t>Timmar innan inflytt från särskilt boende</t>
  </si>
  <si>
    <t>Totalt antal beviljade hemtjänsttimmar per månad (exkl. HSL)</t>
  </si>
  <si>
    <t>Antal utförda/beviljade timmar per månad</t>
  </si>
  <si>
    <t>Antal beviljade timmar per år</t>
  </si>
  <si>
    <t>2. Nettokostnadsavvikelse</t>
  </si>
  <si>
    <t>3. Kostnader HT &amp; Säbo</t>
  </si>
  <si>
    <t>4. Kostnader OB och Säbo Likn. Kommuner</t>
  </si>
  <si>
    <t>5. Befolkningsframskrivning</t>
  </si>
  <si>
    <t>8. Fyrfältare - Hemtjänst</t>
  </si>
  <si>
    <t>9. Fyrfältare - Särskilt boende</t>
  </si>
  <si>
    <t>Timlön anställd inom hemtjänst genomsnitt inkl avg.</t>
  </si>
  <si>
    <t>Primäraxel</t>
  </si>
  <si>
    <t>Andel Säbo av 65-79</t>
  </si>
  <si>
    <t>Nöjdhet brukare</t>
  </si>
  <si>
    <t>Framskrivning, förväntad andel invånare 65-79 år om 5 år i kommunen, andel (%)</t>
  </si>
  <si>
    <t>Framskrivning, förväntad andel invånare 80+ år om 5 år i kommunen, andel (%)</t>
  </si>
  <si>
    <t>10. Nettokostnadsavvikelse över tid</t>
  </si>
  <si>
    <t>N01960</t>
  </si>
  <si>
    <t>N01813</t>
  </si>
  <si>
    <t>N02004</t>
  </si>
  <si>
    <t>N00980</t>
  </si>
  <si>
    <t>N02957</t>
  </si>
  <si>
    <t>N02958</t>
  </si>
  <si>
    <t>N00954</t>
  </si>
  <si>
    <t>N20900</t>
  </si>
  <si>
    <t>N20007</t>
  </si>
  <si>
    <t>N20048</t>
  </si>
  <si>
    <t>N23890</t>
  </si>
  <si>
    <t>N20403</t>
  </si>
  <si>
    <t>N23009</t>
  </si>
  <si>
    <t>N23005</t>
  </si>
  <si>
    <t>N23006</t>
  </si>
  <si>
    <t>N23805</t>
  </si>
  <si>
    <t>U23701</t>
  </si>
  <si>
    <t>U23401</t>
  </si>
  <si>
    <t>N21009</t>
  </si>
  <si>
    <t>N21024</t>
  </si>
  <si>
    <t>N21826</t>
  </si>
  <si>
    <t>N21802</t>
  </si>
  <si>
    <t>N21818</t>
  </si>
  <si>
    <t>N21817</t>
  </si>
  <si>
    <t>U21200</t>
  </si>
  <si>
    <t>U21401</t>
  </si>
  <si>
    <t>Egen beräkning - manuell uppdatering</t>
  </si>
  <si>
    <t>Egen uppgift - tom</t>
  </si>
  <si>
    <t>Beräkning</t>
  </si>
  <si>
    <t>N23011</t>
  </si>
  <si>
    <t>U23200</t>
  </si>
  <si>
    <t>N01712</t>
  </si>
  <si>
    <t>N20029</t>
  </si>
  <si>
    <t>ID</t>
  </si>
  <si>
    <t>namn</t>
  </si>
  <si>
    <t>G2328</t>
  </si>
  <si>
    <t>G33612</t>
  </si>
  <si>
    <t>Stockholms läns kommuner (ovägt medel)</t>
  </si>
  <si>
    <t>G33613</t>
  </si>
  <si>
    <t>Uppsala läns kommuner (ovägt medel)</t>
  </si>
  <si>
    <t>G33614</t>
  </si>
  <si>
    <t>Södermanlands läns kommuner (ovägt medel)</t>
  </si>
  <si>
    <t>G33615</t>
  </si>
  <si>
    <t>Östergötlands läns kommuner (ovägt medel)</t>
  </si>
  <si>
    <t>G33616</t>
  </si>
  <si>
    <t>Jönköpings läns kommuner (ovägt medel)</t>
  </si>
  <si>
    <t>G33617</t>
  </si>
  <si>
    <t>Kronobergs läns kommuner (ovägt medel)</t>
  </si>
  <si>
    <t>G33618</t>
  </si>
  <si>
    <t>Kalmar läns kommuner (ovägt medel)</t>
  </si>
  <si>
    <t>G33619</t>
  </si>
  <si>
    <t>Gotlands läns kommuner (ovägt medel)</t>
  </si>
  <si>
    <t>G33620</t>
  </si>
  <si>
    <t>Blekinge läns kommuner (ovägt medel)</t>
  </si>
  <si>
    <t>G33621</t>
  </si>
  <si>
    <t>Skåne läns kommuner (ovägt medel)</t>
  </si>
  <si>
    <t>G33622</t>
  </si>
  <si>
    <t>Hallands läns kommuner (ovägt medel)</t>
  </si>
  <si>
    <t>G33623</t>
  </si>
  <si>
    <t>Västra Götalands läns kommuner (ovägt medel)</t>
  </si>
  <si>
    <t>G33624</t>
  </si>
  <si>
    <t>Värmlands läns kommuner (ovägt medel)</t>
  </si>
  <si>
    <t>G33625</t>
  </si>
  <si>
    <t>Örebro läns kommuner (ovägt medel)</t>
  </si>
  <si>
    <t>G33626</t>
  </si>
  <si>
    <t>Västmanlands läns kommuner (ovägt medel)</t>
  </si>
  <si>
    <t>G33627</t>
  </si>
  <si>
    <t>Dalarnas läns kommuner (ovägt medel)</t>
  </si>
  <si>
    <t>G33628</t>
  </si>
  <si>
    <t>Gävleborgs läns kommuner (ovägt medel)</t>
  </si>
  <si>
    <t>G33629</t>
  </si>
  <si>
    <t>Västernorrlands läns kommuner (ovägt medel)</t>
  </si>
  <si>
    <t>G33630</t>
  </si>
  <si>
    <t>Jämtlands läns kommuner (ovägt medel)</t>
  </si>
  <si>
    <t>G33631</t>
  </si>
  <si>
    <t>Västerbottens läns kommuner (ovägt medel)</t>
  </si>
  <si>
    <t>G33632</t>
  </si>
  <si>
    <t>Norrbottens läns kommuner (ovägt medel)</t>
  </si>
  <si>
    <t>Kommunrad</t>
  </si>
  <si>
    <t>Länsrad</t>
  </si>
  <si>
    <t>Alla kommuner rad</t>
  </si>
  <si>
    <t>Likandekommunrad</t>
  </si>
  <si>
    <t>Namn</t>
  </si>
  <si>
    <t>Liknandekommunkod</t>
  </si>
  <si>
    <t>Alla kommuner kod</t>
  </si>
  <si>
    <t>rad</t>
  </si>
  <si>
    <t>NTNamn</t>
  </si>
  <si>
    <t>Antal invånare i kommunen som är 65 år eller äldre dividerat med totalt antal invånare i kommunen den 31/12. Källa: SCB.</t>
  </si>
  <si>
    <t>Antal invånare 90+ 31/12 dividerat med antal invånare totalt 31/12. Källa: SCB.</t>
  </si>
  <si>
    <t>Antal äldre äldre invånare dividerat med antal invånare 65+. Äldre äldre avser personer över 80 år. Källa: SCB.</t>
  </si>
  <si>
    <t>Invånare 65+ med eftergymnasial utbildning, andel (%)</t>
  </si>
  <si>
    <t>Invånare 65+ med eftergymnasial utbildning, andel (%). Eftergymnasial avser: eftergymnasial utbildning kortare än 3 år, längre än 3 år samt forskarutbildning. Källa: SCB.</t>
  </si>
  <si>
    <t>Tätortsgrad (senaste mätning)</t>
  </si>
  <si>
    <t>Andel (%) av befolkningen som bor i tätort. Som tätort räknas hussamlingar med minst 200 invånare, såvida avståndet mellan husen normalt inte överstiger 200 m. Ny metod och definition av tätorter 2015 kan påverka jämförelse över tid. Källa: SCB.</t>
  </si>
  <si>
    <t>Antal personer 65+ som bodde permanent i särskilda boendeformer enl SoL dividerat med antal invånare 65+ den 31/12 multiplicerat med 100. Fr.o.m. 2013 så avser antal personer i särskilt boende ett månadssnitt av antal brukare (från Socialstyrelsens individstatistik) under året. 2007-2012 hämtas antalet brukare från Socialstyrelsens individstatistik 1/10. T.o.m. 2006 från Socialstyrelsens mängdstatistik. Avser samtlig regi. Källa: Socialstyrelsen och SCB.</t>
  </si>
  <si>
    <t>Sammanlagda vårdtid då patienter, utskrivna under mätperioden, varit utskrivningsklara dividerat med antalet under mätperioden avslutade vårdtillfällen där patienten haft vårdtid som utskrivningsklar. Den dag då patienten blir utskrivningsklar räknas inte in i vårdtid som utskrivningsklar. T.o.m. 2016 så avsågs det bara personer 65 år och äldre. Fr.o.m. 2017 ingår samtliga personer. Studier har visat att 90 - 95 % av de utskrivningsklara patienterna är 65 år eller äldre. Källa: Väntetider i Vården.</t>
  </si>
  <si>
    <t>Fallskador bland personer 80+, 3-årsm, antal/1000 inv.</t>
  </si>
  <si>
    <t>Antal personer som vårdats i slutenvård pga. fallskador per 1000 invånare 80 år. Fallolycka definieras genom de yttre orsakskoderna W00-W19, enligt klassifikationen ICD 10 - SE. Avser endast personer vårdades inom sluten vård på grund av fall, d.v.s. som blivit in- och utskrivna från sjukhus. Avser genomsnitt för tidsperioden år T-2 till år T. Källa: Socialstyrelsen Patientregistret</t>
  </si>
  <si>
    <t>Detta är ett utvecklingsnyckeltal, se frågor och svar på kolada.se för mer information. Mediantid för vistelse i särskilt boende för personer 65+ beräknat vid flytt/dödsfall, antal dagar. Källa: Palliativa registret.</t>
  </si>
  <si>
    <t>Brukarbedömning hemtjänst äldreomsorg - hälsotillstånd, andel (%)</t>
  </si>
  <si>
    <t>Antal boendedygn inom korttidsvård för personer 65+ dividerat med antal invånare 65+ 31/12. Beräknas genom mängdstatistik från 1/10 respektive år. Avser samtlig regi. Källa: SCB och Socialstyrelsens individstatistik.</t>
  </si>
  <si>
    <t>Detta är ett utvecklingsnyckeltal, se frågor och svar på kolada.se för mer information.  Engagemangsindex för hemtjänst äldreomsorg enligt resultat från medarbetarenkät. HME står för Hållbart medarbetarengagemang och mäter såväl nivån på medarbetarnas engagemang som chefernas och organisationens förmåga att ta tillvara på och skapa engagemang. HME-index  består av nio frågor som tillsammans bildar ett totalindex för Hållbart medarbetarengagemang och tre delindex; Motivation, Ledarskap och Styrning. Frågorna besvaras på en skala 1-5 där 1 är stämmer mycket dåligt och 5 är stämmer mycket bra. Resultaten på varje fråga omvandlas sedan till ett index med skala 0-100. Totalindex formas som ett medelvärde av de nio frågorna. Ett högt värde indikerar en hög nivå på hållbart medarbetarengagemang. Avser egen regi. Källa: Egen undersökning i kommunen</t>
  </si>
  <si>
    <t>Detta är ett utvecklingsnyckeltal, se frågor och svar på kolada.se för mer information.  Medelvärde, antal olika personal som en hemtjänsttagare möter under en 14-dagarsperiod. Gäller de personer, 65 år eller äldre, som har två eller fler besök av hemtjänsten varje dag (måndag-söndag). Trygghetslarm och matleveranser räknas ej. Mätningen avser tiden 07.00- 22.00. Hemsjukvårdspersonal redovisas inte. Brukare som inte bott i det egna hemmet under hela eller delar av mätperioden exkluderas ur mätningen. Ingår i Kommunens kvalitet i korthet (KKiK). Källa: Egen undersökning i kommunen.</t>
  </si>
  <si>
    <t>N23700</t>
  </si>
  <si>
    <t>brytpunkt</t>
  </si>
  <si>
    <t>N21022</t>
  </si>
  <si>
    <t>N01956</t>
  </si>
  <si>
    <t>N01957</t>
  </si>
  <si>
    <t>N23806</t>
  </si>
  <si>
    <t>N23807</t>
  </si>
  <si>
    <t>Till år T</t>
  </si>
  <si>
    <t>Efter år T</t>
  </si>
  <si>
    <t>N02913</t>
  </si>
  <si>
    <t>N21827</t>
  </si>
  <si>
    <t>Kosttimme</t>
  </si>
  <si>
    <t>kosttimme</t>
  </si>
  <si>
    <t>Beviljtim</t>
  </si>
  <si>
    <t>Lokalintsäbo</t>
  </si>
  <si>
    <t>N01938</t>
  </si>
  <si>
    <t>Ålder vid inflyttning till särskilt boende, median</t>
  </si>
  <si>
    <t>Detta är ett utvecklingsnyckeltal, se frågor och svar på kolada.se för mer information. Måttet beskriver medianålder för de personer som flyttar in till särskilt boende. Källa: Socialstyrelsens register över socialtjänstinsatser till äldre och personer med funktionsnedsättning.</t>
  </si>
  <si>
    <t>Genomsnittligt antal hemtjänsttimmar för timregistrerade hemtjänsttagare 65+ i ordinärt boende med hemtjänst, månaden före inflytt till särskilt boende, timmar/hemtjänsttagare</t>
  </si>
  <si>
    <t>Antal hemtjänsttimmar för personer 65+ i ordinärt boende månaden före inflytt till särskilt boende, dividerat med Antal personer 65+ i ordinärt boende med hemtjänst månaden före inflytt till särskilt boende. Med timregistrerade avses personer där kommunen har registrerat 1-744 hemtjänsttimmar per månad, personer där 0 timmar eller heldygnsvård registrerats samt där uppgift saknas är exkluderade både i täljare och nämnare. Uppgifter om antal personer med beviljad hemtjänst och antal beviljade hemtjänsttimmar är ett månadssnitt där minst 10 månader ska vara inrapporterat. Källa: Socialstyrelsen.</t>
  </si>
  <si>
    <t>Timregistrerade hemtjänsttagare 65+ i ordinärt boende, antal</t>
  </si>
  <si>
    <t>Kostnad ordinärt boende äldreomsorg, kr/inv 80+</t>
  </si>
  <si>
    <t>Invånare 65+, antal</t>
  </si>
  <si>
    <t>Antal invånare 65+ den 31/12. Källa: SCB.</t>
  </si>
  <si>
    <t>T</t>
  </si>
  <si>
    <t>N01956-2018</t>
  </si>
  <si>
    <t>N01957-2018</t>
  </si>
  <si>
    <t>N02914</t>
  </si>
  <si>
    <t>N20014</t>
  </si>
  <si>
    <t>N23004</t>
  </si>
  <si>
    <t>N20046</t>
  </si>
  <si>
    <t>N21018</t>
  </si>
  <si>
    <t>N21017</t>
  </si>
  <si>
    <t>N21016</t>
  </si>
  <si>
    <t>N21019</t>
  </si>
  <si>
    <t>N23801</t>
  </si>
  <si>
    <t>Kostnad per beviljad timme</t>
  </si>
  <si>
    <t>Kostnad i tkr per år</t>
  </si>
  <si>
    <t>Brytpunkt mellan hemtjänst och särskilt boende i beviljade timmar per månad</t>
  </si>
  <si>
    <t>Nettokostnad äldreomsorg, kr/inv</t>
  </si>
  <si>
    <t>Nettokostnad för äldreomsorg. Med nettokostnad avses bruttokostnad minus bruttointäkt. Avseende vård och omsorg enligt SoL/HSL, dividerad med antalet invånare i kommunen den 31/12. Källa: SCB-Räkenskapssammandraget</t>
  </si>
  <si>
    <t>Invånare 65-79 år, antal</t>
  </si>
  <si>
    <t>Antal invånare 65-79 år den 31/12. Källa: SCB.</t>
  </si>
  <si>
    <t>Invånare 80+, antal</t>
  </si>
  <si>
    <t>Antal invånare 80+ den 31/12. Källa: SCB.</t>
  </si>
  <si>
    <t>Brukare 80+ i särskilt boende äldre, antal</t>
  </si>
  <si>
    <t>Brukare 65-79 år i särskilt boende äldre, antal</t>
  </si>
  <si>
    <t>Framskrivning, förväntat antal invånare 65-79 år om 5 år</t>
  </si>
  <si>
    <t>Framskrivning, förväntat antal invånare 80+ om 5 år</t>
  </si>
  <si>
    <t>Nettokostnad särskilt boende äldreomsorg, kr/inv</t>
  </si>
  <si>
    <t>Nettokostnad för särskilt boende äldreomsorg, dividerat med antal invånare totalt 31/12. Med nettokostnad avses bruttokostnad minus bruttointäkt. Avser samtlig regi. Källa: SCB:s Räkenskapssammandrag och befolkningsstatistik.</t>
  </si>
  <si>
    <t>Nettokostnad öppen verksamhet äldreomsorg, kr/inv</t>
  </si>
  <si>
    <t>Nettokostnad för öppen verksamhet äldreomsorg, dividerat med antal invånare totalt 31/12. Med nettokostnad avses bruttokostnad minus bruttointäkt. Avser samtlig regi. Källa: SCB-Räkenskapssammandraget</t>
  </si>
  <si>
    <t>Nettokostnad dagverksamhet äldreomsorg, kr/inv</t>
  </si>
  <si>
    <t>Nettokostnad för dagverksamhet äldreomsorg, dividerat med antal invånare totalt 31/12. Med nettokostnad avses bruttokostnad minus bruttointäkt. Avser samtlig regi. Källa: SCB:s Räkenskapssammandrag och befolkningsstatistik.</t>
  </si>
  <si>
    <t>Nettokostnad hemtjänst äldreomsorg, kr/inv</t>
  </si>
  <si>
    <t>Nettokostnad för hemtjänst äldreomsorg, dividerat med antal invånare totalt 31/12. Med nettokostnad avses bruttokostnad minus bruttointäkt. Avser samtlig regi. Källa: SCB:s Räkenskapssammandrag och befolkningsstatistik.</t>
  </si>
  <si>
    <t>Nettokostnad korttidsvård äldreomsorg, kr/inv</t>
  </si>
  <si>
    <t>Nettokostnad för korttidsvård äldreomsorg, dividerat med antal invånare totalt 31/12. Med nettokostnad avses bruttokostnad minus bruttointäkt. Avser samtlig regi. Källa: SCB:s Räkenskapssammandrag och befolkningsstatistik.</t>
  </si>
  <si>
    <t>Nettokostnad ordinärt boende äldreomsorg övrigt, kr/inv</t>
  </si>
  <si>
    <t>Nettokostnad för ordinärt boende övrigt äldreomsorg, dividerat med antal invånare totalt 31/12. Med nettokostnad avses bruttokostnad minus bruttointäkt. Avser samtlig regi. Källa: SCB:s Räkenskapssammandrag och befolkningsstatistik.</t>
  </si>
  <si>
    <t>Invånare 80+ i särskilt boende, andel (%)</t>
  </si>
  <si>
    <t>Data avser år</t>
  </si>
  <si>
    <t>N20897</t>
  </si>
  <si>
    <t>Så mycket skulle din kommun potentiellt spara in per år på att öka brukartiden med en procentenhet</t>
  </si>
  <si>
    <t>Väntetid i antal dagar från ansökningsdatum till första erbjudet inflyttningsdatum till särskilt boende, medelvärde</t>
  </si>
  <si>
    <t>Invånare 65+ som varit mottagare av hälso- och sjukvård som kommunen ansvarar för (hemsjukvård), andel (%)</t>
  </si>
  <si>
    <t>Antal personer 65-w år som kommunen registrerat en HSL-insats för under september månad dividerat med antal invånare 65+ den 31/12 multiplicerat med 100. Källa: SCB och Socialstyrelsens individstatistik.</t>
  </si>
  <si>
    <t>Räkneexempel för kostnad och kvalitet på enhetsnivå</t>
  </si>
  <si>
    <t>N01717</t>
  </si>
  <si>
    <t>N20900-2018</t>
  </si>
  <si>
    <t>N23806-2018</t>
  </si>
  <si>
    <t>N23807-2018</t>
  </si>
  <si>
    <t>Antal beviljade SoL-timmar per år</t>
  </si>
  <si>
    <t>Kontroll hemtjänststatistik</t>
  </si>
  <si>
    <t>Beror på kommunstorlek och svår att jämföra med andra.</t>
  </si>
  <si>
    <t>Avvikelse i procent mellan nettokostnad och referenskostnad för äldreomsorg, kr/inv. Nettokostnad är bruttokostnad minus bruttointäkt. Referenskostnaden  bygger på nettokostnaden för äldreomsorg i riket, åldersstruktur (andel 65-79 år, 80-89 år och 90+ år i kommunen), civilstånd, ohälsa, andel födda utanför Norden, restider i hemtjänsten samt merkostnader för institutionsboende i glesbygd. Därutöver tillkommer del av standardkostnaderna från delmodellerna löner, bebyggelsestruktur och befolkningsutveckling. Positiva värden indikerar högre kostnadsläge än statistiskt förväntat och negativa värden ett lägre kostnadsläge än statistiskt förväntat. Från och med 2019 beräknas nettokostnadsavvikelse på ett nytt sätt pga förändringar i kostnadsutjämningen.  Detta påverkar jämförbarheten med tidigare år. Källa: SKR.</t>
  </si>
  <si>
    <t>Nettokostnadsavvikelse är nettokostnad minus  referenskostnad för äldreomsorg, här visat i miljoner kronor. Nettokostnad är bruttokostnad minus bruttointäkt. Referenskostnaden bygger på nettokostnaden för äldreomsorg i riket, åldersstruktur (andel 65-79 år, 80-89 år och 90+ år i kommunen), civilstånd, ohälsa, andel födda utanför Norden, restider i hemtjänsten samt merkostnader för institutionsboende i glesbygd. Därutöver tillkommer del av standardkostnaderna från delmodellerna löner, bebyggelsestruktur och befolkningsutveckling. Positiva värden indikerar högre kostnadsläge än statistiskt förväntat och negativa värden ett lägre kostnadsläge än statistiskt förväntat. Från och med 2019 beräknas nettokostnadsavvikelse på ett nytt sätt pga förändringar i kostnadsutjämningen.  Detta påverkar jämförbarheten med tidigare år. Källa: SKR.</t>
  </si>
  <si>
    <t>Bruttokostnad minus interna intäkter och försäljning till andra kommuner och regioner för särskilt boende äldreomsorg, dividerat med antal invånare 65+ 31/12. Avser samtlig regi. Källa: SCB:s Räkenskapssammandrag och befolkningsstatistik.</t>
  </si>
  <si>
    <t>Bruttokostnad minus interna intäkter och försäljning till andra kommuner och regioner för särskilt boende äldreomsorg, dividerat med antal invånare 80+ 31/12. Avser samtlig regi. Källa: SCB:s Räkenskapssammandrag och befolkningsstatistik.</t>
  </si>
  <si>
    <t>Bruttokostnad minus interna intäkter och försäljning till andra kommuner och regioner för hemtjänst äldreomsorg, dividerat med antal invånare 65+ 31/12. Avser samtlig regi. Källa: SCB-Räkenskapssammandraget</t>
  </si>
  <si>
    <t>Bruttokostnad minus interna intäkter och försäljning till andra kommuner och regioner för hemtjänst äldreomsorg, dividerat med antal invånare 80+ 31/12. Avser samtlig regi. Källa: SCB:s Räkenskapssammandrag och befolkningsstatistik.</t>
  </si>
  <si>
    <t>N01956-2019</t>
  </si>
  <si>
    <t>N01957-2019</t>
  </si>
  <si>
    <t>N23805-2018</t>
  </si>
  <si>
    <t>N23806-2019</t>
  </si>
  <si>
    <t>N23807-2019</t>
  </si>
  <si>
    <t>N02913-2018</t>
  </si>
  <si>
    <t>N02914-2018</t>
  </si>
  <si>
    <t>N20900-2019</t>
  </si>
  <si>
    <t>65-79_2022</t>
  </si>
  <si>
    <t>65-79_2023</t>
  </si>
  <si>
    <t>65-79_2024</t>
  </si>
  <si>
    <t>65-79_2025</t>
  </si>
  <si>
    <t>65-79_2026</t>
  </si>
  <si>
    <t>65-79_2027</t>
  </si>
  <si>
    <t>65-79_2028</t>
  </si>
  <si>
    <t>65-79_2029</t>
  </si>
  <si>
    <t>65-79_2030</t>
  </si>
  <si>
    <t>80+_2022</t>
  </si>
  <si>
    <t>80+_2023</t>
  </si>
  <si>
    <t>80+_2024</t>
  </si>
  <si>
    <t>80+_2025</t>
  </si>
  <si>
    <t>80+_2026</t>
  </si>
  <si>
    <t>80+_2027</t>
  </si>
  <si>
    <t>80+_2028</t>
  </si>
  <si>
    <t>80+_2029</t>
  </si>
  <si>
    <t>80+_2030</t>
  </si>
  <si>
    <t>65-79</t>
  </si>
  <si>
    <t>80+</t>
  </si>
  <si>
    <t>Kostnad per beviljad hemtjänsttimme</t>
  </si>
  <si>
    <t>N02913-2019</t>
  </si>
  <si>
    <t>N02914-2019</t>
  </si>
  <si>
    <t>N21006</t>
  </si>
  <si>
    <t>N21006-2018</t>
  </si>
  <si>
    <t>N21006-2019</t>
  </si>
  <si>
    <t>N21701</t>
  </si>
  <si>
    <t>N21702</t>
  </si>
  <si>
    <t>N21702-2018</t>
  </si>
  <si>
    <t>N21702-2019</t>
  </si>
  <si>
    <t>N21704</t>
  </si>
  <si>
    <t>N23805-2019</t>
  </si>
  <si>
    <t/>
  </si>
  <si>
    <t>Antal invånare 80+ år 31/12 dividerat med antal invånare totalt 31/12. Källa: SCB.</t>
  </si>
  <si>
    <t>Förväntat antal invånare 65-79 år om 5 år. För att göra framskrivningen används antal levande födda barn, avlidna, inflyttade och utflyttade som registrerats under året. Med hjälp av denna information skattas fruktsamhet, mortalitet, antal inflyttare, inflyttarfördelningar och utflyttarrisker efter ålder och kön. Skattningarna ligger sedan till grund för beräkningen av den framtida utvecklingen av antalet födda, döda, inflyttade och utflyttade. Observera att denna framskrivning endast bygger på statistik som finns tillgänglig nationellt och ska inte förväxlas med prognoser som kommunerna själva tar fram. Källa: SCB (tidigare Statisticon AB)</t>
  </si>
  <si>
    <t>Förväntat antal invånare 80+ om 5 år. För att göra framskrivningen används antal levande födda barn, avlidna, inflyttade och utflyttade som registrerats under året. Med hjälp av denna information skattas fruktsamhet, mortalitet, antal inflyttare, inflyttarfördelningar och utflyttarrisker efter ålder och kön. Skattningarna ligger sedan till grund för beräkningen av den framtida utvecklingen av antalet födda, döda, inflyttade och utflyttade. Observera att denna framskrivning endast bygger på statistik som finns tillgänglig nationellt och ska inte förväxlas med prognoser som kommunerna själva tar fram. Källa: SCB (tidigare Statisticon AB)</t>
  </si>
  <si>
    <t>Förväntat antal invånare 65-79 år om 5 år i kommunen dividerat med förväntat antal invånare totalt om 5 år i kommunen. För att göra framskrivningen används antal levande födda barn, avlidna, inflyttade och utflyttade som registrerats under året. Med hjälp av denna information skattas fruktsamhet, mortalitet, antal inflyttare, inflyttarfördelningar och utflyttarrisker efter ålder och kön. Skattningarna ligger sedan till grund för beräkningen av den framtida utvecklingen av antalet födda, döda, inflyttade och utflyttade. Observera att denna framskrivning endast bygger på statistik som finns tillgänglig nationellt och ska inte förväxlas med prognoser som kommunerna själva tar fram. Källa: SCB (tidigare Statisticon AB)</t>
  </si>
  <si>
    <t>Förväntat antal invånare 80+ år om 5 år i kommunen dividerat med förväntat antal invånare totalt om 5 år i kommunen. För att göra framskrivningen används antal levande födda barn, avlidna, inflyttade och utflyttade som registrerats under året. Med hjälp av denna information skattas fruktsamhet, mortalitet, antal inflyttare, inflyttarfördelningar och utflyttarrisker efter ålder och kön. Skattningarna ligger sedan till grund för beräkningen av den framtida utvecklingen av antalet födda, döda, inflyttade och utflyttade. Observera att denna framskrivning endast bygger på statistik som finns tillgänglig nationellt och ska inte förväxlas med prognoser som kommunerna själva tar fram. Källa: SCB (tidigare Statisticon AB)</t>
  </si>
  <si>
    <t>Bruttokostnad minus interna intäkter och försäljning till andra kommuner och regioner avseende vård och omsorg enligt SoL/HSL, dividerad med antalet invånare 65+ i kommunen den 31/12. Källa: SCB Räkenskapssammandraget.</t>
  </si>
  <si>
    <t>Bruttokostnad minus interna intäkter och försäljning till andra kommuner och regioner avseende vård och omsorg enligt SoL/HSL, dividerad med antalet invånare 80+ i kommunen den 31/12. Källa: SCB Räkenskapssammandraget.</t>
  </si>
  <si>
    <t>Kostnad hemtjänst äldreomsorg, kr/hemtjänsttagare [Ny hemtjänstdefinition]</t>
  </si>
  <si>
    <t>Bruttokostnad minus interna intäkter och försäljning till andra kommuner och regioner för ordinärt boende äldreomsorg, dividerat med antal invånare 80+ 31/12. Ordinärt boende avser: Hemtjänst, korttidsvård, dagverksamhet samt övrigt. Avser samtlig regi. Källa: SCB:s Räkenskapssammandrag och befolkningsstatistik.</t>
  </si>
  <si>
    <t>Invånare 65+ med hemtjänst i ordinärt boende, andel (%) [Ny hemtjänstdefinition]</t>
  </si>
  <si>
    <t>Hemtjänsttagare 65+ i ordinärt boende, antal [Ny hemtjänstdefinition]</t>
  </si>
  <si>
    <t>Invånare 80+ med hemtjänst i ordinärt boende, andel (%) [Ny hemtjänstdefinition]</t>
  </si>
  <si>
    <t>Externa lokalintäkter särskilt boende äldreomsorg dividerat med antal invånare 65+ den 31/12. Avser alla externa lokalintäkter, inklusive hyra från boende i särskilt boende. Källa: SCB:s Räkenskapssammandrag och befolkningsstatistik.</t>
  </si>
  <si>
    <t>Detta är ett utvecklingsnyckeltal, se frågor och svar på kolada.se för mer information.  Engagemangsindex för särskilt boende äldreomsorg enligt resultat från medarbetarenkät. HME står för Hållbart medarbetarengagemang och mäter såväl nivån på medarbetarnas engagemang som chefernas och organisationens förmåga att ta tillvara på och skapa engagemang. HME-index  består av nio frågor som tillsammans bildar ett totalindex för Hållbart medarbetarengagemang och tre delindex; Motivation, Ledarskap och Styrning. Frågorna besvaras på en skala 1-5 där 1 är stämmer mycket dåligt och 5 är stämmer mycket bra. Resultaten på varje fråga omvandlas sedan till ett index med skala 0-100. Totalindex formas som ett medelvärde av de nio frågorna. Ett högt värde indikerar en hög nivå på hållbart medarbetarengagemang. Avser egen regi. Källa: Egen undersökning i kommunen.</t>
  </si>
  <si>
    <t>region</t>
  </si>
  <si>
    <t>N21706</t>
  </si>
  <si>
    <t>Beskrivning</t>
  </si>
  <si>
    <t>Hemtjänsttagare 65+ med hemtjänst i ordinärt boende med 120+ beviljade timmar per månad, andel (%) [Ny hemtjänstdefinition]</t>
  </si>
  <si>
    <t>Invånare 65+ som var beviljade dagverksamhet i ordinärt boende, andel (%)</t>
  </si>
  <si>
    <t>-</t>
  </si>
  <si>
    <t>Invånare 80+ i särskilda boendeformer, andel (%)</t>
  </si>
  <si>
    <t>Invånare 80+ med hemtjänst i ordinärt boende, andel (%)</t>
  </si>
  <si>
    <t>Antal brukare Säbo</t>
  </si>
  <si>
    <t>Kostnad per plats säbo inklusive externa lokalintäkter</t>
  </si>
  <si>
    <t>Kostnad hemtjänst per år</t>
  </si>
  <si>
    <t>Kostnad särskilt boende per år</t>
  </si>
  <si>
    <t>I rad fem finns ett formulärfält där du kan välja kommun.</t>
  </si>
  <si>
    <t xml:space="preserve">Koll på äldreomsorgen
</t>
  </si>
  <si>
    <t>Gå till nästa flik</t>
  </si>
  <si>
    <t>Gå till nyckeltalsdefinitioner</t>
  </si>
  <si>
    <t xml:space="preserve">Diagrammet visar hur hög kommunens kostnad är i förhållande till vad som förväntas utifrån kommunens struktur (referenskostnad). Nettokostnadsavvikelsen tar inte hänsyn till skillnader i ambitionsnivå. Detta innebär att en kommun som valt att satsa på äldreomsorgen kommer att få en högre nettokostnadsavvikelse. Kostnadsavvikelsen redovisas i diagrammet i miljoner kronor.
Vad diagrammet visar
Den vänstra stapeln motsvarar din kommuns avvikelse i miljoner kronor. En positiv avvikelse betyder att din kommun har högre kostnader än referenskostnaden. 
Den högra stapeln visar i miljoner kronor hur mycket din kommun skulle avvika från referenskostnaden om din kommun presterade motsvarande gruppen liknande kommuner.
Frågor att ställa sig i analysarbetet
Vilken kostnadsnivå hade din kommun haft om de presterade som gruppen liknande kommuner?
Frågor kopplade till ekonomistyrning
Hur ser er resursfördelning ut och på vilka nivåer har ni resursfördelning?
På vilka nivåer har man budgetansvar? Konsekvenser vid budgetunderskott/överskott?
Har ni ett budgetunderskott eller budgetöverskott? </t>
  </si>
  <si>
    <t>Diagrammet visar vilka kostnader din kommun har inom särskilt och ordinärt boende i förhållande till genomsnittet (det ovägda genomsnittet). Observera att denna bild inte säger något om vilka kostnader din kommun har i förhållande till sina strukturella förutsättningar.
Vad diagrammet visar
Den blå stapeln till vänster visar din kommuns kostnader per invånare 80+ för ordinärt boende.
Den orangea stapeln till vänster visar alla kommuners kostnader (ovägt medel) per invånare 80+ för ordinärt boende.
Den blå stapeln till höger visar din kommuns kostnader per invånare 80+ för särskilt boende.
Den orangea stapeln till höger visar alla kommuners kostnader (ovägt medel) per invånare 80+ för särskilt boende.
Frågor att ställa sig i analysarbetet
Har kommunen höga eller låga kostnader för särskilt boende jämfört med genomsnittet?
Har kommunen höga eller låga kostnader för ordinärt boende jämfört med genomsnittet?
Vad skiljer denna bilden från den föregående (rätt svar=struktur)</t>
  </si>
  <si>
    <t>3. Kostnad äldreomsorg per invånare 80+ i förhållande till genomsnittskommunen</t>
  </si>
  <si>
    <t>4. Kostnad äldreomsorg per invånare 80+ i förhållande till liknande kommuner</t>
  </si>
  <si>
    <t>Diagrammet visar hur förhållandet mellan ordinärt och särskilt boende i din kommun ser ut jämfört med liknande kommuner. 
Vad diagrammet visar_x000B_Den blå stapeln visar kostnaden för ordinärt boende delat med antal invånare över 80 år i kommunen.
Den orangea stapeln visar kostnaden för särskilt boende delat med antal invånare över 80 år i kommunen. 
Jämförande staplar är ovägt medelvärde för samtliga kommuner samt de kommuner som har liknande strukturella förutsättningar som din kommun (liknande kommuner).
Frågor att ställa sig i analysarbetet
Ser det annorlunda ut i vår kommun jämfört med andra, med avseende på relationen ordinärt boende - särskilt boende? Varför, varför inte?
Vad beror antal platser inom särskilt boende på?
Vad kostar en plats i särskilt boende?
Hur många av invånarna över 80 år har särskilt boende?
Hur många av invånarna över 80 år har hemtjänst?</t>
  </si>
  <si>
    <t>Vad diagrammet visar
Den blå linjen visar antalet brukare med särskilt boende i din kommun. En framskrivning görs för antalet brukare i särskilt boende baserat på andel 65-79 respektive 80+ i särskilt boende det aktuella året multiplicerat med antalet 65-79 respektive 80+ det aktuella året.
Den orangea linjen visar antalet brukare med hemtjänst.  En framskrivning görs för antalet brukare med hemtjänst baserat på andel 65+ med hemtjänst detta år multiplicerat med antalet antalet 65+ det aktuella året. Framskrivningarna kommer från SCB.
Frågor att ställa sig i analysarbetet
Vad innebär framskrivningen för er kommun?
Hur många brukare har vi inom hemtjänst och särskilt boende? Hur arbetar vi med andra former av boende som t ex trygghetsboende?
Har vi som kommun möjlighet att påverka framskrivningen?
Hur påverkar framskrivningen behovet av personal?
Hur påverkar framskrivningen resursfördelningen?
Vad händer om du ändrar andelen äldre som har hemtjänst eller särskilt boende?</t>
  </si>
  <si>
    <t>5. Framskrivning äldreomsorgsbehov</t>
  </si>
  <si>
    <t>6. Andel äldre med insatser</t>
  </si>
  <si>
    <t>7. Nettokostnad, andel av totalkostnaden</t>
  </si>
  <si>
    <t>Detta diagram visar vad det är som kostar inom äldreomsorgen. De olika verksamheternas andel av totalen framgår av pajdiagrammen.  
Vad diagrammet visar
Det större pajdiagrammet visar uppdelningen av kostnaderna inom äldreomsorgen.
Den ljusblå färgen motsvarar kostnadsandelen för särskilt boende. 
Den mörkblå färgen motsvarar kostnadsandelen för ordinärt boende.
Den orange färgen motsvarar kostnandsandelen för öppen verksamhet.
Det mindre pajdiagrammet visar uppdelningen av kostnaderna inom ordinärt boende.
Den gula färgen motsvarar kostnadsandelen för hemtjänst.
Den ljusblå färgen motsvarar kostnadsandelen för korttidsvård.
Den gröna färgen motsvarar kostnadsandelen för ordinärt boende övrigt.
Den gråa färgen motsvarar kostnadsandelen för dagverksamhet._x000B_
Det vänstra diagrammet visar din kommun. Det högra diagrammet visar gruppen liknande kommuner. 
Frågor att ställa sig i analysarbetet
Hur ser din kommuns andelar ut jämfört med liknande kommuner? Är det skillnader? Vad beror skillnaderna på?
Arbetar kommunen annorlunda jämfört med liknande kommuner när det gäller t.ex. dagverksamhet?</t>
  </si>
  <si>
    <t xml:space="preserve">8. Kvalitet och kostnader inom hemtjänst
</t>
  </si>
  <si>
    <t>9. Kvalitet och kostnader inom särskilt boende</t>
  </si>
  <si>
    <t xml:space="preserve">Diagrammet visar hur hög kommunens kostnad är i förhållande till vad som förväntas utifrån kommunens struktur (referenskostnad) för de senaste åren. Nettokostnadsavvikelsen tar inte hänsyn till skillnader i ambitionsnivå. Detta innebär att en kommun som valt att satsa på äldreomsorgen kommer att få en högre nettokostnadsavvikelse. I diagrammet ser vi nettokostnadsavvikelse i procent mellan nettokostnad och referenskostnad, kr/inv.
Vad diagrammet visar
Diagrammet visar kommunens nettokostnadsavvikelse de senaste åren, i procent. 
Frågor att ställa sig i analysarbetet
Hur ser nettokostnadsavvikelsen ut över tid? Finns det ett genomgående mönster?
Speglar kostnadsnivån kommunens ambitioner?
Frågor kopplade till ekonomistyrning
Hur ser er resursfördelning ut och på vilka nivåer har ni resursfördelning?
På vilka nivåer har man budgetansvar? Konsekvenser vid budgetunderskott/överskott?
Har ni ett budgetunderskott eller budgetöverskott? </t>
  </si>
  <si>
    <t>Sidan är indelad med 10 numrerade rubriker. Efter varje rubrik finns ett diagram, totalt 10 diagram.</t>
  </si>
  <si>
    <t>Sidan innehåller fyra tabeller. Allt innehåll börjar i kolummn B</t>
  </si>
  <si>
    <t>Klicka här för länk till Koladas visning för hemtjänst på enhetsnivå</t>
  </si>
  <si>
    <t>Nedan har du möjlighet att räkna ut  vilken brukarnärvaro som din kommuns hemtjänst har.  Notera att brukartid generellt sätt bör vara högre i kommuner med kortare avstånd samt kommuner där en hög andel av hemtjänsttagarna finns i trygghetsboende eller motsvarande.
För  att beräkningen ska fungera krävs egna uppgifter i de gröna fälten från din kommun. Antalet personaltimmar inom hemtjänsten är avgörande för att snurran ska fungera. 
Antalet beviljade timmar per år kommer från Socialstyrelsen men om ni själva vet hur många utförda eller beviljade timmar ni har per månad så är detta att föredra. 
Genomsnittskostnaden för undersköterska kommer från 2016 års lönestatistik men om ni själva vet genomsnittskostnaden för en personal i timmen så förbättrar det beräkningen ytterligare. För att lönen ska bli rätt så ta även med din kommuns sociala avgifter. 
När du fyllt i dina siffror får du utöver genomsnittlig brukartid också en beräkning på hur mycket som kan sparas genom att
	- Öka brukartiden med en procentenhet
	- Öka brukartiden till den nivå ni själva anser lämplig.
Måttet 70 % brukarnärvaro är den nivå som ofta behövs för att klara sitt LOV-uppdrag. 
Testa att ändra brukartiden. I cell C33 är en brukartid på 70 % förinställd. Genom att ändra denna till t.ex. 60 % ser du i cell D33 hur mycket kommunen skulle kunna spara genom att öka sin brukartid. Om kommunen redan har en brukartid på 70 % eller högre gör inte kommunen någon besparing och därför står det i cell D33 "Inget värde".</t>
  </si>
  <si>
    <t>Klicka här för att se/ändra data</t>
  </si>
  <si>
    <t xml:space="preserve">Diagrammet visar brytpunkten mellan hemtjänst och särskilt boende, dvs när det blir dyrare att bevilja ytterligare en hemtjänsttimme istället för att bevilja särskilt boende. 
Brytpunkten är ett genomsnitt för kommunen, det betyder att den kan skilja sig åt om man jämför olika hemtjänstgrupper och olika särskilda boenden i kommunen. I kostnaden för särskilt boende har lokalintäkterna räknats bort.
Vad diagrammet visar_x000B_Den orange linjen visar den genomsnittliga kostnaden per brukare inom särskilt boende exklusive externa lokalintäkter. 
Den blå linjen visar den genomsnittliga kostnaden per brukare och timme inom hemtjänsten. 
Den gula punkten är genomsnittligt antal SoL-timmar innan inflytt till särskilt boende. 
Den blåa punkten är en schablon för HSL-timmar inom hemtjänsten. Eftersom data saknas för hur många timmar HSL som utförs används en uppskattning om att 20 % av tiden är HSL. 
Notera att kommunerna i Stockholms län kan bortse från denna schablon eftersom kommunerna inte har övertagit ansvaret för HSL.
Den gråa punkten visar vid vilket antal timmar där hemtjänst blir dyrare än särskilt boende. Detta är brytpunkten.   
Frågor att ställa sig i analysarbetet
Vad blir effekten för kommunen om man senarelägger inflytt? Kostnadsmässigt och kvalitetsmässigt (för brukare, personal och anhöriga mfl.).
Innebär riktlinjerna att tröskeln är hög eller låg för särskilt boende?
Vad förklarar nivån på antal timmar innan inflytt på särskilt boende i er kommun? 
Är tillgången god eller råder brist på platser inom särskilt boende?
Hur skulle kostnadsnivån se ut om antalet timmar i hemtjänst utökades istället för särskilt boende?
Hur många av de brukare som flyttar till särskilt boende befinner sig under brytpunkten? Vad är skälet till detta? Finns det några alternativ? 
Följer man upp biståndsbesluten individuellt?
Skiljer biståndsbesluten sig åt mellan olika biståndshandläggare?
Är kostnaderna för hemtjänst höga eller låga?
Är kostnaderna för särskilt boende höga eller låga? 
Hur skiljer sig kostnaden för särskilt boende beroende på vårdtyngd (demens, missbruk osv.)?
</t>
  </si>
  <si>
    <t>Sidan innehåller en tabell, två verktyg och ett diagram. Allt innehåll börjar i kolumn B.</t>
  </si>
  <si>
    <t>Sidan innehåller en tabell, ett verktyg och ett diagram. Allt innehåll börjar i kolumn B.</t>
  </si>
  <si>
    <t>Nedan har du möjlighet att fylla i uppgifter för kostnad och kvalitet per enhet och få fram ett diagram. Just nu är tabellen fylld med ett fiktivt exempel. Lägg in era egna uppgifter i de gröna cellerna (kostnaden per enhet, antal boendedygn och nöjdhet). 
Frågor att ställa sig i analysarbetet
Är det skillnad mellan enheterna med avseende på kostnader?
Är det skillnad mellan enheterna med avseende på kvalitet? 
Varför skiljer sig kostnaderna åt mellan enheterna?
Varför skiljer sig kvaliteten åt mellan enheterna?
Nedan finns även en länk till Kolada där du kan jämföra data, bland annat nöjdhet per brukare, på enhetsnivå för din kommun med andra kommuners enheter.</t>
  </si>
  <si>
    <t>Handbok för effektiv äldreomsorg</t>
  </si>
  <si>
    <t>SKR har tillsammans med inRikta tagit fram en handfast guide för effektivare äldreomsorg. Syftet med rapporten är att ge stöd till kommunernas arbete med effektivisering inom äldreomsorg, med särskilt fokus på hemtjänst. Paralleller kan även dras till andra områden._x000B_Målgruppen för rapporten är i första hand förvaltningsledningar. Materialet ska på ett mer generellt plan kunna läsas av kommunledning, ekonomifunktioner samt politiker. Vi har valt att inleda rapporten på den övergripande nivån, som sedan fördjupas desto längre in i rapporten läsaren kommer.</t>
  </si>
  <si>
    <t>Länk till rapporten</t>
  </si>
  <si>
    <t>Digitaliseringssnurran</t>
  </si>
  <si>
    <t xml:space="preserve">
Verktyget Digitaliseringsnurran ger en indikation på vilka investeringskostnader och effektiviseringar som kan förväntas vid implementering av digitala tjänster inom hemtjänsten, ett och fem år efter implementeringen. Dessa tjänster är nattillsyn med hjälp av webbkamera, medicintillsyn, nyckelfri hemtjänst och tillsyn under dagtid baserat på videokommunikation.
 Digitaliseringsnurran bygger på en enkel modell som drar generella slutsatser från beräkningar av investeringar och effektiviseringar från erfarenheter i tre kommuner. I verktyget finns förinställda nyckeltal som bland annat visar antal personer som har hemtjänst samt kostnader per timme, restider och befolkningstäthet. Dessa nyckeltal går att justera.
</t>
  </si>
  <si>
    <t>Prognos av särskilda boenden</t>
  </si>
  <si>
    <t>Länk till Digitaliseringssnurran</t>
  </si>
  <si>
    <t>Stöd för att prognostisera behov av särskilda boenden för äldre.</t>
  </si>
  <si>
    <t>Handbok ÖJ Socialtjänst</t>
  </si>
  <si>
    <t xml:space="preserve">Handbok för öppna jämföreser inom socialtjänsten är tänkt att användas som ett verktyg och hjälpmedel i arbetet med analys av resultaten från öppna jämförelser. </t>
  </si>
  <si>
    <t>Länk till handboken</t>
  </si>
  <si>
    <t>Kolada</t>
  </si>
  <si>
    <t>Länk till visningen</t>
  </si>
  <si>
    <t>Sidan innehåller fem texter med förslag om vidare analys inklusive länk. Allt innehåll börjar i kolumn A2</t>
  </si>
  <si>
    <t>Gå till Startsida</t>
  </si>
  <si>
    <t>Vägt och ovägt medel. Vad är riket?</t>
  </si>
  <si>
    <t xml:space="preserve">Ett ovägt medelvärde beskriver genomsnittet för Sveriges kommuner – hur det ser ut i en genomsnittlig kommun. Det beräknas genom att summera alla kommuners värde och dividera med 290. Om någon eller några kommuner saknar data för det aktuella nyckeltalet  divideras värdet med det antal som har värden. 
Ett vägt medelvärde beräknas annorlunda. Då väger varje kommun olika tungt beroende på att man har olika många invånare, brukare osv. Om det finns uppgifter för samtliga kommuner kommer ett vägt medelvärde att vara samma sak som ett riksmedelvärde.  
Riket är det mått som motsvarar hur något är för en genomsnittlig invånare eller brukare i Sverige, och kan ofta redovisas även om värdena för enskilda kommuner inte får redovisas av sekretesskäl. </t>
  </si>
  <si>
    <t>Liknande kommuner är en jämförelsegrupp med 7 kommuner som strukturellt liknar den kommun som valts på startsidan. Liknande kommuner kommer från www.kolada.se I Kolada finns liknande kommuner som jämförelsegrupp för olika verksamhetsområden, till exempel grundskola och äldreomsorg, samt för en övergripande nivå. Här används gruppen liknande kommuner äldreomsorg.
Vilka som väljs ut som liknande kommuner baseras till största del på referenskostnaden, som beskrivs i ett eget stycke nedan, men också på invånarantal dessutom tas hänsyn till huvudmannaskap för hemsjukvården. Referenskostnaden bygger på kostnadsutjämningen och indikerar vad respektive verksamhet borde kosta, enligt kostnadsutjämningssystemet, om kommunen bedriver den verksamheten med genomsnittlig ambitionsnivå och effektivitet. De kommuner som ligger närmast varandra vad gäller förväntad kostnad inom äldreomsorgen samt invånarantal bildar alltså en jämförelsegrupp. Liknande kommuner är därför framför allt relevant för kostnadsjämförelser.</t>
  </si>
  <si>
    <t>Nettokostnadsavvikelse (%)</t>
  </si>
  <si>
    <t xml:space="preserve">Nettokostnadsavvikelsen jämför nettokostnad med referenskostnaden. Resultat över 0 indikerar ett högt kostnadsläge på grund av hög ambitionsnivå och/eller låg effektivitet. 
(Referenskostnaden bygger på kostnadsutjämningen och indikerar vad respektive verksamhet borde kosta, enligt kostnadsutjämningssystemet, om kommunen bedriver den verksamheten med genomsnittlig ambitionsnivå och effektivitet.) </t>
  </si>
  <si>
    <t>Ordinärt boende och hemtjänst</t>
  </si>
  <si>
    <t xml:space="preserve">Hemtjänst är en del av begreppet ordinärt boende. I ordinärt boende ingår utöver hemtjänst, som utgör ca 80% av kostnaderna, även korttidsvård, dagverksamhet och övriga insatser i ordinärt boende (kan avse exempelvis ev. kostnader för trygghetsboende). </t>
  </si>
  <si>
    <t>Om antalet hemtjänsttimmar inte framgår av biståndsbeslutet om hemtjänst ska antalet timmar beräknas utifrån tillämpad ”vårdnivå” eller beviljade insatser. Om timintervall anges i beslutet om hemtjänst ska mittpunkten i timintervallet redovisas. Om insatsen innebär hjälp av flera vårdgivare vid ett och samma tillfälle räknas hjälpen som om den vore utförd av en person. Det är alltså antalet timmar som brukaren är beviljad hjälp som ska räknas.  Hemtjänsttimmar nattetid ska räknas in.</t>
  </si>
  <si>
    <t>Hemtjänsttimmar för kommuner med nivåbeslut</t>
  </si>
  <si>
    <t>Sidan innehåller fem texter. Allt innehåll börjar i kolumn A2</t>
  </si>
  <si>
    <t>Sidan innehåller tabeller, alla tabeller börjar i Kolumn B.</t>
  </si>
  <si>
    <t>I Egen data kan du fylla i de grönmarkerade rutorna. Brunmarkerade rutor är de som påverkas av de förändringar som sker i grönmarkerade rutor.
Brytpunkt =  (Kostnad särskilt boende äldreomsorg, kr/brukare - Lokalintäkter kr/brukare) / Kostnad hemtjänst per beviljad timme / 12
Kostnad hemtjänst per beviljad timme = (Nettokostnad hemtjänst per år / Antal beviljade hemtjänsttimmar per år) 
IU. = Ingen uppgift</t>
  </si>
  <si>
    <t>1. Brytpunkt - Egen data</t>
  </si>
  <si>
    <t>Liknande Kommuner</t>
  </si>
  <si>
    <t>7. Nettokostnad, andel av total</t>
  </si>
  <si>
    <t>6. Spridningsdiagram för andelar Säbo och Hemtjänst</t>
  </si>
  <si>
    <t>Gå till översikten</t>
  </si>
  <si>
    <t>Liknande kommuner äldreomsorg, Ale, 2021</t>
  </si>
  <si>
    <t>Liknande kommuner äldreomsorg, Alingsås, 2021</t>
  </si>
  <si>
    <t>Liknande kommuner äldreomsorg, Alvesta, 2021</t>
  </si>
  <si>
    <t>Liknande kommuner äldreomsorg, Aneby, 2021</t>
  </si>
  <si>
    <t>Liknande kommuner äldreomsorg, Arboga, 2021</t>
  </si>
  <si>
    <t>Liknande kommuner äldreomsorg, Arjeplog, 2021</t>
  </si>
  <si>
    <t>Liknande kommuner äldreomsorg, Arvidsjaur, 2021</t>
  </si>
  <si>
    <t>Liknande kommuner äldreomsorg, Arvika, 2021</t>
  </si>
  <si>
    <t>Liknande kommuner äldreomsorg, Askersund, 2021</t>
  </si>
  <si>
    <t>Liknande kommuner äldreomsorg, Avesta, 2021</t>
  </si>
  <si>
    <t>Liknande kommuner äldreomsorg, Bengtsfors, 2021</t>
  </si>
  <si>
    <t>Liknande kommuner äldreomsorg, Berg, 2021</t>
  </si>
  <si>
    <t>Liknande kommuner äldreomsorg, Bjurholm, 2021</t>
  </si>
  <si>
    <t>Liknande kommuner äldreomsorg, Bjuv, 2021</t>
  </si>
  <si>
    <t>Liknande kommuner äldreomsorg, Boden, 2021</t>
  </si>
  <si>
    <t>Liknande kommuner äldreomsorg, Bollebygd, 2021</t>
  </si>
  <si>
    <t>Liknande kommuner äldreomsorg, Bollnäs, 2021</t>
  </si>
  <si>
    <t>Liknande kommuner äldreomsorg, Borgholm, 2021</t>
  </si>
  <si>
    <t>Liknande kommuner äldreomsorg, Borlänge, 2021</t>
  </si>
  <si>
    <t>Liknande kommuner äldreomsorg, Borås, 2021</t>
  </si>
  <si>
    <t>Liknande kommuner äldreomsorg, Botkyrka, 2021</t>
  </si>
  <si>
    <t>Liknande kommuner äldreomsorg, Boxholm, 2021</t>
  </si>
  <si>
    <t>Liknande kommuner äldreomsorg, Bromölla, 2021</t>
  </si>
  <si>
    <t>Liknande kommuner äldreomsorg, Bräcke, 2021</t>
  </si>
  <si>
    <t>Liknande kommuner äldreomsorg, Burlöv, 2021</t>
  </si>
  <si>
    <t>Liknande kommuner äldreomsorg, Båstad, 2021</t>
  </si>
  <si>
    <t>Liknande kommuner äldreomsorg, Dals-Ed, 2021</t>
  </si>
  <si>
    <t>Liknande kommuner äldreomsorg, Danderyd, 2021</t>
  </si>
  <si>
    <t>Liknande kommuner äldreomsorg, Degerfors, 2021</t>
  </si>
  <si>
    <t>Liknande kommuner äldreomsorg, Dorotea, 2021</t>
  </si>
  <si>
    <t>Liknande kommuner äldreomsorg, Eda, 2021</t>
  </si>
  <si>
    <t>Liknande kommuner äldreomsorg, Ekerö, 2021</t>
  </si>
  <si>
    <t>Liknande kommuner äldreomsorg, Eksjö, 2021</t>
  </si>
  <si>
    <t>Liknande kommuner äldreomsorg, Emmaboda, 2021</t>
  </si>
  <si>
    <t>Liknande kommuner äldreomsorg, Enköping, 2021</t>
  </si>
  <si>
    <t>Liknande kommuner äldreomsorg, Eskilstuna, 2021</t>
  </si>
  <si>
    <t>Liknande kommuner äldreomsorg, Eslöv, 2021</t>
  </si>
  <si>
    <t>Liknande kommuner äldreomsorg, Essunga, 2021</t>
  </si>
  <si>
    <t>Liknande kommuner äldreomsorg, Fagersta, 2021</t>
  </si>
  <si>
    <t>Liknande kommuner äldreomsorg, Falkenberg, 2021</t>
  </si>
  <si>
    <t>Liknande kommuner äldreomsorg, Falköping, 2021</t>
  </si>
  <si>
    <t>Liknande kommuner äldreomsorg, Falun, 2021</t>
  </si>
  <si>
    <t>Liknande kommuner äldreomsorg, Filipstad, 2021</t>
  </si>
  <si>
    <t>Liknande kommuner äldreomsorg, Finspång, 2021</t>
  </si>
  <si>
    <t>Liknande kommuner äldreomsorg, Flen, 2021</t>
  </si>
  <si>
    <t>Liknande kommuner äldreomsorg, Forshaga, 2021</t>
  </si>
  <si>
    <t>Liknande kommuner äldreomsorg, Färgelanda, 2021</t>
  </si>
  <si>
    <t>Liknande kommuner äldreomsorg, Gagnef, 2021</t>
  </si>
  <si>
    <t>Liknande kommuner äldreomsorg, Gislaved, 2021</t>
  </si>
  <si>
    <t>Liknande kommuner äldreomsorg, Gnesta, 2021</t>
  </si>
  <si>
    <t>Liknande kommuner äldreomsorg, Gnosjö, 2021</t>
  </si>
  <si>
    <t>Liknande kommuner äldreomsorg, Gotland, 2021</t>
  </si>
  <si>
    <t>Liknande kommuner äldreomsorg, Grums, 2021</t>
  </si>
  <si>
    <t>Liknande kommuner äldreomsorg, Grästorp, 2021</t>
  </si>
  <si>
    <t>Liknande kommuner äldreomsorg, Gullspång, 2021</t>
  </si>
  <si>
    <t>Liknande kommuner äldreomsorg, Gällivare, 2021</t>
  </si>
  <si>
    <t>Liknande kommuner äldreomsorg, Gävle, 2021</t>
  </si>
  <si>
    <t>Liknande kommuner äldreomsorg, Göteborg, 2021</t>
  </si>
  <si>
    <t>Liknande kommuner äldreomsorg, Götene, 2021</t>
  </si>
  <si>
    <t>Liknande kommuner äldreomsorg, Habo, 2021</t>
  </si>
  <si>
    <t>Liknande kommuner äldreomsorg, Hagfors, 2021</t>
  </si>
  <si>
    <t>Liknande kommuner äldreomsorg, Hallsberg, 2021</t>
  </si>
  <si>
    <t>Liknande kommuner äldreomsorg, Hallstahammar, 2021</t>
  </si>
  <si>
    <t>Liknande kommuner äldreomsorg, Halmstad, 2021</t>
  </si>
  <si>
    <t>Liknande kommuner äldreomsorg, Hammarö, 2021</t>
  </si>
  <si>
    <t>Liknande kommuner äldreomsorg, Haninge, 2021</t>
  </si>
  <si>
    <t>Liknande kommuner äldreomsorg, Haparanda, 2021</t>
  </si>
  <si>
    <t>Liknande kommuner äldreomsorg, Heby, 2021</t>
  </si>
  <si>
    <t>Liknande kommuner äldreomsorg, Hedemora, 2021</t>
  </si>
  <si>
    <t>Liknande kommuner äldreomsorg, Helsingborg, 2021</t>
  </si>
  <si>
    <t>Liknande kommuner äldreomsorg, Herrljunga, 2021</t>
  </si>
  <si>
    <t>Liknande kommuner äldreomsorg, Hjo, 2021</t>
  </si>
  <si>
    <t>Liknande kommuner äldreomsorg, Hofors, 2021</t>
  </si>
  <si>
    <t>Liknande kommuner äldreomsorg, Huddinge, 2021</t>
  </si>
  <si>
    <t>Liknande kommuner äldreomsorg, Hudiksvall, 2021</t>
  </si>
  <si>
    <t>Liknande kommuner äldreomsorg, Hultsfred, 2021</t>
  </si>
  <si>
    <t>Liknande kommuner äldreomsorg, Hylte, 2021</t>
  </si>
  <si>
    <t>Liknande kommuner äldreomsorg, Håbo, 2021</t>
  </si>
  <si>
    <t>Liknande kommuner äldreomsorg, Hällefors, 2021</t>
  </si>
  <si>
    <t>Liknande kommuner äldreomsorg, Härjedalen, 2021</t>
  </si>
  <si>
    <t>Liknande kommuner äldreomsorg, Härnösand, 2021</t>
  </si>
  <si>
    <t>Liknande kommuner äldreomsorg, Härryda, 2021</t>
  </si>
  <si>
    <t>Liknande kommuner äldreomsorg, Hässleholm, 2021</t>
  </si>
  <si>
    <t>Liknande kommuner äldreomsorg, Höganäs, 2021</t>
  </si>
  <si>
    <t>Liknande kommuner äldreomsorg, Högsby, 2021</t>
  </si>
  <si>
    <t>Liknande kommuner äldreomsorg, Hörby, 2021</t>
  </si>
  <si>
    <t>Liknande kommuner äldreomsorg, Höör, 2021</t>
  </si>
  <si>
    <t>Liknande kommuner äldreomsorg, Jokkmokk, 2021</t>
  </si>
  <si>
    <t>Liknande kommuner äldreomsorg, Järfälla, 2021</t>
  </si>
  <si>
    <t>Liknande kommuner äldreomsorg, Jönköping, 2021</t>
  </si>
  <si>
    <t>Liknande kommuner äldreomsorg, Kalix, 2021</t>
  </si>
  <si>
    <t>Liknande kommuner äldreomsorg, Kalmar, 2021</t>
  </si>
  <si>
    <t>Liknande kommuner äldreomsorg, Karlsborg, 2021</t>
  </si>
  <si>
    <t>Liknande kommuner äldreomsorg, Karlshamn, 2021</t>
  </si>
  <si>
    <t>Liknande kommuner äldreomsorg, Karlskoga, 2021</t>
  </si>
  <si>
    <t>Liknande kommuner äldreomsorg, Karlskrona, 2021</t>
  </si>
  <si>
    <t>Liknande kommuner äldreomsorg, Karlstad, 2021</t>
  </si>
  <si>
    <t>Liknande kommuner äldreomsorg, Katrineholm, 2021</t>
  </si>
  <si>
    <t>Liknande kommuner äldreomsorg, Kil, 2021</t>
  </si>
  <si>
    <t>Liknande kommuner äldreomsorg, Kinda, 2021</t>
  </si>
  <si>
    <t>Liknande kommuner äldreomsorg, Kiruna, 2021</t>
  </si>
  <si>
    <t>Liknande kommuner äldreomsorg, Klippan, 2021</t>
  </si>
  <si>
    <t>Liknande kommuner äldreomsorg, Knivsta, 2021</t>
  </si>
  <si>
    <t>Liknande kommuner äldreomsorg, Kramfors, 2021</t>
  </si>
  <si>
    <t>Liknande kommuner äldreomsorg, Kristianstad, 2021</t>
  </si>
  <si>
    <t>Liknande kommuner äldreomsorg, Kristinehamn, 2021</t>
  </si>
  <si>
    <t>Liknande kommuner äldreomsorg, Krokom, 2021</t>
  </si>
  <si>
    <t>Liknande kommuner äldreomsorg, Kumla, 2021</t>
  </si>
  <si>
    <t>Liknande kommuner äldreomsorg, Kungsbacka, 2021</t>
  </si>
  <si>
    <t>Liknande kommuner äldreomsorg, Kungsör, 2021</t>
  </si>
  <si>
    <t>Liknande kommuner äldreomsorg, Kungälv, 2021</t>
  </si>
  <si>
    <t>Liknande kommuner äldreomsorg, Kävlinge, 2021</t>
  </si>
  <si>
    <t>Liknande kommuner äldreomsorg, Köping, 2021</t>
  </si>
  <si>
    <t>Liknande kommuner äldreomsorg, Laholm, 2021</t>
  </si>
  <si>
    <t>Liknande kommuner äldreomsorg, Landskrona, 2021</t>
  </si>
  <si>
    <t>Liknande kommuner äldreomsorg, Laxå, 2021</t>
  </si>
  <si>
    <t>Liknande kommuner äldreomsorg, Lekeberg, 2021</t>
  </si>
  <si>
    <t>Liknande kommuner äldreomsorg, Leksand, 2021</t>
  </si>
  <si>
    <t>Liknande kommuner äldreomsorg, Lerum, 2021</t>
  </si>
  <si>
    <t>Liknande kommuner äldreomsorg, Lessebo, 2021</t>
  </si>
  <si>
    <t>Liknande kommuner äldreomsorg, Lidingö, 2021</t>
  </si>
  <si>
    <t>Liknande kommuner äldreomsorg, Lidköping, 2021</t>
  </si>
  <si>
    <t>Liknande kommuner äldreomsorg, Lilla Edet, 2021</t>
  </si>
  <si>
    <t>Liknande kommuner äldreomsorg, Lindesberg, 2021</t>
  </si>
  <si>
    <t>Liknande kommuner äldreomsorg, Linköping, 2021</t>
  </si>
  <si>
    <t>Liknande kommuner äldreomsorg, Ljungby, 2021</t>
  </si>
  <si>
    <t>Liknande kommuner äldreomsorg, Ljusdal, 2021</t>
  </si>
  <si>
    <t>Liknande kommuner äldreomsorg, Ljusnarsberg, 2021</t>
  </si>
  <si>
    <t>Liknande kommuner äldreomsorg, Lomma, 2021</t>
  </si>
  <si>
    <t>Liknande kommuner äldreomsorg, Ludvika, 2021</t>
  </si>
  <si>
    <t>Liknande kommuner äldreomsorg, Luleå, 2021</t>
  </si>
  <si>
    <t>Liknande kommuner äldreomsorg, Lund, 2021</t>
  </si>
  <si>
    <t>Liknande kommuner äldreomsorg, Lycksele, 2021</t>
  </si>
  <si>
    <t>Liknande kommuner äldreomsorg, Lysekil, 2021</t>
  </si>
  <si>
    <t>Liknande kommuner äldreomsorg, Malmö, 2021</t>
  </si>
  <si>
    <t>Liknande kommuner äldreomsorg, Malung-Sälen, 2021</t>
  </si>
  <si>
    <t>Liknande kommuner äldreomsorg, Malå, 2021</t>
  </si>
  <si>
    <t>Liknande kommuner äldreomsorg, Mariestad, 2021</t>
  </si>
  <si>
    <t>Liknande kommuner äldreomsorg, Mark, 2021</t>
  </si>
  <si>
    <t>Liknande kommuner äldreomsorg, Markaryd, 2021</t>
  </si>
  <si>
    <t>Liknande kommuner äldreomsorg, Mellerud, 2021</t>
  </si>
  <si>
    <t>Liknande kommuner äldreomsorg, Mjölby, 2021</t>
  </si>
  <si>
    <t>Liknande kommuner äldreomsorg, Mora, 2021</t>
  </si>
  <si>
    <t>Liknande kommuner äldreomsorg, Motala, 2021</t>
  </si>
  <si>
    <t>Liknande kommuner äldreomsorg, Mullsjö, 2021</t>
  </si>
  <si>
    <t>Liknande kommuner äldreomsorg, Munkedal, 2021</t>
  </si>
  <si>
    <t>Liknande kommuner äldreomsorg, Munkfors, 2021</t>
  </si>
  <si>
    <t>Liknande kommuner äldreomsorg, Mölndal, 2021</t>
  </si>
  <si>
    <t>Liknande kommuner äldreomsorg, Mönsterås, 2021</t>
  </si>
  <si>
    <t>Liknande kommuner äldreomsorg, Mörbylånga, 2021</t>
  </si>
  <si>
    <t>Liknande kommuner äldreomsorg, Nacka, 2021</t>
  </si>
  <si>
    <t>Liknande kommuner äldreomsorg, Nora, 2021</t>
  </si>
  <si>
    <t>Liknande kommuner äldreomsorg, Norberg, 2021</t>
  </si>
  <si>
    <t>Liknande kommuner äldreomsorg, Nordanstig, 2021</t>
  </si>
  <si>
    <t>Liknande kommuner äldreomsorg, Nordmaling, 2021</t>
  </si>
  <si>
    <t>Liknande kommuner äldreomsorg, Norrköping, 2021</t>
  </si>
  <si>
    <t>Liknande kommuner äldreomsorg, Norrtälje, 2021</t>
  </si>
  <si>
    <t>Liknande kommuner äldreomsorg, Norsjö, 2021</t>
  </si>
  <si>
    <t>Liknande kommuner äldreomsorg, Nybro, 2021</t>
  </si>
  <si>
    <t>Liknande kommuner äldreomsorg, Nykvarn, 2021</t>
  </si>
  <si>
    <t>Liknande kommuner äldreomsorg, Nyköping, 2021</t>
  </si>
  <si>
    <t>Liknande kommuner äldreomsorg, Nynäshamn, 2021</t>
  </si>
  <si>
    <t>Liknande kommuner äldreomsorg, Nässjö, 2021</t>
  </si>
  <si>
    <t>Liknande kommuner äldreomsorg, Ockelbo, 2021</t>
  </si>
  <si>
    <t>Liknande kommuner äldreomsorg, Olofström, 2021</t>
  </si>
  <si>
    <t>Liknande kommuner äldreomsorg, Orsa, 2021</t>
  </si>
  <si>
    <t>Liknande kommuner äldreomsorg, Orust, 2021</t>
  </si>
  <si>
    <t>Liknande kommuner äldreomsorg, Osby, 2021</t>
  </si>
  <si>
    <t>Liknande kommuner äldreomsorg, Oskarshamn, 2021</t>
  </si>
  <si>
    <t>Liknande kommuner äldreomsorg, Ovanåker, 2021</t>
  </si>
  <si>
    <t>Liknande kommuner äldreomsorg, Oxelösund, 2021</t>
  </si>
  <si>
    <t>Liknande kommuner äldreomsorg, Pajala, 2021</t>
  </si>
  <si>
    <t>Liknande kommuner äldreomsorg, Partille, 2021</t>
  </si>
  <si>
    <t>Liknande kommuner äldreomsorg, Perstorp, 2021</t>
  </si>
  <si>
    <t>Liknande kommuner äldreomsorg, Piteå, 2021</t>
  </si>
  <si>
    <t>Liknande kommuner äldreomsorg, Ragunda, 2021</t>
  </si>
  <si>
    <t>Liknande kommuner äldreomsorg, Robertsfors, 2021</t>
  </si>
  <si>
    <t>Liknande kommuner äldreomsorg, Ronneby, 2021</t>
  </si>
  <si>
    <t>Liknande kommuner äldreomsorg, Rättvik, 2021</t>
  </si>
  <si>
    <t>Liknande kommuner äldreomsorg, Sala, 2021</t>
  </si>
  <si>
    <t>Liknande kommuner äldreomsorg, Salem, 2021</t>
  </si>
  <si>
    <t>Liknande kommuner äldreomsorg, Sandviken, 2021</t>
  </si>
  <si>
    <t>Liknande kommuner äldreomsorg, Sigtuna, 2021</t>
  </si>
  <si>
    <t>Liknande kommuner äldreomsorg, Simrishamn, 2021</t>
  </si>
  <si>
    <t>Liknande kommuner äldreomsorg, Sjöbo, 2021</t>
  </si>
  <si>
    <t>Liknande kommuner äldreomsorg, Skara, 2021</t>
  </si>
  <si>
    <t>Liknande kommuner äldreomsorg, Skellefteå, 2021</t>
  </si>
  <si>
    <t>Liknande kommuner äldreomsorg, Skinnskatteberg, 2021</t>
  </si>
  <si>
    <t>Liknande kommuner äldreomsorg, Skurup, 2021</t>
  </si>
  <si>
    <t>Liknande kommuner äldreomsorg, Skövde, 2021</t>
  </si>
  <si>
    <t>Liknande kommuner äldreomsorg, Smedjebacken, 2021</t>
  </si>
  <si>
    <t>Liknande kommuner äldreomsorg, Sollefteå, 2021</t>
  </si>
  <si>
    <t>Liknande kommuner äldreomsorg, Sollentuna, 2021</t>
  </si>
  <si>
    <t>Liknande kommuner äldreomsorg, Solna, 2021</t>
  </si>
  <si>
    <t>Liknande kommuner äldreomsorg, Sorsele, 2021</t>
  </si>
  <si>
    <t>Liknande kommuner äldreomsorg, Sotenäs, 2021</t>
  </si>
  <si>
    <t>Liknande kommuner äldreomsorg, Staffanstorp, 2021</t>
  </si>
  <si>
    <t>Liknande kommuner äldreomsorg, Stenungsund, 2021</t>
  </si>
  <si>
    <t>Liknande kommuner äldreomsorg, Stockholm, 2021</t>
  </si>
  <si>
    <t>Liknande kommuner äldreomsorg, Storfors, 2021</t>
  </si>
  <si>
    <t>Liknande kommuner äldreomsorg, Storuman, 2021</t>
  </si>
  <si>
    <t>Liknande kommuner äldreomsorg, Strängnäs, 2021</t>
  </si>
  <si>
    <t>Liknande kommuner äldreomsorg, Strömstad, 2021</t>
  </si>
  <si>
    <t>Liknande kommuner äldreomsorg, Strömsund, 2021</t>
  </si>
  <si>
    <t>Liknande kommuner äldreomsorg, Sundbyberg, 2021</t>
  </si>
  <si>
    <t>Liknande kommuner äldreomsorg, Sundsvall, 2021</t>
  </si>
  <si>
    <t>Liknande kommuner äldreomsorg, Sunne, 2021</t>
  </si>
  <si>
    <t>Liknande kommuner äldreomsorg, Surahammar, 2021</t>
  </si>
  <si>
    <t>Liknande kommuner äldreomsorg, Svalöv, 2021</t>
  </si>
  <si>
    <t>Liknande kommuner äldreomsorg, Svedala, 2021</t>
  </si>
  <si>
    <t>Liknande kommuner äldreomsorg, Svenljunga, 2021</t>
  </si>
  <si>
    <t>Liknande kommuner äldreomsorg, Säffle, 2021</t>
  </si>
  <si>
    <t>Liknande kommuner äldreomsorg, Säter, 2021</t>
  </si>
  <si>
    <t>Liknande kommuner äldreomsorg, Sävsjö, 2021</t>
  </si>
  <si>
    <t>Liknande kommuner äldreomsorg, Söderhamn, 2021</t>
  </si>
  <si>
    <t>Liknande kommuner äldreomsorg, Söderköping, 2021</t>
  </si>
  <si>
    <t>Liknande kommuner äldreomsorg, Södertälje, 2021</t>
  </si>
  <si>
    <t>Liknande kommuner äldreomsorg, Sölvesborg, 2021</t>
  </si>
  <si>
    <t>Liknande kommuner äldreomsorg, Tanum, 2021</t>
  </si>
  <si>
    <t>Liknande kommuner äldreomsorg, Tibro, 2021</t>
  </si>
  <si>
    <t>Liknande kommuner äldreomsorg, Tidaholm, 2021</t>
  </si>
  <si>
    <t>Liknande kommuner äldreomsorg, Tierp, 2021</t>
  </si>
  <si>
    <t>Liknande kommuner äldreomsorg, Timrå, 2021</t>
  </si>
  <si>
    <t>Liknande kommuner äldreomsorg, Tingsryd, 2021</t>
  </si>
  <si>
    <t>Liknande kommuner äldreomsorg, Tjörn, 2021</t>
  </si>
  <si>
    <t>Liknande kommuner äldreomsorg, Tomelilla, 2021</t>
  </si>
  <si>
    <t>Liknande kommuner äldreomsorg, Torsby, 2021</t>
  </si>
  <si>
    <t>Liknande kommuner äldreomsorg, Torsås, 2021</t>
  </si>
  <si>
    <t>Liknande kommuner äldreomsorg, Tranemo, 2021</t>
  </si>
  <si>
    <t>Liknande kommuner äldreomsorg, Tranås, 2021</t>
  </si>
  <si>
    <t>Liknande kommuner äldreomsorg, Trelleborg, 2021</t>
  </si>
  <si>
    <t>Liknande kommuner äldreomsorg, Trollhättan, 2021</t>
  </si>
  <si>
    <t>Liknande kommuner äldreomsorg, Trosa, 2021</t>
  </si>
  <si>
    <t>Liknande kommuner äldreomsorg, Tyresö, 2021</t>
  </si>
  <si>
    <t>Liknande kommuner äldreomsorg, Täby, 2021</t>
  </si>
  <si>
    <t>Liknande kommuner äldreomsorg, Töreboda, 2021</t>
  </si>
  <si>
    <t>Liknande kommuner äldreomsorg, Uddevalla, 2021</t>
  </si>
  <si>
    <t>Liknande kommuner äldreomsorg, Ulricehamn, 2021</t>
  </si>
  <si>
    <t>Liknande kommuner äldreomsorg, Umeå, 2021</t>
  </si>
  <si>
    <t>Liknande kommuner äldreomsorg, Upplands Väsby, 2021</t>
  </si>
  <si>
    <t>Liknande kommuner äldreomsorg, Upplands-Bro, 2021</t>
  </si>
  <si>
    <t>Liknande kommuner äldreomsorg, Uppsala, 2021</t>
  </si>
  <si>
    <t>Liknande kommuner äldreomsorg, Uppvidinge, 2021</t>
  </si>
  <si>
    <t>Liknande kommuner äldreomsorg, Vadstena, 2021</t>
  </si>
  <si>
    <t>Liknande kommuner äldreomsorg, Vaggeryd, 2021</t>
  </si>
  <si>
    <t>Liknande kommuner äldreomsorg, Valdemarsvik, 2021</t>
  </si>
  <si>
    <t>Liknande kommuner äldreomsorg, Vallentuna, 2021</t>
  </si>
  <si>
    <t>Liknande kommuner äldreomsorg, Vansbro, 2021</t>
  </si>
  <si>
    <t>Liknande kommuner äldreomsorg, Vara, 2021</t>
  </si>
  <si>
    <t>Liknande kommuner äldreomsorg, Varberg, 2021</t>
  </si>
  <si>
    <t>Liknande kommuner äldreomsorg, Vaxholm, 2021</t>
  </si>
  <si>
    <t>Liknande kommuner äldreomsorg, Vellinge, 2021</t>
  </si>
  <si>
    <t>Liknande kommuner äldreomsorg, Vetlanda, 2021</t>
  </si>
  <si>
    <t>Liknande kommuner äldreomsorg, Vilhelmina, 2021</t>
  </si>
  <si>
    <t>Liknande kommuner äldreomsorg, Vimmerby, 2021</t>
  </si>
  <si>
    <t>Liknande kommuner äldreomsorg, Vindeln, 2021</t>
  </si>
  <si>
    <t>Liknande kommuner äldreomsorg, Vingåker, 2021</t>
  </si>
  <si>
    <t>Liknande kommuner äldreomsorg, Vårgårda, 2021</t>
  </si>
  <si>
    <t>Liknande kommuner äldreomsorg, Vänersborg, 2021</t>
  </si>
  <si>
    <t>Liknande kommuner äldreomsorg, Vännäs, 2021</t>
  </si>
  <si>
    <t>Liknande kommuner äldreomsorg, Värmdö, 2021</t>
  </si>
  <si>
    <t>Liknande kommuner äldreomsorg, Värnamo, 2021</t>
  </si>
  <si>
    <t>Liknande kommuner äldreomsorg, Västervik, 2021</t>
  </si>
  <si>
    <t>Liknande kommuner äldreomsorg, Västerås, 2021</t>
  </si>
  <si>
    <t>Liknande kommuner äldreomsorg, Växjö, 2021</t>
  </si>
  <si>
    <t>Liknande kommuner äldreomsorg, Ydre, 2021</t>
  </si>
  <si>
    <t>Liknande kommuner äldreomsorg, Ystad, 2021</t>
  </si>
  <si>
    <t>Liknande kommuner äldreomsorg, Åmål, 2021</t>
  </si>
  <si>
    <t>Liknande kommuner äldreomsorg, Ånge, 2021</t>
  </si>
  <si>
    <t>Liknande kommuner äldreomsorg, Åre, 2021</t>
  </si>
  <si>
    <t>Liknande kommuner äldreomsorg, Årjäng, 2021</t>
  </si>
  <si>
    <t>Liknande kommuner äldreomsorg, Åsele, 2021</t>
  </si>
  <si>
    <t>Liknande kommuner äldreomsorg, Åstorp, 2021</t>
  </si>
  <si>
    <t>Liknande kommuner äldreomsorg, Åtvidaberg, 2021</t>
  </si>
  <si>
    <t>Liknande kommuner äldreomsorg, Älmhult, 2021</t>
  </si>
  <si>
    <t>Liknande kommuner äldreomsorg, Älvdalen, 2021</t>
  </si>
  <si>
    <t>Liknande kommuner äldreomsorg, Älvkarleby, 2021</t>
  </si>
  <si>
    <t>Liknande kommuner äldreomsorg, Älvsbyn, 2021</t>
  </si>
  <si>
    <t>Liknande kommuner äldreomsorg, Ängelholm, 2021</t>
  </si>
  <si>
    <t>Liknande kommuner äldreomsorg, Öckerö, 2021</t>
  </si>
  <si>
    <t>Liknande kommuner äldreomsorg, Ödeshög, 2021</t>
  </si>
  <si>
    <t>Liknande kommuner äldreomsorg, Örebro, 2021</t>
  </si>
  <si>
    <t>Liknande kommuner äldreomsorg, Örkelljunga, 2021</t>
  </si>
  <si>
    <t>Liknande kommuner äldreomsorg, Örnsköldsvik, 2021</t>
  </si>
  <si>
    <t>Liknande kommuner äldreomsorg, Östersund, 2021</t>
  </si>
  <si>
    <t>Liknande kommuner äldreomsorg, Österåker, 2021</t>
  </si>
  <si>
    <t>Liknande kommuner äldreomsorg, Östhammar, 2021</t>
  </si>
  <si>
    <t>Liknande kommuner äldreomsorg, Östra Göinge, 2021</t>
  </si>
  <si>
    <t>Liknande kommuner äldreomsorg, Överkalix, 2021</t>
  </si>
  <si>
    <t>Liknande kommuner äldreomsorg, Övertorneå, 2021</t>
  </si>
  <si>
    <t>G176485</t>
  </si>
  <si>
    <t>G176486</t>
  </si>
  <si>
    <t>G176487</t>
  </si>
  <si>
    <t>G176488</t>
  </si>
  <si>
    <t>G176489</t>
  </si>
  <si>
    <t>G176490</t>
  </si>
  <si>
    <t>G176491</t>
  </si>
  <si>
    <t>G176492</t>
  </si>
  <si>
    <t>G176493</t>
  </si>
  <si>
    <t>G176494</t>
  </si>
  <si>
    <t>G176495</t>
  </si>
  <si>
    <t>G176496</t>
  </si>
  <si>
    <t>G176497</t>
  </si>
  <si>
    <t>G176498</t>
  </si>
  <si>
    <t>G176499</t>
  </si>
  <si>
    <t>G176500</t>
  </si>
  <si>
    <t>G176501</t>
  </si>
  <si>
    <t>G176502</t>
  </si>
  <si>
    <t>G176503</t>
  </si>
  <si>
    <t>G176504</t>
  </si>
  <si>
    <t>G176505</t>
  </si>
  <si>
    <t>G176506</t>
  </si>
  <si>
    <t>G176507</t>
  </si>
  <si>
    <t>G176508</t>
  </si>
  <si>
    <t>G176509</t>
  </si>
  <si>
    <t>G176510</t>
  </si>
  <si>
    <t>G176511</t>
  </si>
  <si>
    <t>G176512</t>
  </si>
  <si>
    <t>G176513</t>
  </si>
  <si>
    <t>G176514</t>
  </si>
  <si>
    <t>G176515</t>
  </si>
  <si>
    <t>G176516</t>
  </si>
  <si>
    <t>G176517</t>
  </si>
  <si>
    <t>G176518</t>
  </si>
  <si>
    <t>G176519</t>
  </si>
  <si>
    <t>G176520</t>
  </si>
  <si>
    <t>G176521</t>
  </si>
  <si>
    <t>G176522</t>
  </si>
  <si>
    <t>G176523</t>
  </si>
  <si>
    <t>G176524</t>
  </si>
  <si>
    <t>G176525</t>
  </si>
  <si>
    <t>G176526</t>
  </si>
  <si>
    <t>G176527</t>
  </si>
  <si>
    <t>G176528</t>
  </si>
  <si>
    <t>G176529</t>
  </si>
  <si>
    <t>G176530</t>
  </si>
  <si>
    <t>G176531</t>
  </si>
  <si>
    <t>G176532</t>
  </si>
  <si>
    <t>G176533</t>
  </si>
  <si>
    <t>G176534</t>
  </si>
  <si>
    <t>G176535</t>
  </si>
  <si>
    <t>G176536</t>
  </si>
  <si>
    <t>G176537</t>
  </si>
  <si>
    <t>G176538</t>
  </si>
  <si>
    <t>G176539</t>
  </si>
  <si>
    <t>G176540</t>
  </si>
  <si>
    <t>G176541</t>
  </si>
  <si>
    <t>G176542</t>
  </si>
  <si>
    <t>G176543</t>
  </si>
  <si>
    <t>G176544</t>
  </si>
  <si>
    <t>G176545</t>
  </si>
  <si>
    <t>G176546</t>
  </si>
  <si>
    <t>G176547</t>
  </si>
  <si>
    <t>G176548</t>
  </si>
  <si>
    <t>G176549</t>
  </si>
  <si>
    <t>G176550</t>
  </si>
  <si>
    <t>G176551</t>
  </si>
  <si>
    <t>G176552</t>
  </si>
  <si>
    <t>G176553</t>
  </si>
  <si>
    <t>G176554</t>
  </si>
  <si>
    <t>G176555</t>
  </si>
  <si>
    <t>G176556</t>
  </si>
  <si>
    <t>G176557</t>
  </si>
  <si>
    <t>G176558</t>
  </si>
  <si>
    <t>G176559</t>
  </si>
  <si>
    <t>G176560</t>
  </si>
  <si>
    <t>G176561</t>
  </si>
  <si>
    <t>G176562</t>
  </si>
  <si>
    <t>G176563</t>
  </si>
  <si>
    <t>G176564</t>
  </si>
  <si>
    <t>G176565</t>
  </si>
  <si>
    <t>G176566</t>
  </si>
  <si>
    <t>G176567</t>
  </si>
  <si>
    <t>G176568</t>
  </si>
  <si>
    <t>G176569</t>
  </si>
  <si>
    <t>G176570</t>
  </si>
  <si>
    <t>G176571</t>
  </si>
  <si>
    <t>G176572</t>
  </si>
  <si>
    <t>G176573</t>
  </si>
  <si>
    <t>G176574</t>
  </si>
  <si>
    <t>G176575</t>
  </si>
  <si>
    <t>G176576</t>
  </si>
  <si>
    <t>G176577</t>
  </si>
  <si>
    <t>G176578</t>
  </si>
  <si>
    <t>G176579</t>
  </si>
  <si>
    <t>G176580</t>
  </si>
  <si>
    <t>G176581</t>
  </si>
  <si>
    <t>G176582</t>
  </si>
  <si>
    <t>G176583</t>
  </si>
  <si>
    <t>G176584</t>
  </si>
  <si>
    <t>G176585</t>
  </si>
  <si>
    <t>G176586</t>
  </si>
  <si>
    <t>G176587</t>
  </si>
  <si>
    <t>G176588</t>
  </si>
  <si>
    <t>G176589</t>
  </si>
  <si>
    <t>G176590</t>
  </si>
  <si>
    <t>G176591</t>
  </si>
  <si>
    <t>G176592</t>
  </si>
  <si>
    <t>G176593</t>
  </si>
  <si>
    <t>G176594</t>
  </si>
  <si>
    <t>G176595</t>
  </si>
  <si>
    <t>G176596</t>
  </si>
  <si>
    <t>G176597</t>
  </si>
  <si>
    <t>G176598</t>
  </si>
  <si>
    <t>G176599</t>
  </si>
  <si>
    <t>G176600</t>
  </si>
  <si>
    <t>G176601</t>
  </si>
  <si>
    <t>G176602</t>
  </si>
  <si>
    <t>G176603</t>
  </si>
  <si>
    <t>G176604</t>
  </si>
  <si>
    <t>G176605</t>
  </si>
  <si>
    <t>G176606</t>
  </si>
  <si>
    <t>G176607</t>
  </si>
  <si>
    <t>G176608</t>
  </si>
  <si>
    <t>G176609</t>
  </si>
  <si>
    <t>G176610</t>
  </si>
  <si>
    <t>G176611</t>
  </si>
  <si>
    <t>G176612</t>
  </si>
  <si>
    <t>G176613</t>
  </si>
  <si>
    <t>G176614</t>
  </si>
  <si>
    <t>G176615</t>
  </si>
  <si>
    <t>G176616</t>
  </si>
  <si>
    <t>G176617</t>
  </si>
  <si>
    <t>G176618</t>
  </si>
  <si>
    <t>G176619</t>
  </si>
  <si>
    <t>G176620</t>
  </si>
  <si>
    <t>G176621</t>
  </si>
  <si>
    <t>G176622</t>
  </si>
  <si>
    <t>G176623</t>
  </si>
  <si>
    <t>G176624</t>
  </si>
  <si>
    <t>G176625</t>
  </si>
  <si>
    <t>G176626</t>
  </si>
  <si>
    <t>G176627</t>
  </si>
  <si>
    <t>G176628</t>
  </si>
  <si>
    <t>G176629</t>
  </si>
  <si>
    <t>G176630</t>
  </si>
  <si>
    <t>G176631</t>
  </si>
  <si>
    <t>G176632</t>
  </si>
  <si>
    <t>G176633</t>
  </si>
  <si>
    <t>G176634</t>
  </si>
  <si>
    <t>G176635</t>
  </si>
  <si>
    <t>G176636</t>
  </si>
  <si>
    <t>G176637</t>
  </si>
  <si>
    <t>G176638</t>
  </si>
  <si>
    <t>G176639</t>
  </si>
  <si>
    <t>G176640</t>
  </si>
  <si>
    <t>G176641</t>
  </si>
  <si>
    <t>G176642</t>
  </si>
  <si>
    <t>G176643</t>
  </si>
  <si>
    <t>G176644</t>
  </si>
  <si>
    <t>G176645</t>
  </si>
  <si>
    <t>G176646</t>
  </si>
  <si>
    <t>G176647</t>
  </si>
  <si>
    <t>G176648</t>
  </si>
  <si>
    <t>G176649</t>
  </si>
  <si>
    <t>G176650</t>
  </si>
  <si>
    <t>G176651</t>
  </si>
  <si>
    <t>G176652</t>
  </si>
  <si>
    <t>G176653</t>
  </si>
  <si>
    <t>G176654</t>
  </si>
  <si>
    <t>G176655</t>
  </si>
  <si>
    <t>G176656</t>
  </si>
  <si>
    <t>G176657</t>
  </si>
  <si>
    <t>G176658</t>
  </si>
  <si>
    <t>G176659</t>
  </si>
  <si>
    <t>G176660</t>
  </si>
  <si>
    <t>G176661</t>
  </si>
  <si>
    <t>G176662</t>
  </si>
  <si>
    <t>G176663</t>
  </si>
  <si>
    <t>G176664</t>
  </si>
  <si>
    <t>G176665</t>
  </si>
  <si>
    <t>G176666</t>
  </si>
  <si>
    <t>G176667</t>
  </si>
  <si>
    <t>G176668</t>
  </si>
  <si>
    <t>G176669</t>
  </si>
  <si>
    <t>G176670</t>
  </si>
  <si>
    <t>G176671</t>
  </si>
  <si>
    <t>G176672</t>
  </si>
  <si>
    <t>G176673</t>
  </si>
  <si>
    <t>G176674</t>
  </si>
  <si>
    <t>G176675</t>
  </si>
  <si>
    <t>G176676</t>
  </si>
  <si>
    <t>G176677</t>
  </si>
  <si>
    <t>G176678</t>
  </si>
  <si>
    <t>G176679</t>
  </si>
  <si>
    <t>G176680</t>
  </si>
  <si>
    <t>G176681</t>
  </si>
  <si>
    <t>G176682</t>
  </si>
  <si>
    <t>G176683</t>
  </si>
  <si>
    <t>G176684</t>
  </si>
  <si>
    <t>G176685</t>
  </si>
  <si>
    <t>G176686</t>
  </si>
  <si>
    <t>G176687</t>
  </si>
  <si>
    <t>G176688</t>
  </si>
  <si>
    <t>G176689</t>
  </si>
  <si>
    <t>G176690</t>
  </si>
  <si>
    <t>G176691</t>
  </si>
  <si>
    <t>G176692</t>
  </si>
  <si>
    <t>G176693</t>
  </si>
  <si>
    <t>G176694</t>
  </si>
  <si>
    <t>G176695</t>
  </si>
  <si>
    <t>G176696</t>
  </si>
  <si>
    <t>G176697</t>
  </si>
  <si>
    <t>G176698</t>
  </si>
  <si>
    <t>G176699</t>
  </si>
  <si>
    <t>G176700</t>
  </si>
  <si>
    <t>G176701</t>
  </si>
  <si>
    <t>G176702</t>
  </si>
  <si>
    <t>G176703</t>
  </si>
  <si>
    <t>G176704</t>
  </si>
  <si>
    <t>G176705</t>
  </si>
  <si>
    <t>G176706</t>
  </si>
  <si>
    <t>G176707</t>
  </si>
  <si>
    <t>G176708</t>
  </si>
  <si>
    <t>G176709</t>
  </si>
  <si>
    <t>G176710</t>
  </si>
  <si>
    <t>G176711</t>
  </si>
  <si>
    <t>G176712</t>
  </si>
  <si>
    <t>G176713</t>
  </si>
  <si>
    <t>G176714</t>
  </si>
  <si>
    <t>G176715</t>
  </si>
  <si>
    <t>G176716</t>
  </si>
  <si>
    <t>G176717</t>
  </si>
  <si>
    <t>G176718</t>
  </si>
  <si>
    <t>G176719</t>
  </si>
  <si>
    <t>G176720</t>
  </si>
  <si>
    <t>G176721</t>
  </si>
  <si>
    <t>G176722</t>
  </si>
  <si>
    <t>G176723</t>
  </si>
  <si>
    <t>G176724</t>
  </si>
  <si>
    <t>G176725</t>
  </si>
  <si>
    <t>G176726</t>
  </si>
  <si>
    <t>G176727</t>
  </si>
  <si>
    <t>G176728</t>
  </si>
  <si>
    <t>G176729</t>
  </si>
  <si>
    <t>G176730</t>
  </si>
  <si>
    <t>G176731</t>
  </si>
  <si>
    <t>G176732</t>
  </si>
  <si>
    <t>G176733</t>
  </si>
  <si>
    <t>G176734</t>
  </si>
  <si>
    <t>G176735</t>
  </si>
  <si>
    <t>G176736</t>
  </si>
  <si>
    <t>G176737</t>
  </si>
  <si>
    <t>G176738</t>
  </si>
  <si>
    <t>G176739</t>
  </si>
  <si>
    <t>G176740</t>
  </si>
  <si>
    <t>G176741</t>
  </si>
  <si>
    <t>G176742</t>
  </si>
  <si>
    <t>G176743</t>
  </si>
  <si>
    <t>G176744</t>
  </si>
  <si>
    <t>G176745</t>
  </si>
  <si>
    <t>G176746</t>
  </si>
  <si>
    <t>G176747</t>
  </si>
  <si>
    <t>G176748</t>
  </si>
  <si>
    <t>G176749</t>
  </si>
  <si>
    <t>G176750</t>
  </si>
  <si>
    <t>G176751</t>
  </si>
  <si>
    <t>G176752</t>
  </si>
  <si>
    <t>G176753</t>
  </si>
  <si>
    <t>G176754</t>
  </si>
  <si>
    <t>G176755</t>
  </si>
  <si>
    <t>G176756</t>
  </si>
  <si>
    <t>G176757</t>
  </si>
  <si>
    <t>G176758</t>
  </si>
  <si>
    <t>G176759</t>
  </si>
  <si>
    <t>G176760</t>
  </si>
  <si>
    <t>G176761</t>
  </si>
  <si>
    <t>G176762</t>
  </si>
  <si>
    <t>G176763</t>
  </si>
  <si>
    <t>G176764</t>
  </si>
  <si>
    <t>G176765</t>
  </si>
  <si>
    <t>G176766</t>
  </si>
  <si>
    <t>G176767</t>
  </si>
  <si>
    <t>G176768</t>
  </si>
  <si>
    <t>G176769</t>
  </si>
  <si>
    <t>G176770</t>
  </si>
  <si>
    <t>G176771</t>
  </si>
  <si>
    <t>G176772</t>
  </si>
  <si>
    <t>G176773</t>
  </si>
  <si>
    <t>G176774</t>
  </si>
  <si>
    <t>N01956-2020</t>
  </si>
  <si>
    <t>N01957-2020</t>
  </si>
  <si>
    <t>N02913-2020</t>
  </si>
  <si>
    <t>N02914-2020</t>
  </si>
  <si>
    <t>N20900-2020</t>
  </si>
  <si>
    <t>N21006-2020</t>
  </si>
  <si>
    <t>N21702-2020</t>
  </si>
  <si>
    <t>N23805-2020</t>
  </si>
  <si>
    <t>N23806-2020</t>
  </si>
  <si>
    <t>N23807-2020</t>
  </si>
  <si>
    <t>U20465-2020</t>
  </si>
  <si>
    <t>Invånare 65+ och ensamboende, andel (%) av bef</t>
  </si>
  <si>
    <t>Antal invånare med ålder 65+ och ensamboende dividerat med den totala befolkningen i kommunen. Källa: Registret över totalbefolkningen.</t>
  </si>
  <si>
    <t>Bruttokostnad minus interna intäkter och försäljning till andra kommuner och regioner för hemtjänst äldreomsorg, dividerat med antal personer 65+ som var beviljade hemtjänst i ordinärt boende. Uppgifter om antal personer med beviljad hemtjänst avser fram till 2020 ett snitt av årets månader, från 2021 en kommunindividuell median från socialstyrelsens statistikdatabas, minst 10 månader ska vara inrapporterat. Personer med hemtjänstbeslut som endast omfattar trygghetslarm, matdistribution, avlösning eller ledsagning har exkluderats. Ålder beräknas efter hur många år personen har fyllt vid mätdagen (sista dagen) respektive månad. Ersätter: N21819. Källa: SCB och Socialstyrelsen.</t>
  </si>
  <si>
    <t>Antal personer 65+ år med hemtjänst i ordinärt boende, dividerat med antal invånare 65+ år den 31/12. Uppgiften om antal personer med beviljad hemtjänst i ordinärt boende avser fram till 2020 ett snitt av årets månader, från 2021 en kommunindividuell median. Personer med hemtjänstbeslut som endast omfattar trygghetslarm, matdistribution, avlösning eller ledsagning har exkluderats. Ålder beräknas efter hur många år personen har fyllt vid mätdagen (sista dagen) respektive månad. Nyckeltalet ersätter N21821. Källa: SCB och Socialstyrelsen.</t>
  </si>
  <si>
    <t>Antal personer 65+ år med hemtjänst i ordinärt boende. Avser fram till 2020 ett snitt av årets månader, från 2021 en kommunindividuell median. Personer med hemtjänstbeslut som endast omfattar trygghetslarm, matdistribution, avlösning eller ledsagning har exkluderats. Ålder beräknas efter hur många år personen har fyllt vid mätdagen (sista dagen) respektive månad. Källa: SCB och Socialstyrelsen.</t>
  </si>
  <si>
    <t>Antal personer 80+ år i särskilt boende eller med hemtjänst i ordinärt boende, dividerat med antal invånare 80+ år den 31/12. Uppgiften om antal personer med beviljad hemtjänst i ordinärt boende avser fram till 2020 ett snitt av årets månader, från 2021 en kommunindividuell median. Personer med hemtjänstbeslut som endast omfattar trygghetslarm, matdistribution, avlösning eller ledsagning har exkluderats. Ålder beräknas efter hur många år personen har fyllt vid mätdagen (sista dagen) respektive månad. Källa: SCB och Socialstyrelsen.</t>
  </si>
  <si>
    <t>Antal äldre i ordinärt boende med hemtjänst som har fler än 120 beviljade timmar per månad dividerat med antal personer 65+ år totalt med hemtjänst i ordinärt boende. Hemtjänsttagare med endast trygghetslarm, matdistribution, ledsagning eller avlösning är exkluderade i nämnaren. Avser fram till 2020 ett snitt av årets månader, från 2021 en kommunindividuell median. Avser samtlig regi. Ålder beräknas efter hur många år personen har fyllt vid mätdagen (sista dagen) respektive månad. Källa: Socialstyrelsens individstatistik.</t>
  </si>
  <si>
    <t>Antal personer i korttidsboende för personer 65+ år (avser fram till 2020 ett snitt av årets månader, från 2021 en kommunindividuell median) dividerat med antal invånare 31/12. Avser samtlig regi. Källa: SCB och Socialstyrelsens individstatistik.</t>
  </si>
  <si>
    <t>Antal personer i dagverksamhet för personer 65+ år (avser fram till 2020 ett snitt av årets månader, från 2021 en kommunindividuell median) dividerat med antal invånare 31/12. Avser samtlig regi. Källa: SCB och Socialstyrelsens individstatistik.</t>
  </si>
  <si>
    <t>Beviljade antal hemtjänsttimmar per brukare och månad för timregistrerade hemtjänsttagare 65+ i ordinärt boende, timmar/hemtjänsttagare</t>
  </si>
  <si>
    <t>Antal beviljade hemtjänsttimmar per månad till personer 65+ år i ordinärt boende (avser fram till 2020 ett snitt av årets månader, från 2021 en kommunindividuell median), dividerat med antal personer med hemtjänst i ordinärt boende. Med timregistrerade avses personer där kommunen har registrerat 1-744 hemtjänsttimmar per månad, personer där 0 timmar eller heldygnsvård registrerats samt där uppgift saknas är exkluderade både i täljare och nämnare. Uppgifter om antal personer med beviljad hemtjänst och antal beviljade hemtjänsttimmar är ett månadssnitt där minst 10 månader ska vara inrapporterat. Ersätter, dock ej jämförbart med, tidigare nyckeltalet med Kolada-id N21803. Avser samtlig regi. Källa: Socialstyrelsen.</t>
  </si>
  <si>
    <t>Antal personer 65+ med hemtjänst i ordinärt boende som har registrerat 1-744 hemtjänsttimmar per månad, personer där 0 timmar eller heldygnsvård registrerats samt där uppgift saknas är exkluderade. Uppgiften avser fram till 2020 ett snitt av årets månader, från 2021 en kommunindividuell median där minst 10 månader har rapporterats. Avser samtlig regi. Källa: Socialstyrelsen.</t>
  </si>
  <si>
    <t>Bruttokostnad minus interna intäkter och försäljning till andra kommuner och regioner för särskilt boende äldreomsorg, dividerat med antal personer 65+ som bor permanent i särskilda boendeformer. År 2013-2020 avser antal personer i särskilt boende ett månadssnitt av antal brukare, från år 2021 avses en kommunindividuell median (från Socialstyrelsens individstatistik). 2007-2012 hämtas antalet brukare från Socialstyrelsens individstatistik 1/10. T.o.m. 2006 från Socialstyrelsens mängdstatistik. Avser samtlig regi. Källa: SCB-Räkenskapssammandraget och Socialstyrelsens individstatistik.</t>
  </si>
  <si>
    <t>Antal personer 80+ som bor i särskilda boendeformer dividerat med antal invånare 80+ 31/12. År 2013-2020 avses ett snitt av årets tolv månader, från 2021 avses en kommunindividuell median. Fr.o.m. 2007 hämtas antalet från Socialstyrelsens individstatistik. T.o.m. 2006 från Socialstyrelsens mängdstatistik. Avser samtlig regi. Källa: Socialstyrelsen.</t>
  </si>
  <si>
    <t>Antal personer 65+ år i särskilt boende. År 2013-2020 så avser antal personer i särskilt boende ett månadssnitt av antal brukare, från år 2021 en kommunindividuell median (från Socialstyrelsens individstatistik). 2007-2012 hämtas antalet brukare från Socialstyrelsens individstatistik 1/10. T.o.m. 2006 från Socialstyrelsens mängdstatistik. Avser samtlig regi. Källa: Socialstyrelsen och SCB.</t>
  </si>
  <si>
    <t>Antal personer 80+ år i särskilt boende. År 2013-2020 avses ett snitt av årets tolv månader, från år 2021 avses en kommunindividuell median. Fr.o.m. 2007 hämtas antalet från Socialstyrelsens individstatistik. T.o.m. 2006 från Socialstyrelsens mängdstatistik. Avser samtlig regi. Källa: Socialstyrelsen.</t>
  </si>
  <si>
    <t>Antal personer 65-79 år i särskilt boende. 2013-2020 avser antal personer i särskilt boende ett månadssnitt av antal brukare, från år 2021 en kommunindividuell median (från Socialstyrelsens individstatistik). 2007-2012 hämtas antalet brukare från Socialstyrelsens individstatistik 1/10. T.o.m. 2006 från Socialstyrelsens mängdstatistik. Avser samtlig regi. Källa: Socialstyrelsen och SCB.</t>
  </si>
  <si>
    <t>Detta är ett utvecklingsnyckeltal, se frågor och svar på kolada.se för mer information. Antal personer i åldrarna 65 år och äldre som uppgett "Mycket tryggt" eller "Ganska tryggt"på frågan "Hur tryggt eller otryggt känns det att bo hemma med stöd från hemtjänsten?" dividerat med samtliga personer i åldrarna 65 år och äldre i ordinärt boende med hemtjänst som besvarat undersökningen av äldres uppfattning. "Vet ej/Ingen åsikt" är exkluderade ur nämnaren. Data fr.o.m. 2012. Källa: Undersökningen av äldres uppfattning om kvaliteten i hemtjänst och äldreboenden, Socialstyrelsen.</t>
  </si>
  <si>
    <t>Detta är ett utvecklingsnyckeltal, se frågor och svar på kolada.se för mer information. Medelvärde, antal dagar från ansökningsdatum till första erbjudet inflyttningsdatum avseende särskilt boende inom äldreomsorg. Med ansökningsdatum avses det datum då ansökan om plats på särskilt boende kommer in till kommunen, oavsett om ansökan görs skriftligt eller muntligt. Avser ansökningar som bifallits. Med erbjudet inflyttningsdatum avses det datum då den enskilde enligt kommunens erbjudande har möjlighet att flytta in på ett särskilt boende, oavsett om den enskilde sedan väljer att flytta in eller inte. Avser samtliga utredningar avseende plats på särskilt boende som avslutades i kommunen under första halvåret, och som avsåg personer som vid tidpunkten för ansökan var 65 år eller äldre. Ingår i Kommunens kvalitet i korthet (KKiK). Källa: Egen undersökning i kommunen.</t>
  </si>
  <si>
    <t>Detta är ett utvecklingsnyckeltal, se frågor och svar på kolada.se för mer information.  Antal personer i åldrarna 65 år och äldre som uppgett "Mycket gott" eller "Ganska gott" på frågan "Hur bedömer du ditt allmänna hälsotillstånd?" dividerat med samtliga personer i åldrarna 65 år och äldre i särskilt boende som besvarat undersökningen av äldres uppfattning. "Vet ej/Ingen åsikt" är exkluderade ur nämnaren. Data fr.o.m. 2012. Källa: Undersökningen av äldres uppfattning om kvaliteten i hemtjänst och äldreboenden, Socialstyrelsen.</t>
  </si>
  <si>
    <t>Detta är ett utvecklingsnyckeltal, se frågor och svar på kolada.se för mer information. Antal personer i åldrarna 65 år och äldre i särskilt boende som uppgett "ja, alltid" eller "Oftast" på frågan "Brukar personalen ha tillräckligt med tid för att kunna utföra sitt arbete hos dig?" dividerat med samtliga personer i åldrarna 65 år och äldre i särskilt boende som besvarat undersökningen av äldres uppfattning. "Vet ej/Ingen åsikt" är exkluderade ur nämnaren. Data fr.o.m. 2012. Källa: Undersökningen av äldres uppfattning om kvaliteten i hemtjänst och äldreboenden, Socialstyrelsen.</t>
  </si>
  <si>
    <t>Detta är ett utvecklingsnyckeltal, se frågor och svar på kolada.se för mer information.  Antal personer i åldrarna 65 år och äldre i särskilt boende som uppget "Mycket nöjd" eller "Ganska nöjd" på frågan "Hur nöjd eller missnöjd är du sammantaget med ditt äldreboende?"  dividerat med samtliga personer i åldrarna 65 år och äldre i särskilt boende som besvarat undersökningen av äldres uppfattning. Svarsalternativet Ingen åsikt är exkluderat ur nämnaren. Data fr.o.m. 2012. Ingår i i Kommunens kvalitet i korthet (KKiK). Källa: Undersökningen av äldres uppfattning om kvaliteten i hemtjänst och äldreboenden, Socialstyrelsen.</t>
  </si>
  <si>
    <t>Detta är ett utvecklingsnyckeltal, se frågor och svar på kolada.se för mer information.  Antal personer i åldrarna 65 år och äldre som uppgett "Mycket tryggt" eller "Ganska tryggt" på frågan "Hur tryggt eller otryggt känns det att bo på ditt äldreboende?" dividerat med samtliga personer i åldrarna 65 år och äldre i särskilt boende som besvarat undersökningen av äldres uppfattning. Vet ej/Ingen åsikt är exkluderade ur nämnaren. Data fr.o.m. 2012. Källa: Undersökningen av äldres uppfattning om kvaliteten i hemtjänst och äldreboenden, Socialstyrelsen.</t>
  </si>
  <si>
    <t>År</t>
  </si>
  <si>
    <t>65-79_2031</t>
  </si>
  <si>
    <t>80+_2031</t>
  </si>
  <si>
    <t>I Kolada kan du följa kommunernas och regionernas verksamheter från år till år. Med ca 5 000 nyckeltal får du underlag för analyser och jämförelser. I Kolada ger vi en samlad ingång till nyckeltal om resurser, volymer och kvalitet i kommuners och regionernas alla verksamheter. Nyckeltalen bygger ofta på nationell statistik från de statistikansvariga myndigheterna, men också på uppgifter från andra källor. Exempelvis deltar de flesta kommuner och landsting i frivillig redovisning av kvalitet i olika verksamheter i Koladas "inmatningsfunktion". 
Utöver att det finns länkar till Koladas enhetsvining för hemtjänst (i fliken ordinärt boende) samt till särskilt boende (i fliken särskilt boende) finns även en länk till Koladas visning för äldreomsorgen på kommunnivå nedan.</t>
  </si>
  <si>
    <t>N20402</t>
  </si>
  <si>
    <t>U21447-2022</t>
  </si>
  <si>
    <t>U21468-2022</t>
  </si>
  <si>
    <t>U21505-2022</t>
  </si>
  <si>
    <t>U23448-2022</t>
  </si>
  <si>
    <t>U23459-2022</t>
  </si>
  <si>
    <t>U23471-2022</t>
  </si>
  <si>
    <t>U23521-2022</t>
  </si>
  <si>
    <t>Detta är ett utvecklingsnyckeltal, se frågor och svar på kolada.se för mer information. Antal personer i åldrarna 65 år och äldre som uppgett "Mycket gott" eller "Ganska gott" på frågan "Hur bedömer du ditt allmänna hälsotillstånd?" dividerat med samtliga personer i åldrarna 65 år och äldre i ordinärt boende med hemtjänst som besvarat undersökningen av äldres uppfattning. "Vet ej/Ingen åsikt" är exkluderade ur nämnaren. Data fr.o.m. 2012. Källa: Undersökningen av äldres uppfattning om kvaliteten i hemtjänst och äldreboenden, Socialstyrelsen.</t>
  </si>
  <si>
    <t>Brukarbedömning hemtjänst äldreomsorg - helhetssyn, andel (%)</t>
  </si>
  <si>
    <t>Detta är ett utvecklingsnyckeltal, se frågor och svar på kolada.se för mer information. Antal personer i åldrarna 65 år och äldre som uppgett "Mycket nöjd" eller "Ganska nöjd" på frågan "Hur nöjd eller missnöjd är du sammantaget med den hemtjänst du har?" dividerat med samtliga personer i åldrarna 65 år och äldre i ordinärt boende med hemtjänst som besvarat undersökningen av äldres uppfattning. "Vet ej/Ingen åsikt" är exkluderade ur nämnaren. Data fr.o.m. 2012. Måttet ingår i Kommunens kvalitet i korthet (KKiK). Källa: Undersökningen av äldres uppfattning om kvaliteten i hemtjänst och äldreboenden, Socialstyrelsen.</t>
  </si>
  <si>
    <t>Diagrammet visar andelen över 80 år i befolkningen som har hemtjänst eller särskilt boende. Din kommun är markerad med en röd prick, övriga kommuner har blå prickar och liknande kommuner lila prickar. Diagrammet är ett spridningsmått med Sveriges 290 kommuner.
Vad diagrammet visar_x000B_Y-axeln visar andelen 80+ med hemtjänst.
X-axeln visar andelen 80+ med särskilt boende.
Röd punkt markerar din kommuns position.
Frågor att ställa sig i analysarbetet
Avviker ni från hur det ser ut i övriga kommuner? Om ni gör det - varför?</t>
  </si>
  <si>
    <t>Liknande kommuner äldreomsorg, Ale, 2022</t>
  </si>
  <si>
    <t>Liknande kommuner äldreomsorg, Alingsås, 2022</t>
  </si>
  <si>
    <t>Liknande kommuner äldreomsorg, Alvesta, 2022</t>
  </si>
  <si>
    <t>Liknande kommuner äldreomsorg, Aneby, 2022</t>
  </si>
  <si>
    <t>Liknande kommuner äldreomsorg, Arboga, 2022</t>
  </si>
  <si>
    <t>Liknande kommuner äldreomsorg, Arjeplog, 2022</t>
  </si>
  <si>
    <t>Liknande kommuner äldreomsorg, Arvidsjaur, 2022</t>
  </si>
  <si>
    <t>Liknande kommuner äldreomsorg, Arvika, 2022</t>
  </si>
  <si>
    <t>Liknande kommuner äldreomsorg, Askersund, 2022</t>
  </si>
  <si>
    <t>Liknande kommuner äldreomsorg, Avesta, 2022</t>
  </si>
  <si>
    <t>Liknande kommuner äldreomsorg, Bengtsfors, 2022</t>
  </si>
  <si>
    <t>Liknande kommuner äldreomsorg, Berg, 2022</t>
  </si>
  <si>
    <t>Liknande kommuner äldreomsorg, Bjurholm, 2022</t>
  </si>
  <si>
    <t>Liknande kommuner äldreomsorg, Bjuv, 2022</t>
  </si>
  <si>
    <t>Liknande kommuner äldreomsorg, Boden, 2022</t>
  </si>
  <si>
    <t>Liknande kommuner äldreomsorg, Bollebygd, 2022</t>
  </si>
  <si>
    <t>Liknande kommuner äldreomsorg, Bollnäs, 2022</t>
  </si>
  <si>
    <t>Liknande kommuner äldreomsorg, Borgholm, 2022</t>
  </si>
  <si>
    <t>Liknande kommuner äldreomsorg, Borlänge, 2022</t>
  </si>
  <si>
    <t>Liknande kommuner äldreomsorg, Borås, 2022</t>
  </si>
  <si>
    <t>Liknande kommuner äldreomsorg, Botkyrka, 2022</t>
  </si>
  <si>
    <t>Liknande kommuner äldreomsorg, Boxholm, 2022</t>
  </si>
  <si>
    <t>Liknande kommuner äldreomsorg, Bromölla, 2022</t>
  </si>
  <si>
    <t>Liknande kommuner äldreomsorg, Bräcke, 2022</t>
  </si>
  <si>
    <t>Liknande kommuner äldreomsorg, Burlöv, 2022</t>
  </si>
  <si>
    <t>Liknande kommuner äldreomsorg, Båstad, 2022</t>
  </si>
  <si>
    <t>Liknande kommuner äldreomsorg, Dals-Ed, 2022</t>
  </si>
  <si>
    <t>Liknande kommuner äldreomsorg, Danderyd, 2022</t>
  </si>
  <si>
    <t>Liknande kommuner äldreomsorg, Degerfors, 2022</t>
  </si>
  <si>
    <t>Liknande kommuner äldreomsorg, Dorotea, 2022</t>
  </si>
  <si>
    <t>Liknande kommuner äldreomsorg, Eda, 2022</t>
  </si>
  <si>
    <t>Liknande kommuner äldreomsorg, Ekerö, 2022</t>
  </si>
  <si>
    <t>Liknande kommuner äldreomsorg, Eksjö, 2022</t>
  </si>
  <si>
    <t>Liknande kommuner äldreomsorg, Emmaboda, 2022</t>
  </si>
  <si>
    <t>Liknande kommuner äldreomsorg, Enköping, 2022</t>
  </si>
  <si>
    <t>Liknande kommuner äldreomsorg, Eskilstuna, 2022</t>
  </si>
  <si>
    <t>Liknande kommuner äldreomsorg, Eslöv, 2022</t>
  </si>
  <si>
    <t>Liknande kommuner äldreomsorg, Essunga, 2022</t>
  </si>
  <si>
    <t>Liknande kommuner äldreomsorg, Fagersta, 2022</t>
  </si>
  <si>
    <t>Liknande kommuner äldreomsorg, Falkenberg, 2022</t>
  </si>
  <si>
    <t>Liknande kommuner äldreomsorg, Falköping, 2022</t>
  </si>
  <si>
    <t>Liknande kommuner äldreomsorg, Falun, 2022</t>
  </si>
  <si>
    <t>Liknande kommuner äldreomsorg, Filipstad, 2022</t>
  </si>
  <si>
    <t>Liknande kommuner äldreomsorg, Finspång, 2022</t>
  </si>
  <si>
    <t>Liknande kommuner äldreomsorg, Flen, 2022</t>
  </si>
  <si>
    <t>Liknande kommuner äldreomsorg, Forshaga, 2022</t>
  </si>
  <si>
    <t>Liknande kommuner äldreomsorg, Färgelanda, 2022</t>
  </si>
  <si>
    <t>Liknande kommuner äldreomsorg, Gagnef, 2022</t>
  </si>
  <si>
    <t>Liknande kommuner äldreomsorg, Gislaved, 2022</t>
  </si>
  <si>
    <t>Liknande kommuner äldreomsorg, Gnesta, 2022</t>
  </si>
  <si>
    <t>Liknande kommuner äldreomsorg, Gnosjö, 2022</t>
  </si>
  <si>
    <t>Liknande kommuner äldreomsorg, Gotland, 2022</t>
  </si>
  <si>
    <t>Liknande kommuner äldreomsorg, Grums, 2022</t>
  </si>
  <si>
    <t>Liknande kommuner äldreomsorg, Grästorp, 2022</t>
  </si>
  <si>
    <t>Liknande kommuner äldreomsorg, Gullspång, 2022</t>
  </si>
  <si>
    <t>Liknande kommuner äldreomsorg, Gällivare, 2022</t>
  </si>
  <si>
    <t>Liknande kommuner äldreomsorg, Gävle, 2022</t>
  </si>
  <si>
    <t>Liknande kommuner äldreomsorg, Göteborg, 2022</t>
  </si>
  <si>
    <t>Liknande kommuner äldreomsorg, Götene, 2022</t>
  </si>
  <si>
    <t>Liknande kommuner äldreomsorg, Habo, 2022</t>
  </si>
  <si>
    <t>Liknande kommuner äldreomsorg, Hagfors, 2022</t>
  </si>
  <si>
    <t>Liknande kommuner äldreomsorg, Hallsberg, 2022</t>
  </si>
  <si>
    <t>Liknande kommuner äldreomsorg, Hallstahammar, 2022</t>
  </si>
  <si>
    <t>Liknande kommuner äldreomsorg, Halmstad, 2022</t>
  </si>
  <si>
    <t>Liknande kommuner äldreomsorg, Hammarö, 2022</t>
  </si>
  <si>
    <t>Liknande kommuner äldreomsorg, Haninge, 2022</t>
  </si>
  <si>
    <t>Liknande kommuner äldreomsorg, Haparanda, 2022</t>
  </si>
  <si>
    <t>Liknande kommuner äldreomsorg, Heby, 2022</t>
  </si>
  <si>
    <t>Liknande kommuner äldreomsorg, Hedemora, 2022</t>
  </si>
  <si>
    <t>Liknande kommuner äldreomsorg, Helsingborg, 2022</t>
  </si>
  <si>
    <t>Liknande kommuner äldreomsorg, Herrljunga, 2022</t>
  </si>
  <si>
    <t>Liknande kommuner äldreomsorg, Hjo, 2022</t>
  </si>
  <si>
    <t>Liknande kommuner äldreomsorg, Hofors, 2022</t>
  </si>
  <si>
    <t>Liknande kommuner äldreomsorg, Huddinge, 2022</t>
  </si>
  <si>
    <t>Liknande kommuner äldreomsorg, Hudiksvall, 2022</t>
  </si>
  <si>
    <t>Liknande kommuner äldreomsorg, Hultsfred, 2022</t>
  </si>
  <si>
    <t>Liknande kommuner äldreomsorg, Hylte, 2022</t>
  </si>
  <si>
    <t>Liknande kommuner äldreomsorg, Håbo, 2022</t>
  </si>
  <si>
    <t>Liknande kommuner äldreomsorg, Hällefors, 2022</t>
  </si>
  <si>
    <t>Liknande kommuner äldreomsorg, Härjedalen, 2022</t>
  </si>
  <si>
    <t>Liknande kommuner äldreomsorg, Härnösand, 2022</t>
  </si>
  <si>
    <t>Liknande kommuner äldreomsorg, Härryda, 2022</t>
  </si>
  <si>
    <t>Liknande kommuner äldreomsorg, Hässleholm, 2022</t>
  </si>
  <si>
    <t>Liknande kommuner äldreomsorg, Höganäs, 2022</t>
  </si>
  <si>
    <t>Liknande kommuner äldreomsorg, Högsby, 2022</t>
  </si>
  <si>
    <t>Liknande kommuner äldreomsorg, Hörby, 2022</t>
  </si>
  <si>
    <t>Liknande kommuner äldreomsorg, Höör, 2022</t>
  </si>
  <si>
    <t>Liknande kommuner äldreomsorg, Jokkmokk, 2022</t>
  </si>
  <si>
    <t>Liknande kommuner äldreomsorg, Järfälla, 2022</t>
  </si>
  <si>
    <t>Liknande kommuner äldreomsorg, Jönköping, 2022</t>
  </si>
  <si>
    <t>Liknande kommuner äldreomsorg, Kalix, 2022</t>
  </si>
  <si>
    <t>Liknande kommuner äldreomsorg, Kalmar, 2022</t>
  </si>
  <si>
    <t>Liknande kommuner äldreomsorg, Karlsborg, 2022</t>
  </si>
  <si>
    <t>Liknande kommuner äldreomsorg, Karlshamn, 2022</t>
  </si>
  <si>
    <t>Liknande kommuner äldreomsorg, Karlskoga, 2022</t>
  </si>
  <si>
    <t>Liknande kommuner äldreomsorg, Karlskrona, 2022</t>
  </si>
  <si>
    <t>Liknande kommuner äldreomsorg, Karlstad, 2022</t>
  </si>
  <si>
    <t>Liknande kommuner äldreomsorg, Katrineholm, 2022</t>
  </si>
  <si>
    <t>Liknande kommuner äldreomsorg, Kil, 2022</t>
  </si>
  <si>
    <t>Liknande kommuner äldreomsorg, Kinda, 2022</t>
  </si>
  <si>
    <t>Liknande kommuner äldreomsorg, Kiruna, 2022</t>
  </si>
  <si>
    <t>Liknande kommuner äldreomsorg, Klippan, 2022</t>
  </si>
  <si>
    <t>Liknande kommuner äldreomsorg, Knivsta, 2022</t>
  </si>
  <si>
    <t>Liknande kommuner äldreomsorg, Kramfors, 2022</t>
  </si>
  <si>
    <t>Liknande kommuner äldreomsorg, Kristianstad, 2022</t>
  </si>
  <si>
    <t>Liknande kommuner äldreomsorg, Kristinehamn, 2022</t>
  </si>
  <si>
    <t>Liknande kommuner äldreomsorg, Krokom, 2022</t>
  </si>
  <si>
    <t>Liknande kommuner äldreomsorg, Kumla, 2022</t>
  </si>
  <si>
    <t>Liknande kommuner äldreomsorg, Kungsbacka, 2022</t>
  </si>
  <si>
    <t>Liknande kommuner äldreomsorg, Kungsör, 2022</t>
  </si>
  <si>
    <t>Liknande kommuner äldreomsorg, Kungälv, 2022</t>
  </si>
  <si>
    <t>Liknande kommuner äldreomsorg, Kävlinge, 2022</t>
  </si>
  <si>
    <t>Liknande kommuner äldreomsorg, Köping, 2022</t>
  </si>
  <si>
    <t>Liknande kommuner äldreomsorg, Laholm, 2022</t>
  </si>
  <si>
    <t>Liknande kommuner äldreomsorg, Landskrona, 2022</t>
  </si>
  <si>
    <t>Liknande kommuner äldreomsorg, Laxå, 2022</t>
  </si>
  <si>
    <t>Liknande kommuner äldreomsorg, Lekeberg, 2022</t>
  </si>
  <si>
    <t>Liknande kommuner äldreomsorg, Leksand, 2022</t>
  </si>
  <si>
    <t>Liknande kommuner äldreomsorg, Lerum, 2022</t>
  </si>
  <si>
    <t>Liknande kommuner äldreomsorg, Lessebo, 2022</t>
  </si>
  <si>
    <t>Liknande kommuner äldreomsorg, Lidingö, 2022</t>
  </si>
  <si>
    <t>Liknande kommuner äldreomsorg, Lidköping, 2022</t>
  </si>
  <si>
    <t>Liknande kommuner äldreomsorg, Lilla Edet, 2022</t>
  </si>
  <si>
    <t>Liknande kommuner äldreomsorg, Lindesberg, 2022</t>
  </si>
  <si>
    <t>Liknande kommuner äldreomsorg, Linköping, 2022</t>
  </si>
  <si>
    <t>Liknande kommuner äldreomsorg, Ljungby, 2022</t>
  </si>
  <si>
    <t>Liknande kommuner äldreomsorg, Ljusdal, 2022</t>
  </si>
  <si>
    <t>Liknande kommuner äldreomsorg, Ljusnarsberg, 2022</t>
  </si>
  <si>
    <t>Liknande kommuner äldreomsorg, Lomma, 2022</t>
  </si>
  <si>
    <t>Liknande kommuner äldreomsorg, Ludvika, 2022</t>
  </si>
  <si>
    <t>Liknande kommuner äldreomsorg, Luleå, 2022</t>
  </si>
  <si>
    <t>Liknande kommuner äldreomsorg, Lund, 2022</t>
  </si>
  <si>
    <t>Liknande kommuner äldreomsorg, Lycksele, 2022</t>
  </si>
  <si>
    <t>Liknande kommuner äldreomsorg, Lysekil, 2022</t>
  </si>
  <si>
    <t>Liknande kommuner äldreomsorg, Malmö, 2022</t>
  </si>
  <si>
    <t>Liknande kommuner äldreomsorg, Malung-Sälen, 2022</t>
  </si>
  <si>
    <t>Liknande kommuner äldreomsorg, Malå, 2022</t>
  </si>
  <si>
    <t>Liknande kommuner äldreomsorg, Mariestad, 2022</t>
  </si>
  <si>
    <t>Liknande kommuner äldreomsorg, Mark, 2022</t>
  </si>
  <si>
    <t>Liknande kommuner äldreomsorg, Markaryd, 2022</t>
  </si>
  <si>
    <t>Liknande kommuner äldreomsorg, Mellerud, 2022</t>
  </si>
  <si>
    <t>Liknande kommuner äldreomsorg, Mjölby, 2022</t>
  </si>
  <si>
    <t>Liknande kommuner äldreomsorg, Mora, 2022</t>
  </si>
  <si>
    <t>Liknande kommuner äldreomsorg, Motala, 2022</t>
  </si>
  <si>
    <t>Liknande kommuner äldreomsorg, Mullsjö, 2022</t>
  </si>
  <si>
    <t>Liknande kommuner äldreomsorg, Munkedal, 2022</t>
  </si>
  <si>
    <t>Liknande kommuner äldreomsorg, Munkfors, 2022</t>
  </si>
  <si>
    <t>Liknande kommuner äldreomsorg, Mölndal, 2022</t>
  </si>
  <si>
    <t>Liknande kommuner äldreomsorg, Mönsterås, 2022</t>
  </si>
  <si>
    <t>Liknande kommuner äldreomsorg, Mörbylånga, 2022</t>
  </si>
  <si>
    <t>Liknande kommuner äldreomsorg, Nacka, 2022</t>
  </si>
  <si>
    <t>Liknande kommuner äldreomsorg, Nora, 2022</t>
  </si>
  <si>
    <t>Liknande kommuner äldreomsorg, Norberg, 2022</t>
  </si>
  <si>
    <t>Liknande kommuner äldreomsorg, Nordanstig, 2022</t>
  </si>
  <si>
    <t>Liknande kommuner äldreomsorg, Nordmaling, 2022</t>
  </si>
  <si>
    <t>Liknande kommuner äldreomsorg, Norrköping, 2022</t>
  </si>
  <si>
    <t>Liknande kommuner äldreomsorg, Norrtälje, 2022</t>
  </si>
  <si>
    <t>Liknande kommuner äldreomsorg, Norsjö, 2022</t>
  </si>
  <si>
    <t>Liknande kommuner äldreomsorg, Nybro, 2022</t>
  </si>
  <si>
    <t>Liknande kommuner äldreomsorg, Nykvarn, 2022</t>
  </si>
  <si>
    <t>Liknande kommuner äldreomsorg, Nyköping, 2022</t>
  </si>
  <si>
    <t>Liknande kommuner äldreomsorg, Nynäshamn, 2022</t>
  </si>
  <si>
    <t>Liknande kommuner äldreomsorg, Nässjö, 2022</t>
  </si>
  <si>
    <t>Liknande kommuner äldreomsorg, Ockelbo, 2022</t>
  </si>
  <si>
    <t>Liknande kommuner äldreomsorg, Olofström, 2022</t>
  </si>
  <si>
    <t>Liknande kommuner äldreomsorg, Orsa, 2022</t>
  </si>
  <si>
    <t>Liknande kommuner äldreomsorg, Orust, 2022</t>
  </si>
  <si>
    <t>Liknande kommuner äldreomsorg, Osby, 2022</t>
  </si>
  <si>
    <t>Liknande kommuner äldreomsorg, Oskarshamn, 2022</t>
  </si>
  <si>
    <t>Liknande kommuner äldreomsorg, Ovanåker, 2022</t>
  </si>
  <si>
    <t>Liknande kommuner äldreomsorg, Oxelösund, 2022</t>
  </si>
  <si>
    <t>Liknande kommuner äldreomsorg, Pajala, 2022</t>
  </si>
  <si>
    <t>Liknande kommuner äldreomsorg, Partille, 2022</t>
  </si>
  <si>
    <t>Liknande kommuner äldreomsorg, Perstorp, 2022</t>
  </si>
  <si>
    <t>Liknande kommuner äldreomsorg, Piteå, 2022</t>
  </si>
  <si>
    <t>Liknande kommuner äldreomsorg, Ragunda, 2022</t>
  </si>
  <si>
    <t>Liknande kommuner äldreomsorg, Robertsfors, 2022</t>
  </si>
  <si>
    <t>Liknande kommuner äldreomsorg, Ronneby, 2022</t>
  </si>
  <si>
    <t>Liknande kommuner äldreomsorg, Rättvik, 2022</t>
  </si>
  <si>
    <t>Liknande kommuner äldreomsorg, Sala, 2022</t>
  </si>
  <si>
    <t>Liknande kommuner äldreomsorg, Salem, 2022</t>
  </si>
  <si>
    <t>Liknande kommuner äldreomsorg, Sandviken, 2022</t>
  </si>
  <si>
    <t>Liknande kommuner äldreomsorg, Sigtuna, 2022</t>
  </si>
  <si>
    <t>Liknande kommuner äldreomsorg, Simrishamn, 2022</t>
  </si>
  <si>
    <t>Liknande kommuner äldreomsorg, Sjöbo, 2022</t>
  </si>
  <si>
    <t>Liknande kommuner äldreomsorg, Skara, 2022</t>
  </si>
  <si>
    <t>Liknande kommuner äldreomsorg, Skellefteå, 2022</t>
  </si>
  <si>
    <t>Liknande kommuner äldreomsorg, Skinnskatteberg, 2022</t>
  </si>
  <si>
    <t>Liknande kommuner äldreomsorg, Skurup, 2022</t>
  </si>
  <si>
    <t>Liknande kommuner äldreomsorg, Skövde, 2022</t>
  </si>
  <si>
    <t>Liknande kommuner äldreomsorg, Smedjebacken, 2022</t>
  </si>
  <si>
    <t>Liknande kommuner äldreomsorg, Sollefteå, 2022</t>
  </si>
  <si>
    <t>Liknande kommuner äldreomsorg, Sollentuna, 2022</t>
  </si>
  <si>
    <t>Liknande kommuner äldreomsorg, Solna, 2022</t>
  </si>
  <si>
    <t>Liknande kommuner äldreomsorg, Sorsele, 2022</t>
  </si>
  <si>
    <t>Liknande kommuner äldreomsorg, Sotenäs, 2022</t>
  </si>
  <si>
    <t>Liknande kommuner äldreomsorg, Staffanstorp, 2022</t>
  </si>
  <si>
    <t>Liknande kommuner äldreomsorg, Stenungsund, 2022</t>
  </si>
  <si>
    <t>Liknande kommuner äldreomsorg, Stockholm, 2022</t>
  </si>
  <si>
    <t>Liknande kommuner äldreomsorg, Storfors, 2022</t>
  </si>
  <si>
    <t>Liknande kommuner äldreomsorg, Storuman, 2022</t>
  </si>
  <si>
    <t>Liknande kommuner äldreomsorg, Strängnäs, 2022</t>
  </si>
  <si>
    <t>Liknande kommuner äldreomsorg, Strömstad, 2022</t>
  </si>
  <si>
    <t>Liknande kommuner äldreomsorg, Strömsund, 2022</t>
  </si>
  <si>
    <t>Liknande kommuner äldreomsorg, Sundbyberg, 2022</t>
  </si>
  <si>
    <t>Liknande kommuner äldreomsorg, Sundsvall, 2022</t>
  </si>
  <si>
    <t>Liknande kommuner äldreomsorg, Sunne, 2022</t>
  </si>
  <si>
    <t>Liknande kommuner äldreomsorg, Surahammar, 2022</t>
  </si>
  <si>
    <t>Liknande kommuner äldreomsorg, Svalöv, 2022</t>
  </si>
  <si>
    <t>Liknande kommuner äldreomsorg, Svedala, 2022</t>
  </si>
  <si>
    <t>Liknande kommuner äldreomsorg, Svenljunga, 2022</t>
  </si>
  <si>
    <t>Liknande kommuner äldreomsorg, Säffle, 2022</t>
  </si>
  <si>
    <t>Liknande kommuner äldreomsorg, Säter, 2022</t>
  </si>
  <si>
    <t>Liknande kommuner äldreomsorg, Sävsjö, 2022</t>
  </si>
  <si>
    <t>Liknande kommuner äldreomsorg, Söderhamn, 2022</t>
  </si>
  <si>
    <t>Liknande kommuner äldreomsorg, Söderköping, 2022</t>
  </si>
  <si>
    <t>Liknande kommuner äldreomsorg, Södertälje, 2022</t>
  </si>
  <si>
    <t>Liknande kommuner äldreomsorg, Sölvesborg, 2022</t>
  </si>
  <si>
    <t>Liknande kommuner äldreomsorg, Tanum, 2022</t>
  </si>
  <si>
    <t>Liknande kommuner äldreomsorg, Tibro, 2022</t>
  </si>
  <si>
    <t>Liknande kommuner äldreomsorg, Tidaholm, 2022</t>
  </si>
  <si>
    <t>Liknande kommuner äldreomsorg, Tierp, 2022</t>
  </si>
  <si>
    <t>Liknande kommuner äldreomsorg, Timrå, 2022</t>
  </si>
  <si>
    <t>Liknande kommuner äldreomsorg, Tingsryd, 2022</t>
  </si>
  <si>
    <t>Liknande kommuner äldreomsorg, Tjörn, 2022</t>
  </si>
  <si>
    <t>Liknande kommuner äldreomsorg, Tomelilla, 2022</t>
  </si>
  <si>
    <t>Liknande kommuner äldreomsorg, Torsby, 2022</t>
  </si>
  <si>
    <t>Liknande kommuner äldreomsorg, Torsås, 2022</t>
  </si>
  <si>
    <t>Liknande kommuner äldreomsorg, Tranemo, 2022</t>
  </si>
  <si>
    <t>Liknande kommuner äldreomsorg, Tranås, 2022</t>
  </si>
  <si>
    <t>Liknande kommuner äldreomsorg, Trelleborg, 2022</t>
  </si>
  <si>
    <t>Liknande kommuner äldreomsorg, Trollhättan, 2022</t>
  </si>
  <si>
    <t>Liknande kommuner äldreomsorg, Trosa, 2022</t>
  </si>
  <si>
    <t>Liknande kommuner äldreomsorg, Tyresö, 2022</t>
  </si>
  <si>
    <t>Liknande kommuner äldreomsorg, Täby, 2022</t>
  </si>
  <si>
    <t>Liknande kommuner äldreomsorg, Töreboda, 2022</t>
  </si>
  <si>
    <t>Liknande kommuner äldreomsorg, Uddevalla, 2022</t>
  </si>
  <si>
    <t>Liknande kommuner äldreomsorg, Ulricehamn, 2022</t>
  </si>
  <si>
    <t>Liknande kommuner äldreomsorg, Umeå, 2022</t>
  </si>
  <si>
    <t>Liknande kommuner äldreomsorg, Upplands Väsby, 2022</t>
  </si>
  <si>
    <t>Liknande kommuner äldreomsorg, Upplands-Bro, 2022</t>
  </si>
  <si>
    <t>Liknande kommuner äldreomsorg, Uppsala, 2022</t>
  </si>
  <si>
    <t>Liknande kommuner äldreomsorg, Uppvidinge, 2022</t>
  </si>
  <si>
    <t>Liknande kommuner äldreomsorg, Vadstena, 2022</t>
  </si>
  <si>
    <t>Liknande kommuner äldreomsorg, Vaggeryd, 2022</t>
  </si>
  <si>
    <t>Liknande kommuner äldreomsorg, Valdemarsvik, 2022</t>
  </si>
  <si>
    <t>Liknande kommuner äldreomsorg, Vallentuna, 2022</t>
  </si>
  <si>
    <t>Liknande kommuner äldreomsorg, Vansbro, 2022</t>
  </si>
  <si>
    <t>Liknande kommuner äldreomsorg, Vara, 2022</t>
  </si>
  <si>
    <t>Liknande kommuner äldreomsorg, Varberg, 2022</t>
  </si>
  <si>
    <t>Liknande kommuner äldreomsorg, Vaxholm, 2022</t>
  </si>
  <si>
    <t>Liknande kommuner äldreomsorg, Vellinge, 2022</t>
  </si>
  <si>
    <t>Liknande kommuner äldreomsorg, Vetlanda, 2022</t>
  </si>
  <si>
    <t>Liknande kommuner äldreomsorg, Vilhelmina, 2022</t>
  </si>
  <si>
    <t>Liknande kommuner äldreomsorg, Vimmerby, 2022</t>
  </si>
  <si>
    <t>Liknande kommuner äldreomsorg, Vindeln, 2022</t>
  </si>
  <si>
    <t>Liknande kommuner äldreomsorg, Vingåker, 2022</t>
  </si>
  <si>
    <t>Liknande kommuner äldreomsorg, Vårgårda, 2022</t>
  </si>
  <si>
    <t>Liknande kommuner äldreomsorg, Vänersborg, 2022</t>
  </si>
  <si>
    <t>Liknande kommuner äldreomsorg, Vännäs, 2022</t>
  </si>
  <si>
    <t>Liknande kommuner äldreomsorg, Värmdö, 2022</t>
  </si>
  <si>
    <t>Liknande kommuner äldreomsorg, Värnamo, 2022</t>
  </si>
  <si>
    <t>Liknande kommuner äldreomsorg, Västervik, 2022</t>
  </si>
  <si>
    <t>Liknande kommuner äldreomsorg, Västerås, 2022</t>
  </si>
  <si>
    <t>Liknande kommuner äldreomsorg, Växjö, 2022</t>
  </si>
  <si>
    <t>Liknande kommuner äldreomsorg, Ydre, 2022</t>
  </si>
  <si>
    <t>Liknande kommuner äldreomsorg, Ystad, 2022</t>
  </si>
  <si>
    <t>Liknande kommuner äldreomsorg, Åmål, 2022</t>
  </si>
  <si>
    <t>Liknande kommuner äldreomsorg, Ånge, 2022</t>
  </si>
  <si>
    <t>Liknande kommuner äldreomsorg, Åre, 2022</t>
  </si>
  <si>
    <t>Liknande kommuner äldreomsorg, Årjäng, 2022</t>
  </si>
  <si>
    <t>Liknande kommuner äldreomsorg, Åsele, 2022</t>
  </si>
  <si>
    <t>Liknande kommuner äldreomsorg, Åstorp, 2022</t>
  </si>
  <si>
    <t>Liknande kommuner äldreomsorg, Åtvidaberg, 2022</t>
  </si>
  <si>
    <t>Liknande kommuner äldreomsorg, Älmhult, 2022</t>
  </si>
  <si>
    <t>Liknande kommuner äldreomsorg, Älvdalen, 2022</t>
  </si>
  <si>
    <t>Liknande kommuner äldreomsorg, Älvkarleby, 2022</t>
  </si>
  <si>
    <t>Liknande kommuner äldreomsorg, Älvsbyn, 2022</t>
  </si>
  <si>
    <t>Liknande kommuner äldreomsorg, Ängelholm, 2022</t>
  </si>
  <si>
    <t>Liknande kommuner äldreomsorg, Öckerö, 2022</t>
  </si>
  <si>
    <t>Liknande kommuner äldreomsorg, Ödeshög, 2022</t>
  </si>
  <si>
    <t>Liknande kommuner äldreomsorg, Örebro, 2022</t>
  </si>
  <si>
    <t>Liknande kommuner äldreomsorg, Örkelljunga, 2022</t>
  </si>
  <si>
    <t>Liknande kommuner äldreomsorg, Örnsköldsvik, 2022</t>
  </si>
  <si>
    <t>Liknande kommuner äldreomsorg, Östersund, 2022</t>
  </si>
  <si>
    <t>Liknande kommuner äldreomsorg, Österåker, 2022</t>
  </si>
  <si>
    <t>Liknande kommuner äldreomsorg, Östhammar, 2022</t>
  </si>
  <si>
    <t>Liknande kommuner äldreomsorg, Östra Göinge, 2022</t>
  </si>
  <si>
    <t>Liknande kommuner äldreomsorg, Överkalix, 2022</t>
  </si>
  <si>
    <t>Liknande kommuner äldreomsorg, Övertorneå, 2022</t>
  </si>
  <si>
    <t>N01956-2021</t>
  </si>
  <si>
    <t>N01957-2021</t>
  </si>
  <si>
    <t>N02913-2021</t>
  </si>
  <si>
    <t>N02914-2021</t>
  </si>
  <si>
    <t>N20900-2021</t>
  </si>
  <si>
    <t>N21006-2021</t>
  </si>
  <si>
    <t>N21702-2021</t>
  </si>
  <si>
    <t>N23805-2021</t>
  </si>
  <si>
    <t>N23806-2021</t>
  </si>
  <si>
    <t>N23807-2021</t>
  </si>
  <si>
    <t>U20465-2021</t>
  </si>
  <si>
    <t>U23448</t>
  </si>
  <si>
    <t>U23459</t>
  </si>
  <si>
    <t>U23471</t>
  </si>
  <si>
    <t>U23521</t>
  </si>
  <si>
    <t>Spridningsdiagrammet visar förhållandet mellan kostnader och kvalitet inom hemtjänsten för de kommuner som har data för de aktuella variablerna. 
Vad diagrammet visar
Diagrammet är ett spridningsdiagram.
Y-axeln visar resultatet från brukarbedömningen inom hemtjänst. Det nyckeltal som visas är hur nöjda brukarna är med hemtjänsten som helhet.
X-axeln visar kostnaden för för hemtjänst per invånare 80+.
Gul punkt markerar din kommuns position. Välj att visa/inte visa genom att lägga in värdet "Ja" eller "Nej" i B-24.
Röda punkter är liknande kommuners respektive position. Välj att visa/inte visa genom att lägga in värdet "Ja" eller "Nej" i B-25.
Frågor att ställa sig i analysarbetet
Var tror ni er kommun ligger?
Svarar resultatet mot kommunens mål?
Hur ligger ni till i förhållande till liknande kommuner?
Hur och på vilka nivåer följs kvaliteten upp? 
Varierar resultaten mellan de olika hemtjänsgrupperna?</t>
  </si>
  <si>
    <t>Spridningsdiagrammet visar förhållandet mellan kostnader och kvalitet inom särskilt boende för de kommuner som har data för de aktuella variablerna. 
Vad diagrammet visar
Diagrammet är ett spridningsdiagram.
Y-axeln visar resultatet från brukarbedömningen inom särskilt boende. Det nyckeltal som visas är hur nöjda brukarna är med särskilt boende som helhet.
X-axeln visar kostnaden för för särskilt boende per invånare 80+.
Gul punkt markerar din kommuns position. Välj att visa/inte visa genom att lägga in värdet "Ja" eller "Nej" i B-28.
Röda punkter är liknande kommuners respektive position. Välj att visa/inte visa genom att lägga in värdet "Ja" eller "Nej" i B-29.
Frågor att ställa sig i analysarbetet
Var tror ni er kommun ligger?
Svarar resultatet mot kommunens mål?
Hur ligger ni till i förhållande till liknande kommuner?
Hur och på vilka nivåer följs kvaliteten upp? 
Varierar resultaten mellan olika särskilda boenden?</t>
  </si>
  <si>
    <t xml:space="preserve">Välkommen till verktyget "Koll på äldreomsorgen" som utvecklats av SKR och RKA. Det är ett verktyg som syftar till att hjälpa dig få koll på kostnaderna inom äldreomsorgen i din kommun. Här finns gott om nationell statistik, sorterade på olika flikar. På vissa ställen kan du också lägga in egna uppgifter. Den nationella statistiken är hämtad från databasen Kolada samt beräkningar gjorda av SKR. Viktigt är att känna till att många av uppgifterna via Kolada har hämtats från kommunernas Räkenskapssammandrag (RS) och från individ- och mängdstatistiken hos Socialstyrelsen (SoS). Den ursprungliga källan till RS och SoS är de uppgifter kommunerna själva har matat in. Med andra ord är det oerhört viktigt att ni kvalitetssäkrar de uppgifter som ni rapporterar till olika myndigheter, så att dessa sedan kan användas i ert egna analysarbete. 
I detta verktyg redovisas nyckeltalsvärden för 2022. Ett fåtal nyckeltal saknar data för 2022, då presenteras istället siffran för 2021 och årtalet har skrivits i marginalen till höger. När ett excelark innehåller gröna celler kan du mata in egna uppgifter i de gröna cellerna, följ bara instruktionen i anslutning till cellen.
Excelfilen innehåller ett antal flikar som du flyttar dig mellan. Den första är Översikt, där presenteras diagram med olika kostnads- och demografiska mått. På Översikt får du en illustration av brytpunkten mellan hemtjänst och särskiltboende, skillnaden mellan vad verksamheten kostar och vad vi borde kosta enligt vår struktur, hur kostnaderna fördelas mellan våra olika verksamheter mm. Bekräftar diagrammen den bild ni har av era verksamheter? I anslutning till varje diagram finns några frågor som hjälper till att förklara vad diagrammet visar och frågor att ställa sig i analysarbetet. Analysen försvåras av att det för hemsjukvården i mångt och mycket saknas nationell statistik. I brytpunktsdiagrammet har vi lagt till en schablon om 20% för att få en uppskattning av kostnaderna.  
Fliken Struktur avser att ge en fördjupad bild av kommunens kostnader och tar upp mått som är relevanta i analysen av kostnaderna. Här jämförs kommunens resultat mot liknande kommuner, länet samt ett medelvärde. Gruppen liknande kommuner består av genomsnittet för de 7 kommuner som liknar din kommun mest utifrån ett antal strukturella faktorer. När du jämför din kommun med denna grupp minimerar du skillnader som bygger på strukturella faktorer. 
I Ordinärt Boende fördjupar vi analysen. Förutom nationell statistik finns även ett antal uppgifter att fylla i för din egen kommun. Här finns en beräkningssnurra där du fyller i grönmarkerade rutor för att beräkna kommunens genomsnittliga brukartid. Du kan även lägga in uppgifter om kostnader och kvalitet för de olika hemtjänstgrupperna i kommunen. När du fyller i uppgifterna får du fram ett spridningsdiagram som visualiserar eventuella skillnader mellan hemtjänstgrupperna i din kommun.
I Särskilt Boende fördjupar vi analysen med ett antal nyckeltal. Här kan du även lägga in kostnader och kvalitet för olika särskilda boenden i kommunen. När du fyller i uppgifterna får du fram ett spridningsdiagram som visualiserar eventuella skillnader mellan de olika enheterna i din kommun. 
Fliken Vidare analys ger exempel på andra källor som kan vara relevanta att ta del av för den vidare analysen. 
I F&amp;S svarar vi på några av de vanligaste frågorna som kan uppstå. Exempelvis skillnaden mellan riket och alla kommuner ovägt medel samt skillnaden mellan ordinärt boende och hemtjänst.
I NTInfo hittar du beskrivningar av Koladas olika mått.
Börja nedan med att välja din kommun och gå sedan vidare till fliken Översikt. Om det i  kolumn C rad 6 står "Misstänkt fel i timredovisningen för hemtjänststatistiken" så påverkar detta bland annat första grafen i översikten. För att komma runt problemet går det att fylla i sina egna hemtjänsttimmar (beviljade/planerade eller utförda) i Data till grafer. Där har ni också möjlighet att se hur vi beräknat er brytpunkt samt att ändra flertalet variabler om ni har mer korrekta uppgifter.
Varmt välkommen att kontakta SKR eller RKA via rka@rka.nu vid eventulla frågor. Lycka till!
Notera att om du har en äldre version av Excel är det möjligt att diagrammen inte visas med full funktionalitet. 
</t>
  </si>
  <si>
    <t>Timlön undersköterska inkl avg. (Schablon)</t>
  </si>
  <si>
    <t>Så mycket skulle din kommun potentiellt spara in per år på att öka brukartiden till 70%</t>
  </si>
  <si>
    <t>Nedan - Har du möjlighet att fylla i uppgifter för kostnad och kvalitet per enhet och få fram ett diagram. Just nu är tabellen fylld med ett fiktivt exempel. Lägg in era egna uppgifter i de gröna cellerna (kostnaden per enhet, antal beviljade timmar och nöjdhet).  Har ni frekvens på månadsdata? Använd då detta istället för per år, för att snabbare kunna reagera på data.
Frågor att ställa sig i analysarbetet
Är det skillnad mellan enheterna med avseende på kostnader?
Är det skillnad mellan enheterna med avseende på kvalitet? 
Varför skiljer sig kostnaderna åt mellan enheterna?
Varför skiljer sig kvaliteten åt mellan enheterna?
Nedan finns även en länk till Kolada där du kan jämföra data, bland annat nöjdhet per brukare, på enhetsnivå för din kommun med andra kommuners enheter.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</si>
</sst>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 #,##0.00\ _k_r_-;_-* &quot;-&quot;??\ _k_r_-;_-@_-"/>
    <numFmt numFmtId="165" formatCode="0.0"/>
    <numFmt numFmtId="166" formatCode="#,##0_ ;\-#,##0\ "/>
    <numFmt numFmtId="167" formatCode="0.0%"/>
  </numFmts>
  <fonts count="32" x14ac:knownFonts="1">
    <font>
      <sz val="11"/>
      <color theme="1"/>
      <name val="Calibri"/>
      <family val="2"/>
      <scheme val="minor"/>
    </font>
    <font>
      <b/>
      <sz val="11"/>
      <color theme="1"/>
      <name val="Calibri"/>
      <family val="2"/>
      <scheme val="minor"/>
    </font>
    <font>
      <sz val="8"/>
      <name val="Arial"/>
      <family val="2"/>
    </font>
    <font>
      <sz val="12"/>
      <color theme="1"/>
      <name val="Symbol"/>
      <family val="1"/>
      <charset val="2"/>
    </font>
    <font>
      <sz val="11"/>
      <color theme="1"/>
      <name val="Calibri"/>
      <family val="2"/>
      <scheme val="minor"/>
    </font>
    <font>
      <sz val="10"/>
      <name val="Arial"/>
      <family val="2"/>
    </font>
    <font>
      <b/>
      <sz val="11"/>
      <name val="Calibri"/>
      <family val="2"/>
      <scheme val="minor"/>
    </font>
    <font>
      <u/>
      <sz val="11"/>
      <color theme="10"/>
      <name val="Calibri"/>
      <family val="2"/>
      <scheme val="minor"/>
    </font>
    <font>
      <sz val="11"/>
      <color theme="0"/>
      <name val="Calibri"/>
      <family val="2"/>
      <scheme val="minor"/>
    </font>
    <font>
      <b/>
      <sz val="16"/>
      <color theme="1"/>
      <name val="Calibri"/>
      <family val="2"/>
      <scheme val="minor"/>
    </font>
    <font>
      <sz val="11"/>
      <color rgb="FF9C6500"/>
      <name val="Calibri"/>
      <family val="2"/>
      <scheme val="minor"/>
    </font>
    <font>
      <b/>
      <sz val="28"/>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0"/>
      <name val="Calibri"/>
      <family val="2"/>
      <scheme val="minor"/>
    </font>
    <font>
      <sz val="10"/>
      <name val="Arial"/>
      <family val="2"/>
    </font>
    <font>
      <sz val="11"/>
      <name val="Calibri"/>
      <family val="2"/>
      <scheme val="minor"/>
    </font>
    <font>
      <b/>
      <sz val="14"/>
      <name val="Calibri"/>
      <family val="2"/>
      <scheme val="minor"/>
    </font>
    <font>
      <i/>
      <sz val="11"/>
      <color theme="1"/>
      <name val="Calibri"/>
      <family val="2"/>
      <scheme val="minor"/>
    </font>
    <font>
      <sz val="8"/>
      <color theme="0"/>
      <name val="Trebuchet MS"/>
      <family val="2"/>
    </font>
    <font>
      <b/>
      <sz val="11"/>
      <color indexed="8"/>
      <name val="Calibri"/>
      <family val="2"/>
      <scheme val="minor"/>
    </font>
    <font>
      <b/>
      <sz val="15"/>
      <color theme="3"/>
      <name val="Calibri"/>
      <family val="2"/>
      <scheme val="minor"/>
    </font>
    <font>
      <shadow/>
      <sz val="24"/>
      <color rgb="FF000000"/>
      <name val="Book Antiqua"/>
      <family val="1"/>
    </font>
    <font>
      <u/>
      <sz val="14"/>
      <color theme="10"/>
      <name val="Calibri"/>
      <family val="2"/>
      <scheme val="minor"/>
    </font>
    <font>
      <b/>
      <sz val="11"/>
      <color rgb="FF000000"/>
      <name val="Calibri"/>
      <family val="2"/>
      <scheme val="minor"/>
    </font>
    <font>
      <sz val="8"/>
      <name val="Trebuchet MS"/>
      <family val="2"/>
    </font>
    <font>
      <sz val="8"/>
      <color theme="0"/>
      <name val="Calibri"/>
      <family val="2"/>
      <scheme val="minor"/>
    </font>
    <font>
      <sz val="8"/>
      <color theme="0"/>
      <name val="Roboto"/>
    </font>
    <font>
      <b/>
      <sz val="14"/>
      <color rgb="FF000000"/>
      <name val="Calibri"/>
      <family val="2"/>
      <scheme val="minor"/>
    </font>
    <font>
      <b/>
      <i/>
      <sz val="12"/>
      <color theme="1"/>
      <name val="Calibri"/>
      <family val="2"/>
      <scheme val="minor"/>
    </font>
    <font>
      <u/>
      <sz val="14"/>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rgb="FF00B0F0"/>
        <bgColor indexed="64"/>
      </patternFill>
    </fill>
    <fill>
      <patternFill patternType="solid">
        <fgColor indexed="9"/>
        <bgColor indexed="9"/>
      </patternFill>
    </fill>
    <fill>
      <patternFill patternType="solid">
        <fgColor theme="5"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EB9C"/>
      </patternFill>
    </fill>
    <fill>
      <patternFill patternType="solid">
        <fgColor theme="4" tint="0.79998168889431442"/>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indexed="22"/>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s>
  <cellStyleXfs count="8">
    <xf numFmtId="0" fontId="0" fillId="0" borderId="0"/>
    <xf numFmtId="164" fontId="4" fillId="0" borderId="0" applyFon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10" fillId="8" borderId="0" applyNumberFormat="0" applyBorder="0" applyAlignment="0" applyProtection="0"/>
    <xf numFmtId="9" fontId="4" fillId="0" borderId="0" applyFont="0" applyFill="0" applyBorder="0" applyAlignment="0" applyProtection="0"/>
    <xf numFmtId="0" fontId="16" fillId="0" borderId="0"/>
    <xf numFmtId="0" fontId="22" fillId="0" borderId="15" applyNumberFormat="0" applyFill="0" applyAlignment="0" applyProtection="0"/>
  </cellStyleXfs>
  <cellXfs count="120">
    <xf numFmtId="0" fontId="0" fillId="0" borderId="0" xfId="0"/>
    <xf numFmtId="0" fontId="0" fillId="0" borderId="0" xfId="0" applyAlignment="1">
      <alignment wrapText="1"/>
    </xf>
    <xf numFmtId="0" fontId="0" fillId="0" borderId="0" xfId="0" applyProtection="1">
      <protection locked="0"/>
    </xf>
    <xf numFmtId="0" fontId="2" fillId="4" borderId="1" xfId="0" applyFont="1" applyFill="1" applyBorder="1" applyAlignment="1" applyProtection="1">
      <alignment horizontal="left"/>
      <protection locked="0"/>
    </xf>
    <xf numFmtId="0" fontId="0" fillId="2" borderId="2" xfId="0" applyFill="1" applyBorder="1" applyAlignment="1">
      <alignment wrapText="1"/>
    </xf>
    <xf numFmtId="0" fontId="3" fillId="0" borderId="0" xfId="0" applyFont="1" applyAlignment="1">
      <alignment horizontal="left" vertical="center" indent="5"/>
    </xf>
    <xf numFmtId="165" fontId="0" fillId="2" borderId="2" xfId="0" applyNumberFormat="1" applyFill="1" applyBorder="1" applyAlignment="1">
      <alignment horizontal="center" vertical="center"/>
    </xf>
    <xf numFmtId="0" fontId="1" fillId="3" borderId="4" xfId="0" applyFont="1" applyFill="1" applyBorder="1" applyAlignment="1">
      <alignment wrapText="1"/>
    </xf>
    <xf numFmtId="165" fontId="0" fillId="5" borderId="2" xfId="0" applyNumberFormat="1" applyFill="1" applyBorder="1" applyAlignment="1">
      <alignment horizontal="center" vertical="center"/>
    </xf>
    <xf numFmtId="3" fontId="0" fillId="5" borderId="2" xfId="0" applyNumberFormat="1" applyFill="1" applyBorder="1" applyAlignment="1">
      <alignment horizontal="center" vertical="center"/>
    </xf>
    <xf numFmtId="0" fontId="1" fillId="0" borderId="0" xfId="0" applyFont="1"/>
    <xf numFmtId="0" fontId="1" fillId="3" borderId="5" xfId="0" applyFont="1" applyFill="1" applyBorder="1" applyAlignment="1">
      <alignment horizontal="center" vertical="center"/>
    </xf>
    <xf numFmtId="0" fontId="1" fillId="0" borderId="0" xfId="2" applyFont="1"/>
    <xf numFmtId="0" fontId="5" fillId="0" borderId="0" xfId="2"/>
    <xf numFmtId="0" fontId="6" fillId="3" borderId="5" xfId="0" applyFont="1" applyFill="1" applyBorder="1" applyAlignment="1">
      <alignment horizontal="center" vertical="center" wrapText="1"/>
    </xf>
    <xf numFmtId="3" fontId="0" fillId="2" borderId="2" xfId="0" applyNumberFormat="1" applyFill="1" applyBorder="1" applyAlignment="1">
      <alignment horizontal="center" vertical="center"/>
    </xf>
    <xf numFmtId="0" fontId="6" fillId="3" borderId="0" xfId="0" applyFont="1" applyFill="1" applyAlignment="1">
      <alignment horizontal="center" vertical="center" wrapText="1"/>
    </xf>
    <xf numFmtId="0" fontId="0" fillId="6" borderId="0" xfId="0" applyFill="1"/>
    <xf numFmtId="0" fontId="1" fillId="6" borderId="0" xfId="0" applyFont="1" applyFill="1"/>
    <xf numFmtId="0" fontId="7" fillId="6" borderId="0" xfId="3" applyFill="1"/>
    <xf numFmtId="0" fontId="1" fillId="3" borderId="5" xfId="0" applyFont="1" applyFill="1" applyBorder="1" applyAlignment="1">
      <alignment horizontal="center" vertical="center" wrapText="1"/>
    </xf>
    <xf numFmtId="0" fontId="0" fillId="0" borderId="3" xfId="0" applyBorder="1"/>
    <xf numFmtId="0" fontId="1" fillId="0" borderId="3" xfId="0" applyFont="1" applyBorder="1" applyAlignment="1">
      <alignment wrapText="1"/>
    </xf>
    <xf numFmtId="0" fontId="7" fillId="0" borderId="0" xfId="3"/>
    <xf numFmtId="0" fontId="1" fillId="0" borderId="8" xfId="0" applyFont="1" applyBorder="1"/>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3" fontId="0" fillId="7" borderId="3" xfId="0" applyNumberFormat="1" applyFill="1" applyBorder="1"/>
    <xf numFmtId="0" fontId="0" fillId="7" borderId="3" xfId="0" applyFill="1" applyBorder="1"/>
    <xf numFmtId="0" fontId="1" fillId="3" borderId="3" xfId="0" applyFont="1" applyFill="1" applyBorder="1" applyAlignment="1">
      <alignment horizontal="center" vertical="center"/>
    </xf>
    <xf numFmtId="0" fontId="0" fillId="0" borderId="3" xfId="0" applyBorder="1" applyAlignment="1">
      <alignment wrapText="1"/>
    </xf>
    <xf numFmtId="0" fontId="12" fillId="8" borderId="0" xfId="4" applyFont="1" applyAlignment="1">
      <alignment horizontal="left"/>
    </xf>
    <xf numFmtId="0" fontId="13" fillId="0" borderId="0" xfId="0" applyFont="1"/>
    <xf numFmtId="0" fontId="12" fillId="7" borderId="0" xfId="0" applyFont="1" applyFill="1"/>
    <xf numFmtId="0" fontId="12" fillId="0" borderId="0" xfId="0" applyFont="1" applyProtection="1">
      <protection locked="0"/>
    </xf>
    <xf numFmtId="0" fontId="13" fillId="0" borderId="0" xfId="0" applyFont="1" applyProtection="1">
      <protection locked="0"/>
    </xf>
    <xf numFmtId="3" fontId="13" fillId="0" borderId="0" xfId="0" applyNumberFormat="1" applyFont="1"/>
    <xf numFmtId="3" fontId="13" fillId="7" borderId="3" xfId="0" applyNumberFormat="1" applyFont="1" applyFill="1" applyBorder="1"/>
    <xf numFmtId="9" fontId="13" fillId="7" borderId="3" xfId="0" applyNumberFormat="1" applyFont="1" applyFill="1" applyBorder="1"/>
    <xf numFmtId="0" fontId="13" fillId="0" borderId="0" xfId="0" applyFont="1" applyAlignment="1" applyProtection="1">
      <alignment wrapText="1"/>
      <protection locked="0"/>
    </xf>
    <xf numFmtId="2" fontId="13" fillId="0" borderId="0" xfId="0" applyNumberFormat="1" applyFont="1"/>
    <xf numFmtId="1" fontId="13" fillId="0" borderId="0" xfId="0" applyNumberFormat="1" applyFont="1"/>
    <xf numFmtId="9" fontId="13" fillId="0" borderId="0" xfId="0" applyNumberFormat="1" applyFont="1"/>
    <xf numFmtId="0" fontId="14" fillId="0" borderId="0" xfId="0" applyFont="1"/>
    <xf numFmtId="0" fontId="15" fillId="0" borderId="0" xfId="0" applyFont="1" applyProtection="1">
      <protection locked="0"/>
    </xf>
    <xf numFmtId="3" fontId="0" fillId="5" borderId="3" xfId="0" applyNumberFormat="1" applyFill="1" applyBorder="1" applyAlignment="1">
      <alignment horizontal="center" vertical="center"/>
    </xf>
    <xf numFmtId="3" fontId="0" fillId="7" borderId="3" xfId="0" applyNumberFormat="1" applyFill="1" applyBorder="1" applyAlignment="1">
      <alignment horizontal="center" vertical="center"/>
    </xf>
    <xf numFmtId="166" fontId="13" fillId="2" borderId="3" xfId="1" applyNumberFormat="1" applyFont="1" applyFill="1" applyBorder="1" applyAlignment="1" applyProtection="1">
      <alignment horizontal="right" vertical="center"/>
    </xf>
    <xf numFmtId="166" fontId="13" fillId="2" borderId="3" xfId="0" applyNumberFormat="1" applyFont="1" applyFill="1" applyBorder="1" applyAlignment="1">
      <alignment horizontal="right" vertical="center"/>
    </xf>
    <xf numFmtId="3" fontId="13" fillId="7" borderId="0" xfId="0" applyNumberFormat="1" applyFont="1" applyFill="1"/>
    <xf numFmtId="0" fontId="1" fillId="0" borderId="3" xfId="0" applyFont="1" applyBorder="1" applyAlignment="1">
      <alignment horizontal="center" wrapText="1"/>
    </xf>
    <xf numFmtId="1" fontId="0" fillId="5" borderId="2" xfId="0" applyNumberFormat="1" applyFill="1" applyBorder="1" applyAlignment="1">
      <alignment horizontal="center" vertical="center"/>
    </xf>
    <xf numFmtId="1" fontId="0" fillId="2" borderId="2" xfId="0" applyNumberFormat="1" applyFill="1" applyBorder="1" applyAlignment="1">
      <alignment horizontal="center" vertical="center"/>
    </xf>
    <xf numFmtId="10" fontId="1" fillId="5" borderId="3" xfId="1" applyNumberFormat="1" applyFont="1" applyFill="1" applyBorder="1" applyAlignment="1" applyProtection="1">
      <alignment horizontal="center" vertical="center"/>
      <protection locked="0"/>
    </xf>
    <xf numFmtId="3" fontId="1" fillId="5" borderId="3" xfId="1" applyNumberFormat="1" applyFont="1" applyFill="1" applyBorder="1" applyAlignment="1" applyProtection="1">
      <alignment horizontal="center" vertical="center"/>
      <protection locked="0"/>
    </xf>
    <xf numFmtId="3" fontId="13" fillId="0" borderId="3" xfId="0" applyNumberFormat="1" applyFont="1" applyBorder="1" applyAlignment="1">
      <alignment horizontal="right"/>
    </xf>
    <xf numFmtId="3" fontId="13" fillId="0" borderId="3" xfId="0" applyNumberFormat="1" applyFont="1" applyBorder="1"/>
    <xf numFmtId="0" fontId="17" fillId="0" borderId="0" xfId="0" applyFont="1"/>
    <xf numFmtId="0" fontId="18" fillId="2" borderId="3" xfId="0" applyFont="1" applyFill="1" applyBorder="1" applyAlignment="1">
      <alignment wrapText="1"/>
    </xf>
    <xf numFmtId="0" fontId="6" fillId="0" borderId="0" xfId="2" applyFont="1"/>
    <xf numFmtId="0" fontId="18" fillId="0" borderId="3" xfId="0" applyFont="1" applyBorder="1" applyAlignment="1">
      <alignment wrapText="1"/>
    </xf>
    <xf numFmtId="0" fontId="17" fillId="6" borderId="0" xfId="0" applyFont="1" applyFill="1"/>
    <xf numFmtId="3" fontId="0" fillId="0" borderId="0" xfId="0" applyNumberFormat="1"/>
    <xf numFmtId="3" fontId="17" fillId="0" borderId="0" xfId="0" applyNumberFormat="1" applyFont="1"/>
    <xf numFmtId="0" fontId="20" fillId="0" borderId="0" xfId="0" applyFont="1" applyAlignment="1">
      <alignment vertical="center" wrapText="1"/>
    </xf>
    <xf numFmtId="10" fontId="13" fillId="7" borderId="0" xfId="5" applyNumberFormat="1" applyFont="1" applyFill="1"/>
    <xf numFmtId="0" fontId="15" fillId="0" borderId="12" xfId="0" applyFont="1" applyBorder="1" applyProtection="1">
      <protection locked="0"/>
    </xf>
    <xf numFmtId="0" fontId="15" fillId="0" borderId="13" xfId="0" applyFont="1" applyBorder="1" applyProtection="1">
      <protection locked="0"/>
    </xf>
    <xf numFmtId="0" fontId="15" fillId="0" borderId="14" xfId="0" applyFont="1" applyBorder="1" applyProtection="1">
      <protection locked="0"/>
    </xf>
    <xf numFmtId="0" fontId="21" fillId="0" borderId="0" xfId="0" applyFont="1"/>
    <xf numFmtId="0" fontId="8" fillId="6" borderId="0" xfId="0" applyFont="1" applyFill="1"/>
    <xf numFmtId="0" fontId="0" fillId="0" borderId="0" xfId="0" applyAlignment="1">
      <alignment vertical="top"/>
    </xf>
    <xf numFmtId="0" fontId="7" fillId="0" borderId="0" xfId="3" applyAlignment="1">
      <alignment horizontal="left"/>
    </xf>
    <xf numFmtId="0" fontId="24" fillId="0" borderId="0" xfId="3" applyFont="1" applyAlignment="1">
      <alignment horizontal="left"/>
    </xf>
    <xf numFmtId="0" fontId="23" fillId="0" borderId="0" xfId="0" applyFont="1" applyAlignment="1">
      <alignment horizontal="center"/>
    </xf>
    <xf numFmtId="49" fontId="0" fillId="0" borderId="0" xfId="0" applyNumberFormat="1"/>
    <xf numFmtId="49" fontId="22" fillId="0" borderId="15" xfId="7" applyNumberFormat="1"/>
    <xf numFmtId="0" fontId="25" fillId="0" borderId="0" xfId="0" applyFont="1"/>
    <xf numFmtId="49" fontId="0" fillId="0" borderId="0" xfId="0" applyNumberFormat="1" applyAlignment="1">
      <alignment vertical="top" wrapText="1"/>
    </xf>
    <xf numFmtId="167" fontId="0" fillId="0" borderId="0" xfId="5" applyNumberFormat="1" applyFont="1"/>
    <xf numFmtId="0" fontId="26" fillId="0" borderId="0" xfId="0" applyFont="1" applyAlignment="1">
      <alignment vertical="center" wrapText="1"/>
    </xf>
    <xf numFmtId="0" fontId="27" fillId="0" borderId="0" xfId="0" applyFont="1" applyAlignment="1">
      <alignment wrapText="1"/>
    </xf>
    <xf numFmtId="0" fontId="27" fillId="0" borderId="0" xfId="0" applyFont="1"/>
    <xf numFmtId="0" fontId="28" fillId="0" borderId="0" xfId="0" applyFont="1"/>
    <xf numFmtId="0" fontId="1" fillId="3" borderId="4" xfId="0" applyFont="1" applyFill="1" applyBorder="1" applyAlignment="1">
      <alignment vertical="center" wrapText="1"/>
    </xf>
    <xf numFmtId="0" fontId="17" fillId="6" borderId="0" xfId="0" applyFont="1" applyFill="1" applyAlignment="1">
      <alignment horizontal="left" vertical="top" wrapText="1"/>
    </xf>
    <xf numFmtId="0" fontId="0" fillId="0" borderId="0" xfId="0" applyAlignment="1">
      <alignment horizontal="left" vertical="top" wrapText="1"/>
    </xf>
    <xf numFmtId="0" fontId="0" fillId="6" borderId="0" xfId="0" applyFill="1" applyAlignment="1">
      <alignment horizontal="left" vertical="center" wrapText="1"/>
    </xf>
    <xf numFmtId="0" fontId="0" fillId="6" borderId="0" xfId="0" applyFill="1" applyAlignment="1">
      <alignment wrapText="1"/>
    </xf>
    <xf numFmtId="0" fontId="29" fillId="0" borderId="0" xfId="0" applyFont="1"/>
    <xf numFmtId="0" fontId="11" fillId="0" borderId="0" xfId="0" applyFont="1" applyAlignment="1">
      <alignment vertical="center"/>
    </xf>
    <xf numFmtId="0" fontId="7" fillId="0" borderId="0" xfId="3" applyAlignment="1">
      <alignment horizontal="left" indent="2"/>
    </xf>
    <xf numFmtId="0" fontId="12" fillId="9" borderId="0" xfId="0" applyFont="1" applyFill="1" applyProtection="1">
      <protection locked="0"/>
    </xf>
    <xf numFmtId="38" fontId="16" fillId="9" borderId="0" xfId="6" applyNumberFormat="1" applyFill="1" applyProtection="1">
      <protection locked="0"/>
    </xf>
    <xf numFmtId="0" fontId="30" fillId="9" borderId="0" xfId="0" applyFont="1" applyFill="1" applyProtection="1">
      <protection locked="0"/>
    </xf>
    <xf numFmtId="0" fontId="13" fillId="9" borderId="0" xfId="0" applyFont="1" applyFill="1" applyProtection="1">
      <protection locked="0"/>
    </xf>
    <xf numFmtId="1" fontId="13" fillId="9" borderId="0" xfId="0" applyNumberFormat="1" applyFont="1" applyFill="1" applyProtection="1">
      <protection locked="0"/>
    </xf>
    <xf numFmtId="3" fontId="8" fillId="6" borderId="0" xfId="0" applyNumberFormat="1" applyFont="1" applyFill="1"/>
    <xf numFmtId="0" fontId="8" fillId="6" borderId="0" xfId="0" applyFont="1" applyFill="1" applyAlignment="1">
      <alignment vertical="center" wrapText="1"/>
    </xf>
    <xf numFmtId="0" fontId="13" fillId="6" borderId="0" xfId="0" applyFont="1" applyFill="1" applyProtection="1">
      <protection locked="0"/>
    </xf>
    <xf numFmtId="1" fontId="13" fillId="6" borderId="0" xfId="0" applyNumberFormat="1" applyFont="1" applyFill="1" applyProtection="1">
      <protection locked="0"/>
    </xf>
    <xf numFmtId="0" fontId="12" fillId="6" borderId="0" xfId="0" applyFont="1" applyFill="1" applyProtection="1">
      <protection locked="0"/>
    </xf>
    <xf numFmtId="9" fontId="13" fillId="9" borderId="0" xfId="5" applyFont="1" applyFill="1" applyProtection="1">
      <protection locked="0"/>
    </xf>
    <xf numFmtId="10" fontId="13" fillId="9" borderId="0" xfId="5" applyNumberFormat="1" applyFont="1" applyFill="1" applyProtection="1">
      <protection locked="0"/>
    </xf>
    <xf numFmtId="0" fontId="31" fillId="0" borderId="0" xfId="3" applyFont="1" applyAlignment="1">
      <alignment horizontal="left"/>
    </xf>
    <xf numFmtId="1" fontId="17" fillId="6" borderId="0" xfId="0" applyNumberFormat="1" applyFont="1" applyFill="1"/>
    <xf numFmtId="0" fontId="6" fillId="6" borderId="0" xfId="0" applyFont="1" applyFill="1"/>
    <xf numFmtId="0" fontId="0" fillId="0" borderId="0" xfId="0" applyAlignment="1">
      <alignment horizontal="left"/>
    </xf>
    <xf numFmtId="0" fontId="6" fillId="0" borderId="0" xfId="0" applyFont="1" applyAlignment="1">
      <alignment horizontal="left"/>
    </xf>
    <xf numFmtId="0" fontId="1" fillId="0" borderId="0" xfId="0" applyFont="1" applyAlignment="1">
      <alignment wrapText="1"/>
    </xf>
    <xf numFmtId="1" fontId="14" fillId="9" borderId="0" xfId="0" applyNumberFormat="1" applyFont="1" applyFill="1" applyProtection="1">
      <protection locked="0"/>
    </xf>
    <xf numFmtId="0" fontId="7" fillId="0" borderId="0" xfId="3" applyFill="1"/>
    <xf numFmtId="0" fontId="8" fillId="6" borderId="0" xfId="0" applyFont="1" applyFill="1" applyAlignment="1">
      <alignment wrapText="1"/>
    </xf>
    <xf numFmtId="0" fontId="13" fillId="0" borderId="3" xfId="0" applyFont="1" applyBorder="1" applyAlignment="1">
      <alignment horizontal="center"/>
    </xf>
    <xf numFmtId="1" fontId="0" fillId="0" borderId="0" xfId="0" applyNumberFormat="1"/>
    <xf numFmtId="0" fontId="17" fillId="0" borderId="0" xfId="0" applyFont="1" applyAlignment="1">
      <alignment horizontal="center" vertical="center" wrapText="1"/>
    </xf>
    <xf numFmtId="0" fontId="17" fillId="0" borderId="7" xfId="0" applyFont="1" applyBorder="1" applyAlignment="1">
      <alignment horizontal="center" vertical="center" wrapText="1"/>
    </xf>
    <xf numFmtId="1" fontId="19" fillId="2" borderId="9" xfId="0" applyNumberFormat="1" applyFont="1" applyFill="1" applyBorder="1" applyAlignment="1">
      <alignment horizontal="center" vertical="center"/>
    </xf>
    <xf numFmtId="1" fontId="19" fillId="2" borderId="10" xfId="0" applyNumberFormat="1" applyFont="1" applyFill="1" applyBorder="1" applyAlignment="1">
      <alignment horizontal="center" vertical="center"/>
    </xf>
    <xf numFmtId="1" fontId="19" fillId="2" borderId="11" xfId="0" applyNumberFormat="1" applyFont="1" applyFill="1" applyBorder="1" applyAlignment="1">
      <alignment horizontal="center" vertical="center"/>
    </xf>
  </cellXfs>
  <cellStyles count="8">
    <cellStyle name="Hyperlänk" xfId="3" builtinId="8"/>
    <cellStyle name="Neutral" xfId="4" builtinId="28"/>
    <cellStyle name="Normal" xfId="0" builtinId="0"/>
    <cellStyle name="Normal 2" xfId="2" xr:uid="{00000000-0005-0000-0000-000003000000}"/>
    <cellStyle name="Normal 3" xfId="6" xr:uid="{00000000-0005-0000-0000-000004000000}"/>
    <cellStyle name="Procent" xfId="5" builtinId="5"/>
    <cellStyle name="Rubrik 1" xfId="7" builtinId="16"/>
    <cellStyle name="Tusental" xfId="1" builtinId="3"/>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sv-SE" sz="1600" b="1" i="0" u="none" strike="noStrike" kern="1200" spc="0" baseline="0">
                <a:solidFill>
                  <a:srgbClr val="44546A"/>
                </a:solidFill>
                <a:latin typeface="+mn-lt"/>
                <a:ea typeface="+mn-ea"/>
                <a:cs typeface="+mn-cs"/>
              </a:defRPr>
            </a:pPr>
            <a:r>
              <a:rPr lang="sv-SE" sz="1600" b="1" i="0" u="none" strike="noStrike" kern="1200" spc="0" baseline="0">
                <a:solidFill>
                  <a:srgbClr val="44546A"/>
                </a:solidFill>
                <a:latin typeface="+mn-lt"/>
                <a:ea typeface="+mn-ea"/>
                <a:cs typeface="+mn-cs"/>
              </a:rPr>
              <a:t>Brytpunkt Hemtjänst Särskilt boende</a:t>
            </a:r>
          </a:p>
        </c:rich>
      </c:tx>
      <c:layout>
        <c:manualLayout>
          <c:xMode val="edge"/>
          <c:yMode val="edge"/>
          <c:x val="0.30500638577541339"/>
          <c:y val="1.5788702897139958E-2"/>
        </c:manualLayout>
      </c:layout>
      <c:overlay val="0"/>
      <c:spPr>
        <a:noFill/>
        <a:ln>
          <a:noFill/>
        </a:ln>
        <a:effectLst/>
      </c:spPr>
      <c:txPr>
        <a:bodyPr rot="0" spcFirstLastPara="1" vertOverflow="ellipsis" vert="horz" wrap="square" anchor="ctr" anchorCtr="1"/>
        <a:lstStyle/>
        <a:p>
          <a:pPr algn="ctr" rtl="0">
            <a:defRPr lang="sv-SE" sz="1600" b="1" i="0" u="none" strike="noStrike" kern="1200" spc="0" baseline="0">
              <a:solidFill>
                <a:srgbClr val="44546A"/>
              </a:solidFill>
              <a:latin typeface="+mn-lt"/>
              <a:ea typeface="+mn-ea"/>
              <a:cs typeface="+mn-cs"/>
            </a:defRPr>
          </a:pPr>
          <a:endParaRPr lang="sv-SE"/>
        </a:p>
      </c:txPr>
    </c:title>
    <c:autoTitleDeleted val="0"/>
    <c:plotArea>
      <c:layout>
        <c:manualLayout>
          <c:layoutTarget val="inner"/>
          <c:xMode val="edge"/>
          <c:yMode val="edge"/>
          <c:x val="0.10974777490260756"/>
          <c:y val="0.20277290831652847"/>
          <c:w val="0.84876585379724756"/>
          <c:h val="0.72683019688893724"/>
        </c:manualLayout>
      </c:layout>
      <c:scatterChart>
        <c:scatterStyle val="lineMarker"/>
        <c:varyColors val="0"/>
        <c:ser>
          <c:idx val="0"/>
          <c:order val="0"/>
          <c:tx>
            <c:v>Timmar hemtjänst</c:v>
          </c:tx>
          <c:spPr>
            <a:ln w="9525" cap="rnd">
              <a:solidFill>
                <a:schemeClr val="accent1"/>
              </a:solidFill>
              <a:round/>
            </a:ln>
            <a:effectLst>
              <a:outerShdw blurRad="40000" dist="23000" dir="5400000" rotWithShape="0">
                <a:srgbClr val="000000">
                  <a:alpha val="35000"/>
                </a:srgbClr>
              </a:outerShdw>
            </a:effectLst>
          </c:spPr>
          <c:marker>
            <c:symbol val="none"/>
          </c:marker>
          <c:xVal>
            <c:numRef>
              <c:f>Grafer!$A$6:$A$8</c:f>
              <c:numCache>
                <c:formatCode>General</c:formatCode>
                <c:ptCount val="3"/>
                <c:pt idx="0">
                  <c:v>0</c:v>
                </c:pt>
                <c:pt idx="1">
                  <c:v>100</c:v>
                </c:pt>
                <c:pt idx="2" formatCode="#,##0">
                  <c:v>200</c:v>
                </c:pt>
              </c:numCache>
            </c:numRef>
          </c:xVal>
          <c:yVal>
            <c:numRef>
              <c:f>Grafer!$C$6:$C$8</c:f>
              <c:numCache>
                <c:formatCode>#\ ##0_ ;\-#\ ##0\ </c:formatCode>
                <c:ptCount val="3"/>
                <c:pt idx="0">
                  <c:v>0</c:v>
                </c:pt>
                <c:pt idx="1">
                  <c:v>617340.8624277605</c:v>
                </c:pt>
                <c:pt idx="2">
                  <c:v>1234681.724855521</c:v>
                </c:pt>
              </c:numCache>
            </c:numRef>
          </c:yVal>
          <c:smooth val="0"/>
          <c:extLst>
            <c:ext xmlns:c16="http://schemas.microsoft.com/office/drawing/2014/chart" uri="{C3380CC4-5D6E-409C-BE32-E72D297353CC}">
              <c16:uniqueId val="{00000000-5356-4160-A7AA-9FD3A59F905F}"/>
            </c:ext>
          </c:extLst>
        </c:ser>
        <c:ser>
          <c:idx val="1"/>
          <c:order val="1"/>
          <c:tx>
            <c:v>Kostnad per brukare Säbo</c:v>
          </c:tx>
          <c:spPr>
            <a:ln w="9525" cap="rnd">
              <a:solidFill>
                <a:schemeClr val="accent2"/>
              </a:solidFill>
              <a:round/>
            </a:ln>
            <a:effectLst>
              <a:outerShdw blurRad="40000" dist="23000" dir="5400000" rotWithShape="0">
                <a:srgbClr val="000000">
                  <a:alpha val="35000"/>
                </a:srgbClr>
              </a:outerShdw>
            </a:effectLst>
          </c:spPr>
          <c:marker>
            <c:symbol val="none"/>
          </c:marker>
          <c:xVal>
            <c:numRef>
              <c:f>Grafer!$A$6:$A$8</c:f>
              <c:numCache>
                <c:formatCode>General</c:formatCode>
                <c:ptCount val="3"/>
                <c:pt idx="0">
                  <c:v>0</c:v>
                </c:pt>
                <c:pt idx="1">
                  <c:v>100</c:v>
                </c:pt>
                <c:pt idx="2" formatCode="#,##0">
                  <c:v>200</c:v>
                </c:pt>
              </c:numCache>
            </c:numRef>
          </c:xVal>
          <c:yVal>
            <c:numRef>
              <c:f>(Grafer!$C$9,Grafer!$C$9,Grafer!$C$9)</c:f>
              <c:numCache>
                <c:formatCode>#\ ##0_ ;\-#\ ##0\ </c:formatCode>
                <c:ptCount val="3"/>
                <c:pt idx="0">
                  <c:v>1647730.3370882585</c:v>
                </c:pt>
                <c:pt idx="1">
                  <c:v>1647730.3370882585</c:v>
                </c:pt>
                <c:pt idx="2">
                  <c:v>1647730.3370882585</c:v>
                </c:pt>
              </c:numCache>
            </c:numRef>
          </c:yVal>
          <c:smooth val="0"/>
          <c:extLst>
            <c:ext xmlns:c16="http://schemas.microsoft.com/office/drawing/2014/chart" uri="{C3380CC4-5D6E-409C-BE32-E72D297353CC}">
              <c16:uniqueId val="{00000001-5356-4160-A7AA-9FD3A59F905F}"/>
            </c:ext>
          </c:extLst>
        </c:ser>
        <c:ser>
          <c:idx val="2"/>
          <c:order val="2"/>
          <c:tx>
            <c:v>Break-Even</c:v>
          </c:tx>
          <c:spPr>
            <a:ln w="9525" cap="rnd">
              <a:solidFill>
                <a:schemeClr val="accent3"/>
              </a:solidFill>
              <a:round/>
            </a:ln>
            <a:effectLst>
              <a:outerShdw blurRad="40000" dist="23000" dir="5400000" rotWithShape="0">
                <a:srgbClr val="000000">
                  <a:alpha val="35000"/>
                </a:srgbClr>
              </a:outerShdw>
            </a:effectLst>
          </c:spPr>
          <c:marker>
            <c:symbol val="circle"/>
            <c:size val="6"/>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rnd">
                <a:solidFill>
                  <a:schemeClr val="accent3"/>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tx>
                <c:rich>
                  <a:bodyPr/>
                  <a:lstStyle/>
                  <a:p>
                    <a:r>
                      <a:rPr lang="en-US"/>
                      <a:t>Brytpunkt</a:t>
                    </a:r>
                    <a:r>
                      <a:rPr lang="en-US" baseline="0"/>
                      <a:t>
</a:t>
                    </a:r>
                    <a:fld id="{67FAD676-4628-4F3C-A30F-61E612F4EB6D}" type="XVALUE">
                      <a:rPr lang="en-US" baseline="0"/>
                      <a:pPr/>
                      <a:t>[X-VÄRDE]</a:t>
                    </a:fld>
                    <a:endParaRPr lang="en-US" baseline="0"/>
                  </a:p>
                </c:rich>
              </c:tx>
              <c:dLblPos val="t"/>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5356-4160-A7AA-9FD3A59F905F}"/>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sv-SE"/>
              </a:p>
            </c:txPr>
            <c:dLblPos val="t"/>
            <c:showLegendKey val="0"/>
            <c:showVal val="0"/>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xVal>
            <c:numRef>
              <c:f>Grafer!$C$11</c:f>
              <c:numCache>
                <c:formatCode>#\ ##0_ ;\-#\ ##0\ </c:formatCode>
                <c:ptCount val="1"/>
                <c:pt idx="0">
                  <c:v>266.90770648299201</c:v>
                </c:pt>
              </c:numCache>
            </c:numRef>
          </c:xVal>
          <c:yVal>
            <c:numRef>
              <c:f>Grafer!$C$9</c:f>
              <c:numCache>
                <c:formatCode>#\ ##0_ ;\-#\ ##0\ </c:formatCode>
                <c:ptCount val="1"/>
                <c:pt idx="0">
                  <c:v>1647730.3370882585</c:v>
                </c:pt>
              </c:numCache>
            </c:numRef>
          </c:yVal>
          <c:smooth val="0"/>
          <c:extLst>
            <c:ext xmlns:c16="http://schemas.microsoft.com/office/drawing/2014/chart" uri="{C3380CC4-5D6E-409C-BE32-E72D297353CC}">
              <c16:uniqueId val="{00000003-5356-4160-A7AA-9FD3A59F905F}"/>
            </c:ext>
          </c:extLst>
        </c:ser>
        <c:ser>
          <c:idx val="3"/>
          <c:order val="3"/>
          <c:tx>
            <c:v>Tid innan inflytt</c:v>
          </c:tx>
          <c:spPr>
            <a:ln w="9525" cap="rnd">
              <a:solidFill>
                <a:schemeClr val="accent4"/>
              </a:solidFill>
              <a:round/>
            </a:ln>
            <a:effectLst>
              <a:outerShdw blurRad="40000" dist="23000" dir="5400000" rotWithShape="0">
                <a:srgbClr val="000000">
                  <a:alpha val="35000"/>
                </a:srgbClr>
              </a:outerShdw>
            </a:effectLst>
          </c:spPr>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9525" cap="rnd">
                <a:solidFill>
                  <a:schemeClr val="accent4"/>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Pt>
            <c:idx val="0"/>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9525" cap="rnd">
                  <a:solidFill>
                    <a:schemeClr val="accent4"/>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bubble3D val="0"/>
            <c:extLst>
              <c:ext xmlns:c16="http://schemas.microsoft.com/office/drawing/2014/chart" uri="{C3380CC4-5D6E-409C-BE32-E72D297353CC}">
                <c16:uniqueId val="{00000004-5356-4160-A7AA-9FD3A59F905F}"/>
              </c:ext>
            </c:extLst>
          </c:dPt>
          <c:dLbls>
            <c:dLbl>
              <c:idx val="0"/>
              <c:tx>
                <c:rich>
                  <a:bodyPr/>
                  <a:lstStyle/>
                  <a:p>
                    <a:r>
                      <a:rPr lang="en-US"/>
                      <a:t>Timmar innan inflytt</a:t>
                    </a:r>
                    <a:r>
                      <a:rPr lang="en-US" baseline="0"/>
                      <a:t>
</a:t>
                    </a:r>
                    <a:fld id="{CACBF1B5-085A-4F42-95D0-C5035F001576}" type="XVALUE">
                      <a:rPr lang="en-US" baseline="0"/>
                      <a:pPr/>
                      <a:t>[X-VÄRDE]</a:t>
                    </a:fld>
                    <a:endParaRPr lang="en-US" baseline="0"/>
                  </a:p>
                </c:rich>
              </c:tx>
              <c:dLblPos val="t"/>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5356-4160-A7AA-9FD3A59F90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t"/>
            <c:showLegendKey val="0"/>
            <c:showVal val="0"/>
            <c:showCatName val="1"/>
            <c:showSerName val="1"/>
            <c:showPercent val="0"/>
            <c:showBubbleSize val="0"/>
            <c:separator>. </c:separator>
            <c:showLeaderLines val="0"/>
            <c:extLst>
              <c:ext xmlns:c15="http://schemas.microsoft.com/office/drawing/2012/chart" uri="{CE6537A1-D6FC-4f65-9D91-7224C49458BB}">
                <c15:showLeaderLines val="0"/>
              </c:ext>
            </c:extLst>
          </c:dLbls>
          <c:xVal>
            <c:numRef>
              <c:f>Grafer!$C$12</c:f>
              <c:numCache>
                <c:formatCode>#\ ##0_ ;\-#\ ##0\ </c:formatCode>
                <c:ptCount val="1"/>
                <c:pt idx="0">
                  <c:v>138.44444444000001</c:v>
                </c:pt>
              </c:numCache>
            </c:numRef>
          </c:xVal>
          <c:yVal>
            <c:numRef>
              <c:f>Grafer!$C$9</c:f>
              <c:numCache>
                <c:formatCode>#\ ##0_ ;\-#\ ##0\ </c:formatCode>
                <c:ptCount val="1"/>
                <c:pt idx="0">
                  <c:v>1647730.3370882585</c:v>
                </c:pt>
              </c:numCache>
            </c:numRef>
          </c:yVal>
          <c:smooth val="0"/>
          <c:extLst>
            <c:ext xmlns:c16="http://schemas.microsoft.com/office/drawing/2014/chart" uri="{C3380CC4-5D6E-409C-BE32-E72D297353CC}">
              <c16:uniqueId val="{00000005-5356-4160-A7AA-9FD3A59F905F}"/>
            </c:ext>
          </c:extLst>
        </c:ser>
        <c:ser>
          <c:idx val="4"/>
          <c:order val="4"/>
          <c:tx>
            <c:v>Inkl HSL-Schablol</c:v>
          </c:tx>
          <c:spPr>
            <a:ln w="31750" cap="rnd">
              <a:solidFill>
                <a:schemeClr val="accent5"/>
              </a:solidFill>
              <a:round/>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47625" cap="rnd">
                <a:solidFill>
                  <a:schemeClr val="accent5">
                    <a:alpha val="1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dLblPos val="b"/>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356-4160-A7AA-9FD3A59F90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Grafer!$C$13</c:f>
              <c:numCache>
                <c:formatCode>#\ ##0_ ;\-#\ ##0\ </c:formatCode>
                <c:ptCount val="1"/>
                <c:pt idx="0">
                  <c:v>166</c:v>
                </c:pt>
              </c:numCache>
            </c:numRef>
          </c:xVal>
          <c:yVal>
            <c:numRef>
              <c:f>Grafer!$C$9</c:f>
              <c:numCache>
                <c:formatCode>#\ ##0_ ;\-#\ ##0\ </c:formatCode>
                <c:ptCount val="1"/>
                <c:pt idx="0">
                  <c:v>1647730.3370882585</c:v>
                </c:pt>
              </c:numCache>
            </c:numRef>
          </c:yVal>
          <c:smooth val="0"/>
          <c:extLst>
            <c:ext xmlns:c16="http://schemas.microsoft.com/office/drawing/2014/chart" uri="{C3380CC4-5D6E-409C-BE32-E72D297353CC}">
              <c16:uniqueId val="{00000007-5356-4160-A7AA-9FD3A59F905F}"/>
            </c:ext>
          </c:extLst>
        </c:ser>
        <c:dLbls>
          <c:showLegendKey val="0"/>
          <c:showVal val="0"/>
          <c:showCatName val="0"/>
          <c:showSerName val="0"/>
          <c:showPercent val="0"/>
          <c:showBubbleSize val="0"/>
        </c:dLbls>
        <c:axId val="653419584"/>
        <c:axId val="653419256"/>
      </c:scatterChart>
      <c:valAx>
        <c:axId val="653419584"/>
        <c:scaling>
          <c:orientation val="minMax"/>
          <c:max val="2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53419256"/>
        <c:crosses val="autoZero"/>
        <c:crossBetween val="midCat"/>
      </c:valAx>
      <c:valAx>
        <c:axId val="653419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534195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Nettokostnadsavvikelse över tid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Grafer!$B$113</c:f>
              <c:strCache>
                <c:ptCount val="1"/>
                <c:pt idx="0">
                  <c:v>Nettokostnadsavvikelse äldreomsorg, (%)</c:v>
                </c:pt>
              </c:strCache>
            </c:strRef>
          </c:tx>
          <c:spPr>
            <a:solidFill>
              <a:schemeClr val="accent1"/>
            </a:solidFill>
            <a:ln>
              <a:noFill/>
            </a:ln>
            <a:effectLst/>
          </c:spPr>
          <c:invertIfNegative val="0"/>
          <c:dLbls>
            <c:dLbl>
              <c:idx val="4"/>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fld id="{2EEC437D-7D12-499F-8CD8-69EA7A80B6D6}" type="VALUE">
                      <a:rPr lang="en-US"/>
                      <a:pPr>
                        <a:defRPr/>
                      </a:pPr>
                      <a:t>[VÄRDE]</a:t>
                    </a:fld>
                    <a:endParaRPr lang="sv-SE"/>
                  </a:p>
                </c:rich>
              </c:tx>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DCB4-4AB4-9814-2E91832A80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Grafer!$D$112:$H$112</c:f>
              <c:numCache>
                <c:formatCode>General</c:formatCode>
                <c:ptCount val="5"/>
                <c:pt idx="0">
                  <c:v>2018</c:v>
                </c:pt>
                <c:pt idx="1">
                  <c:v>2019</c:v>
                </c:pt>
                <c:pt idx="2">
                  <c:v>2020</c:v>
                </c:pt>
                <c:pt idx="3">
                  <c:v>2021</c:v>
                </c:pt>
                <c:pt idx="4">
                  <c:v>2022</c:v>
                </c:pt>
              </c:numCache>
            </c:numRef>
          </c:cat>
          <c:val>
            <c:numRef>
              <c:f>Grafer!$D$113:$H$113</c:f>
              <c:numCache>
                <c:formatCode>0</c:formatCode>
                <c:ptCount val="5"/>
                <c:pt idx="0">
                  <c:v>0.46510000000000001</c:v>
                </c:pt>
                <c:pt idx="1">
                  <c:v>5.7172000000000001</c:v>
                </c:pt>
                <c:pt idx="2">
                  <c:v>4.5305</c:v>
                </c:pt>
                <c:pt idx="3">
                  <c:v>9.9404000000000003</c:v>
                </c:pt>
                <c:pt idx="4" formatCode="#,##0_);[Red]\(#,##0\)">
                  <c:v>8.4170999999999996</c:v>
                </c:pt>
              </c:numCache>
            </c:numRef>
          </c:val>
          <c:extLst>
            <c:ext xmlns:c16="http://schemas.microsoft.com/office/drawing/2014/chart" uri="{C3380CC4-5D6E-409C-BE32-E72D297353CC}">
              <c16:uniqueId val="{00000000-8B6D-40F9-80CA-F127D4198045}"/>
            </c:ext>
          </c:extLst>
        </c:ser>
        <c:dLbls>
          <c:dLblPos val="outEnd"/>
          <c:showLegendKey val="0"/>
          <c:showVal val="1"/>
          <c:showCatName val="0"/>
          <c:showSerName val="0"/>
          <c:showPercent val="0"/>
          <c:showBubbleSize val="0"/>
        </c:dLbls>
        <c:gapWidth val="219"/>
        <c:overlap val="-27"/>
        <c:axId val="240987960"/>
        <c:axId val="240989272"/>
      </c:barChart>
      <c:catAx>
        <c:axId val="240987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40989272"/>
        <c:crosses val="autoZero"/>
        <c:auto val="1"/>
        <c:lblAlgn val="ctr"/>
        <c:lblOffset val="100"/>
        <c:noMultiLvlLbl val="0"/>
      </c:catAx>
      <c:valAx>
        <c:axId val="240989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40987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00" b="0" i="0" u="none" strike="noStrike" kern="1200" spc="0" normalizeH="0" baseline="0">
                <a:solidFill>
                  <a:sysClr val="windowText" lastClr="000000">
                    <a:lumMod val="50000"/>
                    <a:lumOff val="50000"/>
                  </a:sysClr>
                </a:solidFill>
                <a:latin typeface="+mj-lt"/>
                <a:ea typeface="+mj-ea"/>
                <a:cs typeface="+mj-cs"/>
              </a:defRPr>
            </a:pPr>
            <a:r>
              <a:rPr lang="en-US" sz="1600" b="0"/>
              <a:t>Nettokostnad, </a:t>
            </a:r>
            <a:r>
              <a:rPr lang="en-US" sz="1600" b="0" i="0" baseline="0">
                <a:effectLst/>
              </a:rPr>
              <a:t>andel (%) av totalt kostnad för äldreomsorg l</a:t>
            </a:r>
            <a:r>
              <a:rPr lang="en-US" sz="1600" b="0"/>
              <a:t>iknande kommuner</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00" b="0" i="0" u="none" strike="noStrike" kern="1200" spc="0" normalizeH="0" baseline="0">
              <a:solidFill>
                <a:sysClr val="windowText" lastClr="000000">
                  <a:lumMod val="50000"/>
                  <a:lumOff val="50000"/>
                </a:sysClr>
              </a:solidFill>
              <a:latin typeface="+mj-lt"/>
              <a:ea typeface="+mj-ea"/>
              <a:cs typeface="+mj-cs"/>
            </a:defRPr>
          </a:pPr>
          <a:endParaRPr lang="sv-SE"/>
        </a:p>
      </c:txPr>
    </c:title>
    <c:autoTitleDeleted val="0"/>
    <c:plotArea>
      <c:layout/>
      <c:ofPieChart>
        <c:ofPieType val="pie"/>
        <c:varyColors val="1"/>
        <c:ser>
          <c:idx val="0"/>
          <c:order val="0"/>
          <c:tx>
            <c:strRef>
              <c:f>Grafer!$C$80</c:f>
              <c:strCache>
                <c:ptCount val="1"/>
                <c:pt idx="0">
                  <c:v>Liknande Kommuner</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4450-425D-935E-4274DFF84F47}"/>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4450-425D-935E-4274DFF84F47}"/>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4450-425D-935E-4274DFF84F47}"/>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4450-425D-935E-4274DFF84F47}"/>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4450-425D-935E-4274DFF84F47}"/>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4450-425D-935E-4274DFF84F47}"/>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4450-425D-935E-4274DFF84F47}"/>
              </c:ext>
            </c:extLst>
          </c:dPt>
          <c:dLbls>
            <c:dLbl>
              <c:idx val="6"/>
              <c:tx>
                <c:rich>
                  <a:bodyPr/>
                  <a:lstStyle/>
                  <a:p>
                    <a:r>
                      <a:rPr lang="en-US"/>
                      <a:t>Ordinärt boende</a:t>
                    </a:r>
                    <a:endParaRPr lang="en-US" baseline="0"/>
                  </a:p>
                  <a:p>
                    <a:fld id="{5AB7D6AE-9045-4502-9078-F3A0EAA23ABD}" type="VALUE">
                      <a:rPr lang="en-US"/>
                      <a:pPr/>
                      <a:t>[VÄRDE]</a:t>
                    </a:fld>
                    <a:endParaRPr lang="sv-SE"/>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D-4450-425D-935E-4274DFF84F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bestFit"/>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Grafer!$D$77:$I$77</c:f>
              <c:strCache>
                <c:ptCount val="6"/>
                <c:pt idx="0">
                  <c:v>Särskilt boende</c:v>
                </c:pt>
                <c:pt idx="1">
                  <c:v>Öppen verksamhet</c:v>
                </c:pt>
                <c:pt idx="2">
                  <c:v>Dagverksamhet</c:v>
                </c:pt>
                <c:pt idx="3">
                  <c:v>Hemtjänst</c:v>
                </c:pt>
                <c:pt idx="4">
                  <c:v>Korttidsvård</c:v>
                </c:pt>
                <c:pt idx="5">
                  <c:v>Ordinärt boende övrigt</c:v>
                </c:pt>
              </c:strCache>
            </c:strRef>
          </c:cat>
          <c:val>
            <c:numRef>
              <c:f>Grafer!$D$82:$I$82</c:f>
              <c:numCache>
                <c:formatCode>0%</c:formatCode>
                <c:ptCount val="6"/>
                <c:pt idx="0">
                  <c:v>0.47491701286875321</c:v>
                </c:pt>
                <c:pt idx="1">
                  <c:v>3.3807813347701411E-3</c:v>
                </c:pt>
                <c:pt idx="2">
                  <c:v>7.321250107139847E-3</c:v>
                </c:pt>
                <c:pt idx="3">
                  <c:v>0.4319972195038731</c:v>
                </c:pt>
                <c:pt idx="4">
                  <c:v>6.4307326730375688E-2</c:v>
                </c:pt>
                <c:pt idx="5">
                  <c:v>1.8076409455088059E-2</c:v>
                </c:pt>
              </c:numCache>
            </c:numRef>
          </c:val>
          <c:extLst>
            <c:ext xmlns:c16="http://schemas.microsoft.com/office/drawing/2014/chart" uri="{C3380CC4-5D6E-409C-BE32-E72D297353CC}">
              <c16:uniqueId val="{0000000E-4450-425D-935E-4274DFF84F47}"/>
            </c:ext>
          </c:extLst>
        </c:ser>
        <c:dLbls>
          <c:dLblPos val="inEnd"/>
          <c:showLegendKey val="0"/>
          <c:showVal val="0"/>
          <c:showCatName val="0"/>
          <c:showSerName val="0"/>
          <c:showPercent val="1"/>
          <c:showBubbleSize val="0"/>
          <c:showLeaderLines val="1"/>
        </c:dLbls>
        <c:gapWidth val="100"/>
        <c:splitType val="pos"/>
        <c:splitPos val="4"/>
        <c:secondPieSize val="75"/>
        <c:serLines>
          <c:spPr>
            <a:ln w="9525" cap="flat" cmpd="sng" algn="ctr">
              <a:solidFill>
                <a:schemeClr val="dk1">
                  <a:lumMod val="35000"/>
                  <a:lumOff val="65000"/>
                </a:schemeClr>
              </a:solidFill>
              <a:round/>
            </a:ln>
            <a:effectLst/>
          </c:spPr>
        </c:serLines>
      </c:ofPieChart>
      <c:spPr>
        <a:noFill/>
        <a:ln>
          <a:noFill/>
        </a:ln>
        <a:effectLst/>
      </c:spPr>
    </c:plotArea>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Kostnad och kvalitet i hemtjänst</a:t>
            </a:r>
          </a:p>
        </c:rich>
      </c:tx>
      <c:layout>
        <c:manualLayout>
          <c:xMode val="edge"/>
          <c:yMode val="edge"/>
          <c:x val="0.40083679894194707"/>
          <c:y val="1.8193313264978684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'Ordinärt Boende'!$E$35:$E$46</c:f>
              <c:numCache>
                <c:formatCode>#,##0</c:formatCode>
                <c:ptCount val="12"/>
                <c:pt idx="0">
                  <c:v>776.25570776255699</c:v>
                </c:pt>
                <c:pt idx="1">
                  <c:v>1245.3300124533002</c:v>
                </c:pt>
                <c:pt idx="2">
                  <c:v>533.00124533001247</c:v>
                </c:pt>
                <c:pt idx="3">
                  <c:v>767.12328767123279</c:v>
                </c:pt>
                <c:pt idx="4">
                  <c:v>1521.9178082191779</c:v>
                </c:pt>
                <c:pt idx="5">
                  <c:v>117.41682974559686</c:v>
                </c:pt>
                <c:pt idx="6">
                  <c:v>1613.2004981320049</c:v>
                </c:pt>
                <c:pt idx="7">
                  <c:v>608.82800608828006</c:v>
                </c:pt>
                <c:pt idx="8">
                  <c:v>502.28310502283102</c:v>
                </c:pt>
              </c:numCache>
            </c:numRef>
          </c:xVal>
          <c:yVal>
            <c:numRef>
              <c:f>'Ordinärt Boende'!$F$35:$F$46</c:f>
              <c:numCache>
                <c:formatCode>General</c:formatCode>
                <c:ptCount val="12"/>
                <c:pt idx="0">
                  <c:v>87</c:v>
                </c:pt>
                <c:pt idx="1">
                  <c:v>82</c:v>
                </c:pt>
                <c:pt idx="2">
                  <c:v>92</c:v>
                </c:pt>
                <c:pt idx="3">
                  <c:v>88</c:v>
                </c:pt>
                <c:pt idx="4">
                  <c:v>90</c:v>
                </c:pt>
                <c:pt idx="5">
                  <c:v>96</c:v>
                </c:pt>
                <c:pt idx="6">
                  <c:v>100</c:v>
                </c:pt>
                <c:pt idx="7">
                  <c:v>80</c:v>
                </c:pt>
                <c:pt idx="8">
                  <c:v>89</c:v>
                </c:pt>
              </c:numCache>
            </c:numRef>
          </c:yVal>
          <c:smooth val="0"/>
          <c:extLst>
            <c:ext xmlns:c16="http://schemas.microsoft.com/office/drawing/2014/chart" uri="{C3380CC4-5D6E-409C-BE32-E72D297353CC}">
              <c16:uniqueId val="{00000000-B8BB-449D-9E80-CB594EA493C6}"/>
            </c:ext>
          </c:extLst>
        </c:ser>
        <c:dLbls>
          <c:showLegendKey val="0"/>
          <c:showVal val="0"/>
          <c:showCatName val="0"/>
          <c:showSerName val="0"/>
          <c:showPercent val="0"/>
          <c:showBubbleSize val="0"/>
        </c:dLbls>
        <c:axId val="929111536"/>
        <c:axId val="929118096"/>
      </c:scatterChart>
      <c:valAx>
        <c:axId val="9291115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sz="1800"/>
                  <a:t>Kostnad per </a:t>
                </a:r>
                <a:r>
                  <a:rPr lang="sv-SE" sz="1800" b="0" i="0" u="none" strike="noStrike" kern="1200" baseline="0">
                    <a:solidFill>
                      <a:sysClr val="windowText" lastClr="000000">
                        <a:lumMod val="65000"/>
                        <a:lumOff val="35000"/>
                      </a:sysClr>
                    </a:solidFill>
                    <a:effectLst/>
                    <a:latin typeface="+mn-lt"/>
                    <a:ea typeface="+mn-ea"/>
                    <a:cs typeface="+mn-cs"/>
                  </a:rPr>
                  <a:t>beviljad</a:t>
                </a:r>
                <a:r>
                  <a:rPr lang="sv-SE" sz="1800" baseline="0"/>
                  <a:t> timme</a:t>
                </a:r>
                <a:endParaRPr lang="sv-SE" sz="1800"/>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v-SE"/>
          </a:p>
        </c:txPr>
        <c:crossAx val="929118096"/>
        <c:crosses val="autoZero"/>
        <c:crossBetween val="midCat"/>
        <c:minorUnit val="1000"/>
      </c:valAx>
      <c:valAx>
        <c:axId val="929118096"/>
        <c:scaling>
          <c:orientation val="minMax"/>
          <c:max val="100"/>
          <c:min val="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800" b="0" i="0" baseline="0">
                    <a:effectLst/>
                  </a:rPr>
                  <a:t>Nöjdhet per brukare</a:t>
                </a:r>
                <a:endParaRPr lang="sv-SE">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 ##0_ ;\-#\ ##0\ "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v-SE"/>
          </a:p>
        </c:txPr>
        <c:crossAx val="9291115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Kostnad och kvalitet i särskilt boende</a:t>
            </a:r>
          </a:p>
        </c:rich>
      </c:tx>
      <c:layout>
        <c:manualLayout>
          <c:xMode val="edge"/>
          <c:yMode val="edge"/>
          <c:x val="0.23813497246900636"/>
          <c:y val="2.9874702078953583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scatterChart>
        <c:scatterStyle val="lineMarker"/>
        <c:varyColors val="0"/>
        <c:ser>
          <c:idx val="0"/>
          <c:order val="0"/>
          <c:tx>
            <c:strRef>
              <c:f>'Särskilt Boende'!$F$19</c:f>
              <c:strCache>
                <c:ptCount val="1"/>
                <c:pt idx="0">
                  <c:v>Nöjdhet brukare</c:v>
                </c:pt>
              </c:strCache>
            </c:strRef>
          </c:tx>
          <c:spPr>
            <a:ln w="28575" cap="rnd">
              <a:noFill/>
              <a:round/>
            </a:ln>
            <a:effectLst/>
          </c:spPr>
          <c:marker>
            <c:symbol val="circle"/>
            <c:size val="5"/>
            <c:spPr>
              <a:solidFill>
                <a:schemeClr val="accent1"/>
              </a:solidFill>
              <a:ln w="9525">
                <a:solidFill>
                  <a:schemeClr val="accent1"/>
                </a:solidFill>
              </a:ln>
              <a:effectLst/>
            </c:spPr>
          </c:marker>
          <c:xVal>
            <c:numRef>
              <c:f>'Särskilt Boende'!$E$20:$E$31</c:f>
              <c:numCache>
                <c:formatCode>#,##0</c:formatCode>
                <c:ptCount val="12"/>
                <c:pt idx="0">
                  <c:v>1232.8767123287671</c:v>
                </c:pt>
                <c:pt idx="1">
                  <c:v>1506.8493150684931</c:v>
                </c:pt>
                <c:pt idx="2">
                  <c:v>3287.6712328767121</c:v>
                </c:pt>
                <c:pt idx="3">
                  <c:v>1849.3150684931506</c:v>
                </c:pt>
                <c:pt idx="4">
                  <c:v>1205.4794520547944</c:v>
                </c:pt>
                <c:pt idx="5">
                  <c:v>2684.9315068493152</c:v>
                </c:pt>
                <c:pt idx="6">
                  <c:v>3561.6438356164385</c:v>
                </c:pt>
                <c:pt idx="7">
                  <c:v>2164.3835616438359</c:v>
                </c:pt>
                <c:pt idx="8">
                  <c:v>2246.5753424657537</c:v>
                </c:pt>
              </c:numCache>
            </c:numRef>
          </c:xVal>
          <c:yVal>
            <c:numRef>
              <c:f>'Särskilt Boende'!$F$20:$F$31</c:f>
              <c:numCache>
                <c:formatCode>#,##0</c:formatCode>
                <c:ptCount val="12"/>
                <c:pt idx="0">
                  <c:v>87</c:v>
                </c:pt>
                <c:pt idx="1">
                  <c:v>82</c:v>
                </c:pt>
                <c:pt idx="2">
                  <c:v>92</c:v>
                </c:pt>
                <c:pt idx="3">
                  <c:v>88</c:v>
                </c:pt>
                <c:pt idx="4">
                  <c:v>90</c:v>
                </c:pt>
                <c:pt idx="5">
                  <c:v>96</c:v>
                </c:pt>
                <c:pt idx="6">
                  <c:v>100</c:v>
                </c:pt>
                <c:pt idx="7">
                  <c:v>80</c:v>
                </c:pt>
                <c:pt idx="8">
                  <c:v>89</c:v>
                </c:pt>
              </c:numCache>
            </c:numRef>
          </c:yVal>
          <c:smooth val="0"/>
          <c:extLst>
            <c:ext xmlns:c16="http://schemas.microsoft.com/office/drawing/2014/chart" uri="{C3380CC4-5D6E-409C-BE32-E72D297353CC}">
              <c16:uniqueId val="{00000000-981B-4034-BD19-0142716DC9C2}"/>
            </c:ext>
          </c:extLst>
        </c:ser>
        <c:dLbls>
          <c:showLegendKey val="0"/>
          <c:showVal val="0"/>
          <c:showCatName val="0"/>
          <c:showSerName val="0"/>
          <c:showPercent val="0"/>
          <c:showBubbleSize val="0"/>
        </c:dLbls>
        <c:axId val="929111536"/>
        <c:axId val="929118096"/>
      </c:scatterChart>
      <c:valAx>
        <c:axId val="929111536"/>
        <c:scaling>
          <c:orientation val="minMax"/>
          <c:max val="4000"/>
          <c:min val="1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sz="1800"/>
                  <a:t>Kostnad per boendedygn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v-SE"/>
          </a:p>
        </c:txPr>
        <c:crossAx val="929118096"/>
        <c:crosses val="autoZero"/>
        <c:crossBetween val="midCat"/>
        <c:minorUnit val="1000"/>
      </c:valAx>
      <c:valAx>
        <c:axId val="929118096"/>
        <c:scaling>
          <c:orientation val="minMax"/>
          <c:max val="100"/>
          <c:min val="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800" b="0" i="0" baseline="0">
                    <a:effectLst/>
                  </a:rPr>
                  <a:t>Nöjdhet per brukare</a:t>
                </a:r>
                <a:endParaRPr lang="sv-SE">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 ##0_ ;\-#\ ##0\ "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v-SE"/>
          </a:p>
        </c:txPr>
        <c:crossAx val="9291115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sv-SE" sz="1600" b="1" i="0" u="none" strike="noStrike" kern="1200" spc="0" baseline="0">
                <a:solidFill>
                  <a:srgbClr val="44546A"/>
                </a:solidFill>
                <a:latin typeface="+mn-lt"/>
                <a:ea typeface="+mn-ea"/>
                <a:cs typeface="+mn-cs"/>
              </a:defRPr>
            </a:pPr>
            <a:r>
              <a:rPr lang="sv-SE" sz="1600" b="1" i="0" u="none" strike="noStrike" kern="1200" baseline="0">
                <a:solidFill>
                  <a:srgbClr val="44546A"/>
                </a:solidFill>
                <a:latin typeface="+mn-lt"/>
                <a:ea typeface="+mn-ea"/>
                <a:cs typeface="+mn-cs"/>
              </a:rPr>
              <a:t>Nettokostnadsavvikelse i miljoner kronor</a:t>
            </a:r>
          </a:p>
        </c:rich>
      </c:tx>
      <c:overlay val="0"/>
      <c:spPr>
        <a:noFill/>
        <a:ln>
          <a:noFill/>
        </a:ln>
        <a:effectLst/>
      </c:spPr>
      <c:txPr>
        <a:bodyPr rot="0" spcFirstLastPara="1" vertOverflow="ellipsis" vert="horz" wrap="square" anchor="ctr" anchorCtr="1"/>
        <a:lstStyle/>
        <a:p>
          <a:pPr algn="ctr" rtl="0">
            <a:defRPr lang="sv-SE" sz="1600" b="1" i="0" u="none" strike="noStrike" kern="1200" spc="0" baseline="0">
              <a:solidFill>
                <a:srgbClr val="44546A"/>
              </a:solidFill>
              <a:latin typeface="+mn-lt"/>
              <a:ea typeface="+mn-ea"/>
              <a:cs typeface="+mn-cs"/>
            </a:defRPr>
          </a:pPr>
          <a:endParaRPr lang="sv-SE"/>
        </a:p>
      </c:txPr>
    </c:title>
    <c:autoTitleDeleted val="0"/>
    <c:plotArea>
      <c:layout>
        <c:manualLayout>
          <c:layoutTarget val="inner"/>
          <c:xMode val="edge"/>
          <c:yMode val="edge"/>
          <c:x val="8.4773472323463744E-2"/>
          <c:y val="0.11793191703612536"/>
          <c:w val="0.8272266582635599"/>
          <c:h val="0.80443482764734142"/>
        </c:manualLayout>
      </c:layout>
      <c:barChart>
        <c:barDir val="col"/>
        <c:grouping val="clustered"/>
        <c:varyColors val="0"/>
        <c:ser>
          <c:idx val="0"/>
          <c:order val="0"/>
          <c:tx>
            <c:strRef>
              <c:f>Grafer!$F$30</c:f>
              <c:strCache>
                <c:ptCount val="1"/>
                <c:pt idx="0">
                  <c:v>Mkr</c:v>
                </c:pt>
              </c:strCache>
            </c:strRef>
          </c:tx>
          <c:spPr>
            <a:solidFill>
              <a:schemeClr val="accent1"/>
            </a:solidFill>
            <a:ln>
              <a:noFill/>
            </a:ln>
            <a:effectLst/>
          </c:spPr>
          <c:invertIfNegative val="0"/>
          <c:cat>
            <c:strRef>
              <c:f>Grafer!$D$31:$D$32</c:f>
              <c:strCache>
                <c:ptCount val="2"/>
                <c:pt idx="0">
                  <c:v>Lessebo</c:v>
                </c:pt>
                <c:pt idx="1">
                  <c:v>Liknande kommuner</c:v>
                </c:pt>
              </c:strCache>
            </c:strRef>
          </c:cat>
          <c:val>
            <c:numRef>
              <c:f>Grafer!$F$31:$F$32</c:f>
              <c:numCache>
                <c:formatCode>0</c:formatCode>
                <c:ptCount val="2"/>
                <c:pt idx="0">
                  <c:v>9.5818999999999992</c:v>
                </c:pt>
                <c:pt idx="1">
                  <c:v>11.918366710000001</c:v>
                </c:pt>
              </c:numCache>
            </c:numRef>
          </c:val>
          <c:extLst>
            <c:ext xmlns:c16="http://schemas.microsoft.com/office/drawing/2014/chart" uri="{C3380CC4-5D6E-409C-BE32-E72D297353CC}">
              <c16:uniqueId val="{00000000-71CC-4E35-8777-157F90DECD9E}"/>
            </c:ext>
          </c:extLst>
        </c:ser>
        <c:dLbls>
          <c:showLegendKey val="0"/>
          <c:showVal val="0"/>
          <c:showCatName val="0"/>
          <c:showSerName val="0"/>
          <c:showPercent val="0"/>
          <c:showBubbleSize val="0"/>
        </c:dLbls>
        <c:gapWidth val="150"/>
        <c:axId val="618781656"/>
        <c:axId val="618781984"/>
      </c:barChart>
      <c:catAx>
        <c:axId val="618781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18781984"/>
        <c:crosses val="autoZero"/>
        <c:auto val="1"/>
        <c:lblAlgn val="ctr"/>
        <c:lblOffset val="300"/>
        <c:noMultiLvlLbl val="0"/>
      </c:catAx>
      <c:valAx>
        <c:axId val="61878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Miljoner kronor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18781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sv-SE"/>
              <a:t>Kostnad per invånare 80+</a:t>
            </a:r>
          </a:p>
        </c:rich>
      </c:tx>
      <c:layout>
        <c:manualLayout>
          <c:xMode val="edge"/>
          <c:yMode val="edge"/>
          <c:x val="0.34821361073678414"/>
          <c:y val="1.9925277594156087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sv-SE"/>
        </a:p>
      </c:txPr>
    </c:title>
    <c:autoTitleDeleted val="0"/>
    <c:plotArea>
      <c:layout/>
      <c:barChart>
        <c:barDir val="col"/>
        <c:grouping val="clustered"/>
        <c:varyColors val="0"/>
        <c:ser>
          <c:idx val="0"/>
          <c:order val="0"/>
          <c:tx>
            <c:strRef>
              <c:f>Startsida!$A$6</c:f>
              <c:strCache>
                <c:ptCount val="1"/>
                <c:pt idx="0">
                  <c:v>Lessebo</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sv-SE"/>
              </a:p>
            </c:tx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Grafer!$B$35:$B$36</c:f>
              <c:strCache>
                <c:ptCount val="2"/>
                <c:pt idx="0">
                  <c:v>Kostnad ordinärt boende äldreomsorg, kr/inv 80+</c:v>
                </c:pt>
                <c:pt idx="1">
                  <c:v>Kostnad särskilt boende äldreomsorg, kr/inv 80+</c:v>
                </c:pt>
              </c:strCache>
            </c:strRef>
          </c:cat>
          <c:val>
            <c:numRef>
              <c:f>Grafer!$C$35:$C$36</c:f>
              <c:numCache>
                <c:formatCode>0</c:formatCode>
                <c:ptCount val="2"/>
                <c:pt idx="0">
                  <c:v>123554.945055</c:v>
                </c:pt>
                <c:pt idx="1">
                  <c:v>140331.50183200001</c:v>
                </c:pt>
              </c:numCache>
            </c:numRef>
          </c:val>
          <c:extLst>
            <c:ext xmlns:c16="http://schemas.microsoft.com/office/drawing/2014/chart" uri="{C3380CC4-5D6E-409C-BE32-E72D297353CC}">
              <c16:uniqueId val="{00000000-D803-4736-AF44-4D1D8FCCD103}"/>
            </c:ext>
          </c:extLst>
        </c:ser>
        <c:ser>
          <c:idx val="1"/>
          <c:order val="1"/>
          <c:tx>
            <c:strRef>
              <c:f>Grafer!$D$32</c:f>
              <c:strCache>
                <c:ptCount val="1"/>
                <c:pt idx="0">
                  <c:v>Liknande kommuner</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tx>
                <c:rich>
                  <a:bodyPr/>
                  <a:lstStyle/>
                  <a:p>
                    <a:r>
                      <a:rPr lang="en-US" baseline="0"/>
                      <a:t>Alla kommuner</a:t>
                    </a:r>
                  </a:p>
                  <a:p>
                    <a:r>
                      <a:rPr lang="en-US" baseline="0"/>
                      <a:t> (ovägt medel)</a:t>
                    </a:r>
                    <a:br>
                      <a:rPr lang="en-US" baseline="0"/>
                    </a:br>
                    <a:r>
                      <a:rPr lang="en-US" baseline="0"/>
                      <a:t> </a:t>
                    </a:r>
                    <a:fld id="{8F041E72-BD77-493D-8F7D-B0892F9CB56C}" type="VALUE">
                      <a:rPr lang="en-US" baseline="0"/>
                      <a:pPr/>
                      <a:t>[VÄRDE]</a:t>
                    </a:fld>
                    <a:endParaRPr lang="en-US" baseline="0"/>
                  </a:p>
                </c:rich>
              </c:tx>
              <c:dLblPos val="outEnd"/>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D803-4736-AF44-4D1D8FCCD103}"/>
                </c:ext>
              </c:extLst>
            </c:dLbl>
            <c:dLbl>
              <c:idx val="1"/>
              <c:tx>
                <c:rich>
                  <a:bodyPr/>
                  <a:lstStyle/>
                  <a:p>
                    <a:r>
                      <a:rPr lang="en-US" baseline="0"/>
                      <a:t>Alla kommuner </a:t>
                    </a:r>
                    <a:br>
                      <a:rPr lang="en-US" baseline="0"/>
                    </a:br>
                    <a:r>
                      <a:rPr lang="en-US" baseline="0"/>
                      <a:t>(ovägt medel)
</a:t>
                    </a:r>
                    <a:fld id="{B8FDEB41-0FD7-45E8-BF33-64A649B4107F}" type="VALUE">
                      <a:rPr lang="en-US" baseline="0"/>
                      <a:pPr/>
                      <a:t>[VÄRDE]</a:t>
                    </a:fld>
                    <a:endParaRPr lang="en-US" baseline="0"/>
                  </a:p>
                </c:rich>
              </c:tx>
              <c:dLblPos val="outEnd"/>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0-BDCB-4838-9564-D4EA83AFCB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sv-SE"/>
              </a:p>
            </c:tx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Grafer!$B$35:$B$36</c:f>
              <c:strCache>
                <c:ptCount val="2"/>
                <c:pt idx="0">
                  <c:v>Kostnad ordinärt boende äldreomsorg, kr/inv 80+</c:v>
                </c:pt>
                <c:pt idx="1">
                  <c:v>Kostnad särskilt boende äldreomsorg, kr/inv 80+</c:v>
                </c:pt>
              </c:strCache>
            </c:strRef>
          </c:cat>
          <c:val>
            <c:numRef>
              <c:f>Grafer!$C$37:$C$38</c:f>
              <c:numCache>
                <c:formatCode>0</c:formatCode>
                <c:ptCount val="2"/>
                <c:pt idx="0">
                  <c:v>113980.11555307001</c:v>
                </c:pt>
                <c:pt idx="1">
                  <c:v>145160.21322105001</c:v>
                </c:pt>
              </c:numCache>
            </c:numRef>
          </c:val>
          <c:extLst>
            <c:ext xmlns:c16="http://schemas.microsoft.com/office/drawing/2014/chart" uri="{C3380CC4-5D6E-409C-BE32-E72D297353CC}">
              <c16:uniqueId val="{00000002-D803-4736-AF44-4D1D8FCCD103}"/>
            </c:ext>
          </c:extLst>
        </c:ser>
        <c:dLbls>
          <c:dLblPos val="outEnd"/>
          <c:showLegendKey val="0"/>
          <c:showVal val="1"/>
          <c:showCatName val="0"/>
          <c:showSerName val="0"/>
          <c:showPercent val="0"/>
          <c:showBubbleSize val="0"/>
        </c:dLbls>
        <c:gapWidth val="100"/>
        <c:overlap val="-24"/>
        <c:axId val="653419584"/>
        <c:axId val="653419256"/>
      </c:barChart>
      <c:catAx>
        <c:axId val="65341958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sv-SE"/>
          </a:p>
        </c:txPr>
        <c:crossAx val="653419256"/>
        <c:crosses val="autoZero"/>
        <c:auto val="1"/>
        <c:lblAlgn val="ctr"/>
        <c:lblOffset val="100"/>
        <c:noMultiLvlLbl val="0"/>
      </c:catAx>
      <c:valAx>
        <c:axId val="65341925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sv-SE"/>
          </a:p>
        </c:txPr>
        <c:crossAx val="653419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sv-SE" sz="1600" b="1" i="0" u="none" strike="noStrike" kern="1200" spc="0" baseline="0">
                <a:solidFill>
                  <a:srgbClr val="44546A"/>
                </a:solidFill>
                <a:latin typeface="+mn-lt"/>
                <a:ea typeface="+mn-ea"/>
                <a:cs typeface="+mn-cs"/>
              </a:defRPr>
            </a:pPr>
            <a:r>
              <a:rPr lang="sv-SE" sz="1600" b="1" i="0" u="none" strike="noStrike" kern="1200" baseline="0">
                <a:solidFill>
                  <a:srgbClr val="44546A"/>
                </a:solidFill>
                <a:latin typeface="+mn-lt"/>
                <a:ea typeface="+mn-ea"/>
                <a:cs typeface="+mn-cs"/>
              </a:rPr>
              <a:t>Kostnad Äldreomsorg per invånare 80+</a:t>
            </a:r>
          </a:p>
          <a:p>
            <a:pPr algn="ctr" rtl="0">
              <a:defRPr lang="sv-SE" sz="1600" b="1">
                <a:solidFill>
                  <a:srgbClr val="44546A"/>
                </a:solidFill>
              </a:defRPr>
            </a:pPr>
            <a:r>
              <a:rPr lang="sv-SE" sz="1600" b="1" i="0" u="none" strike="noStrike" kern="1200" baseline="0">
                <a:solidFill>
                  <a:srgbClr val="44546A"/>
                </a:solidFill>
                <a:latin typeface="+mn-lt"/>
                <a:ea typeface="+mn-ea"/>
                <a:cs typeface="+mn-cs"/>
              </a:rPr>
              <a:t>Liknande kommuner</a:t>
            </a:r>
          </a:p>
        </c:rich>
      </c:tx>
      <c:overlay val="0"/>
      <c:spPr>
        <a:noFill/>
        <a:ln>
          <a:noFill/>
        </a:ln>
        <a:effectLst/>
      </c:spPr>
      <c:txPr>
        <a:bodyPr rot="0" spcFirstLastPara="1" vertOverflow="ellipsis" vert="horz" wrap="square" anchor="ctr" anchorCtr="1"/>
        <a:lstStyle/>
        <a:p>
          <a:pPr algn="ctr" rtl="0">
            <a:defRPr lang="sv-SE" sz="1600" b="1" i="0" u="none" strike="noStrike" kern="1200" spc="0" baseline="0">
              <a:solidFill>
                <a:srgbClr val="44546A"/>
              </a:solidFill>
              <a:latin typeface="+mn-lt"/>
              <a:ea typeface="+mn-ea"/>
              <a:cs typeface="+mn-cs"/>
            </a:defRPr>
          </a:pPr>
          <a:endParaRPr lang="sv-SE"/>
        </a:p>
      </c:txPr>
    </c:title>
    <c:autoTitleDeleted val="0"/>
    <c:plotArea>
      <c:layout/>
      <c:barChart>
        <c:barDir val="col"/>
        <c:grouping val="clustered"/>
        <c:varyColors val="0"/>
        <c:ser>
          <c:idx val="0"/>
          <c:order val="0"/>
          <c:tx>
            <c:strRef>
              <c:f>Grafer!$C$41</c:f>
              <c:strCache>
                <c:ptCount val="1"/>
                <c:pt idx="0">
                  <c:v>OB 80+</c:v>
                </c:pt>
              </c:strCache>
            </c:strRef>
          </c:tx>
          <c:spPr>
            <a:solidFill>
              <a:schemeClr val="accent1"/>
            </a:solidFill>
            <a:ln>
              <a:noFill/>
            </a:ln>
            <a:effectLst/>
          </c:spPr>
          <c:invertIfNegative val="0"/>
          <c:dPt>
            <c:idx val="0"/>
            <c:invertIfNegative val="0"/>
            <c:bubble3D val="0"/>
            <c:spPr>
              <a:solidFill>
                <a:schemeClr val="accent1"/>
              </a:solidFill>
              <a:ln>
                <a:solidFill>
                  <a:sysClr val="windowText" lastClr="000000"/>
                </a:solidFill>
              </a:ln>
              <a:effectLst/>
            </c:spPr>
            <c:extLst>
              <c:ext xmlns:c16="http://schemas.microsoft.com/office/drawing/2014/chart" uri="{C3380CC4-5D6E-409C-BE32-E72D297353CC}">
                <c16:uniqueId val="{00000001-D1CD-4984-A975-BEEFA6D450A9}"/>
              </c:ext>
            </c:extLst>
          </c:dPt>
          <c:cat>
            <c:strRef>
              <c:f>Grafer!$B$42:$B$50</c:f>
              <c:strCache>
                <c:ptCount val="9"/>
                <c:pt idx="0">
                  <c:v>Lessebo</c:v>
                </c:pt>
                <c:pt idx="1">
                  <c:v>Alla kommuner (ovägt medel)</c:v>
                </c:pt>
                <c:pt idx="2">
                  <c:v>Älvkarleby</c:v>
                </c:pt>
                <c:pt idx="3">
                  <c:v>Perstorp</c:v>
                </c:pt>
                <c:pt idx="4">
                  <c:v>Svenljunga</c:v>
                </c:pt>
                <c:pt idx="5">
                  <c:v>Herrljunga</c:v>
                </c:pt>
                <c:pt idx="6">
                  <c:v>Strömstad</c:v>
                </c:pt>
                <c:pt idx="7">
                  <c:v>Kil</c:v>
                </c:pt>
                <c:pt idx="8">
                  <c:v>Gagnef</c:v>
                </c:pt>
              </c:strCache>
            </c:strRef>
          </c:cat>
          <c:val>
            <c:numRef>
              <c:f>Grafer!$C$42:$C$50</c:f>
              <c:numCache>
                <c:formatCode>0</c:formatCode>
                <c:ptCount val="9"/>
                <c:pt idx="0">
                  <c:v>123554.945055</c:v>
                </c:pt>
                <c:pt idx="1">
                  <c:v>113980.11555307001</c:v>
                </c:pt>
                <c:pt idx="2">
                  <c:v>159979.03225799999</c:v>
                </c:pt>
                <c:pt idx="3">
                  <c:v>136233.26133899999</c:v>
                </c:pt>
                <c:pt idx="4">
                  <c:v>149570.20057300001</c:v>
                </c:pt>
                <c:pt idx="5">
                  <c:v>141814.285714</c:v>
                </c:pt>
                <c:pt idx="6">
                  <c:v>124769.9877</c:v>
                </c:pt>
                <c:pt idx="7">
                  <c:v>168997.54299799999</c:v>
                </c:pt>
                <c:pt idx="8">
                  <c:v>66097.383721000006</c:v>
                </c:pt>
              </c:numCache>
            </c:numRef>
          </c:val>
          <c:extLst>
            <c:ext xmlns:c16="http://schemas.microsoft.com/office/drawing/2014/chart" uri="{C3380CC4-5D6E-409C-BE32-E72D297353CC}">
              <c16:uniqueId val="{00000002-D1CD-4984-A975-BEEFA6D450A9}"/>
            </c:ext>
          </c:extLst>
        </c:ser>
        <c:ser>
          <c:idx val="1"/>
          <c:order val="1"/>
          <c:tx>
            <c:strRef>
              <c:f>Grafer!$D$41</c:f>
              <c:strCache>
                <c:ptCount val="1"/>
                <c:pt idx="0">
                  <c:v>Säbo 80+</c:v>
                </c:pt>
              </c:strCache>
            </c:strRef>
          </c:tx>
          <c:spPr>
            <a:solidFill>
              <a:schemeClr val="accent2"/>
            </a:solidFill>
            <a:ln>
              <a:noFill/>
            </a:ln>
            <a:effectLst/>
          </c:spPr>
          <c:invertIfNegative val="0"/>
          <c:dPt>
            <c:idx val="0"/>
            <c:invertIfNegative val="0"/>
            <c:bubble3D val="0"/>
            <c:spPr>
              <a:solidFill>
                <a:schemeClr val="accent2"/>
              </a:solidFill>
              <a:ln>
                <a:solidFill>
                  <a:sysClr val="windowText" lastClr="000000"/>
                </a:solidFill>
              </a:ln>
              <a:effectLst/>
            </c:spPr>
            <c:extLst>
              <c:ext xmlns:c16="http://schemas.microsoft.com/office/drawing/2014/chart" uri="{C3380CC4-5D6E-409C-BE32-E72D297353CC}">
                <c16:uniqueId val="{00000004-D1CD-4984-A975-BEEFA6D450A9}"/>
              </c:ext>
            </c:extLst>
          </c:dPt>
          <c:cat>
            <c:strRef>
              <c:f>Grafer!$B$42:$B$50</c:f>
              <c:strCache>
                <c:ptCount val="9"/>
                <c:pt idx="0">
                  <c:v>Lessebo</c:v>
                </c:pt>
                <c:pt idx="1">
                  <c:v>Alla kommuner (ovägt medel)</c:v>
                </c:pt>
                <c:pt idx="2">
                  <c:v>Älvkarleby</c:v>
                </c:pt>
                <c:pt idx="3">
                  <c:v>Perstorp</c:v>
                </c:pt>
                <c:pt idx="4">
                  <c:v>Svenljunga</c:v>
                </c:pt>
                <c:pt idx="5">
                  <c:v>Herrljunga</c:v>
                </c:pt>
                <c:pt idx="6">
                  <c:v>Strömstad</c:v>
                </c:pt>
                <c:pt idx="7">
                  <c:v>Kil</c:v>
                </c:pt>
                <c:pt idx="8">
                  <c:v>Gagnef</c:v>
                </c:pt>
              </c:strCache>
            </c:strRef>
          </c:cat>
          <c:val>
            <c:numRef>
              <c:f>Grafer!$D$42:$D$50</c:f>
              <c:numCache>
                <c:formatCode>0</c:formatCode>
                <c:ptCount val="9"/>
                <c:pt idx="0">
                  <c:v>140331.50183200001</c:v>
                </c:pt>
                <c:pt idx="1">
                  <c:v>145160.21322105001</c:v>
                </c:pt>
                <c:pt idx="2">
                  <c:v>121335.483871</c:v>
                </c:pt>
                <c:pt idx="3">
                  <c:v>144747.300216</c:v>
                </c:pt>
                <c:pt idx="4">
                  <c:v>105647.56447</c:v>
                </c:pt>
                <c:pt idx="5">
                  <c:v>118914.285714</c:v>
                </c:pt>
                <c:pt idx="6">
                  <c:v>162031.98032</c:v>
                </c:pt>
                <c:pt idx="7">
                  <c:v>97626.535627000005</c:v>
                </c:pt>
                <c:pt idx="8">
                  <c:v>178991.27906999999</c:v>
                </c:pt>
              </c:numCache>
            </c:numRef>
          </c:val>
          <c:extLst>
            <c:ext xmlns:c16="http://schemas.microsoft.com/office/drawing/2014/chart" uri="{C3380CC4-5D6E-409C-BE32-E72D297353CC}">
              <c16:uniqueId val="{00000005-D1CD-4984-A975-BEEFA6D450A9}"/>
            </c:ext>
          </c:extLst>
        </c:ser>
        <c:dLbls>
          <c:showLegendKey val="0"/>
          <c:showVal val="0"/>
          <c:showCatName val="0"/>
          <c:showSerName val="0"/>
          <c:showPercent val="0"/>
          <c:showBubbleSize val="0"/>
        </c:dLbls>
        <c:gapWidth val="219"/>
        <c:overlap val="-27"/>
        <c:axId val="667205976"/>
        <c:axId val="667206760"/>
      </c:barChart>
      <c:catAx>
        <c:axId val="667205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67206760"/>
        <c:crosses val="autoZero"/>
        <c:auto val="1"/>
        <c:lblAlgn val="ctr"/>
        <c:lblOffset val="100"/>
        <c:noMultiLvlLbl val="0"/>
      </c:catAx>
      <c:valAx>
        <c:axId val="667206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67205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chemeClr val="dk1">
                    <a:lumMod val="50000"/>
                    <a:lumOff val="50000"/>
                  </a:schemeClr>
                </a:solidFill>
                <a:latin typeface="+mj-lt"/>
                <a:ea typeface="+mj-ea"/>
                <a:cs typeface="+mj-cs"/>
              </a:defRPr>
            </a:pPr>
            <a:r>
              <a:rPr lang="sv-SE" sz="1800" b="0" i="0" baseline="0">
                <a:effectLst/>
              </a:rPr>
              <a:t>Befolkningsantal med framskrivning</a:t>
            </a:r>
            <a:endParaRPr lang="sv-SE" b="0">
              <a:effectLst/>
            </a:endParaRP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chemeClr val="dk1">
                  <a:lumMod val="50000"/>
                  <a:lumOff val="50000"/>
                </a:schemeClr>
              </a:solidFill>
              <a:latin typeface="+mj-lt"/>
              <a:ea typeface="+mj-ea"/>
              <a:cs typeface="+mj-cs"/>
            </a:defRPr>
          </a:pPr>
          <a:endParaRPr lang="sv-SE"/>
        </a:p>
      </c:txPr>
    </c:title>
    <c:autoTitleDeleted val="0"/>
    <c:plotArea>
      <c:layout/>
      <c:lineChart>
        <c:grouping val="standard"/>
        <c:varyColors val="0"/>
        <c:ser>
          <c:idx val="1"/>
          <c:order val="0"/>
          <c:tx>
            <c:strRef>
              <c:f>Grafer!$B$63</c:f>
              <c:strCache>
                <c:ptCount val="1"/>
                <c:pt idx="0">
                  <c:v>Antal 65+ år i Hemtjänst Lessebo</c:v>
                </c:pt>
              </c:strCache>
            </c:strRef>
          </c:tx>
          <c:spPr>
            <a:ln w="22225" cap="rnd">
              <a:solidFill>
                <a:schemeClr val="accent2"/>
              </a:solidFill>
              <a:round/>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Grafer!$C$53:$R$53</c:f>
              <c:numCache>
                <c:formatCode>0</c:formatCode>
                <c:ptCount val="1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Grafer!$C$63:$P$63</c:f>
              <c:numCache>
                <c:formatCode>0</c:formatCode>
                <c:ptCount val="14"/>
                <c:pt idx="0">
                  <c:v>119.33333333</c:v>
                </c:pt>
                <c:pt idx="1">
                  <c:v>141</c:v>
                </c:pt>
                <c:pt idx="2">
                  <c:v>151</c:v>
                </c:pt>
                <c:pt idx="3">
                  <c:v>165</c:v>
                </c:pt>
                <c:pt idx="4" formatCode="#,##0">
                  <c:v>164</c:v>
                </c:pt>
                <c:pt idx="5" formatCode="#,##0">
                  <c:v>165</c:v>
                </c:pt>
                <c:pt idx="6" formatCode="#,##0">
                  <c:v>165</c:v>
                </c:pt>
                <c:pt idx="7" formatCode="#,##0">
                  <c:v>165</c:v>
                </c:pt>
                <c:pt idx="8" formatCode="#,##0">
                  <c:v>167</c:v>
                </c:pt>
                <c:pt idx="9" formatCode="#,##0">
                  <c:v>167</c:v>
                </c:pt>
                <c:pt idx="10" formatCode="#,##0">
                  <c:v>168</c:v>
                </c:pt>
                <c:pt idx="11" formatCode="#,##0">
                  <c:v>168</c:v>
                </c:pt>
                <c:pt idx="12" formatCode="#,##0">
                  <c:v>170</c:v>
                </c:pt>
                <c:pt idx="13" formatCode="#,##0">
                  <c:v>#N/A</c:v>
                </c:pt>
              </c:numCache>
            </c:numRef>
          </c:val>
          <c:smooth val="0"/>
          <c:extLst>
            <c:ext xmlns:c16="http://schemas.microsoft.com/office/drawing/2014/chart" uri="{C3380CC4-5D6E-409C-BE32-E72D297353CC}">
              <c16:uniqueId val="{00000000-D393-48C6-88B0-2481B0438B88}"/>
            </c:ext>
          </c:extLst>
        </c:ser>
        <c:ser>
          <c:idx val="0"/>
          <c:order val="1"/>
          <c:tx>
            <c:strRef>
              <c:f>Grafer!$B$62</c:f>
              <c:strCache>
                <c:ptCount val="1"/>
                <c:pt idx="0">
                  <c:v>Antal 65+ år i Säbo Lessebo</c:v>
                </c:pt>
              </c:strCache>
            </c:strRef>
          </c:tx>
          <c:spPr>
            <a:ln w="2222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Grafer!$C$53:$R$53</c:f>
              <c:numCache>
                <c:formatCode>0</c:formatCode>
                <c:ptCount val="16"/>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numCache>
            </c:numRef>
          </c:cat>
          <c:val>
            <c:numRef>
              <c:f>Grafer!$C$62:$P$62</c:f>
              <c:numCache>
                <c:formatCode>0</c:formatCode>
                <c:ptCount val="14"/>
                <c:pt idx="0">
                  <c:v>64.166666669999998</c:v>
                </c:pt>
                <c:pt idx="1">
                  <c:v>57.583333330000002</c:v>
                </c:pt>
                <c:pt idx="2">
                  <c:v>46</c:v>
                </c:pt>
                <c:pt idx="3">
                  <c:v>44.5</c:v>
                </c:pt>
                <c:pt idx="4" formatCode="#,##0">
                  <c:v>46</c:v>
                </c:pt>
                <c:pt idx="5" formatCode="#,##0">
                  <c:v>49</c:v>
                </c:pt>
                <c:pt idx="6" formatCode="#,##0">
                  <c:v>52</c:v>
                </c:pt>
                <c:pt idx="7" formatCode="#,##0">
                  <c:v>54</c:v>
                </c:pt>
                <c:pt idx="8" formatCode="#,##0">
                  <c:v>56</c:v>
                </c:pt>
                <c:pt idx="9" formatCode="#,##0">
                  <c:v>58</c:v>
                </c:pt>
                <c:pt idx="10" formatCode="#,##0">
                  <c:v>59</c:v>
                </c:pt>
                <c:pt idx="11" formatCode="#,##0">
                  <c:v>59</c:v>
                </c:pt>
                <c:pt idx="12" formatCode="#,##0">
                  <c:v>61</c:v>
                </c:pt>
                <c:pt idx="13" formatCode="#,##0">
                  <c:v>#N/A</c:v>
                </c:pt>
              </c:numCache>
            </c:numRef>
          </c:val>
          <c:smooth val="0"/>
          <c:extLst>
            <c:ext xmlns:c16="http://schemas.microsoft.com/office/drawing/2014/chart" uri="{C3380CC4-5D6E-409C-BE32-E72D297353CC}">
              <c16:uniqueId val="{00000001-D393-48C6-88B0-2481B0438B88}"/>
            </c:ext>
          </c:extLst>
        </c:ser>
        <c:dLbls>
          <c:showLegendKey val="0"/>
          <c:showVal val="0"/>
          <c:showCatName val="0"/>
          <c:showSerName val="0"/>
          <c:showPercent val="0"/>
          <c:showBubbleSize val="0"/>
        </c:dLbls>
        <c:smooth val="0"/>
        <c:axId val="651274392"/>
        <c:axId val="651277672"/>
      </c:lineChart>
      <c:catAx>
        <c:axId val="6512743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sv-SE"/>
          </a:p>
        </c:txPr>
        <c:crossAx val="651277672"/>
        <c:crosses val="autoZero"/>
        <c:auto val="1"/>
        <c:lblAlgn val="ctr"/>
        <c:lblOffset val="100"/>
        <c:noMultiLvlLbl val="0"/>
      </c:catAx>
      <c:valAx>
        <c:axId val="651277672"/>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sv-SE"/>
          </a:p>
        </c:txPr>
        <c:crossAx val="6512743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sv-SE"/>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800">
                <a:latin typeface="+mj-lt"/>
              </a:rPr>
              <a:t>Andel äldre</a:t>
            </a:r>
            <a:r>
              <a:rPr lang="sv-SE" sz="1800" baseline="0">
                <a:latin typeface="+mj-lt"/>
              </a:rPr>
              <a:t> med insatser</a:t>
            </a:r>
            <a:endParaRPr lang="sv-SE" sz="1800">
              <a:latin typeface="+mj-l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scatterChart>
        <c:scatterStyle val="lineMarker"/>
        <c:varyColors val="0"/>
        <c:ser>
          <c:idx val="2"/>
          <c:order val="0"/>
          <c:spPr>
            <a:ln w="0" cap="rnd">
              <a:gradFill>
                <a:gsLst>
                  <a:gs pos="100000">
                    <a:schemeClr val="accent1">
                      <a:lumMod val="5000"/>
                      <a:lumOff val="95000"/>
                      <a:alpha val="1000"/>
                    </a:schemeClr>
                  </a:gs>
                  <a:gs pos="100000">
                    <a:schemeClr val="accent1">
                      <a:lumMod val="45000"/>
                      <a:lumOff val="55000"/>
                    </a:schemeClr>
                  </a:gs>
                  <a:gs pos="100000">
                    <a:schemeClr val="accent1">
                      <a:lumMod val="45000"/>
                      <a:lumOff val="55000"/>
                    </a:schemeClr>
                  </a:gs>
                  <a:gs pos="100000">
                    <a:schemeClr val="accent1">
                      <a:lumMod val="30000"/>
                      <a:lumOff val="70000"/>
                    </a:schemeClr>
                  </a:gs>
                </a:gsLst>
                <a:lin ang="5400000" scaled="1"/>
              </a:gradFill>
              <a:round/>
            </a:ln>
            <a:effectLst/>
          </c:spPr>
          <c:marker>
            <c:symbol val="circle"/>
            <c:size val="5"/>
            <c:spPr>
              <a:solidFill>
                <a:srgbClr val="00B0F0"/>
              </a:solidFill>
              <a:ln w="9525">
                <a:solidFill>
                  <a:schemeClr val="accent3"/>
                </a:solidFill>
              </a:ln>
              <a:effectLst/>
            </c:spPr>
          </c:marker>
          <c:xVal>
            <c:numRef>
              <c:f>Data!$BY$2:$BY$291</c:f>
              <c:numCache>
                <c:formatCode>General</c:formatCode>
                <c:ptCount val="290"/>
                <c:pt idx="0">
                  <c:v>9.4305240000000001</c:v>
                </c:pt>
                <c:pt idx="1">
                  <c:v>10.541221</c:v>
                </c:pt>
                <c:pt idx="2">
                  <c:v>8.8879350000000006</c:v>
                </c:pt>
                <c:pt idx="3">
                  <c:v>9.2661029999999993</c:v>
                </c:pt>
                <c:pt idx="4">
                  <c:v>8.1554880000000001</c:v>
                </c:pt>
                <c:pt idx="5">
                  <c:v>10.40483</c:v>
                </c:pt>
                <c:pt idx="7">
                  <c:v>9.8060019999999994</c:v>
                </c:pt>
                <c:pt idx="8">
                  <c:v>8.4455960000000001</c:v>
                </c:pt>
                <c:pt idx="9">
                  <c:v>9.9294630000000002</c:v>
                </c:pt>
                <c:pt idx="10">
                  <c:v>8.9027720000000006</c:v>
                </c:pt>
                <c:pt idx="11">
                  <c:v>10.861758999999999</c:v>
                </c:pt>
                <c:pt idx="12">
                  <c:v>5.91716</c:v>
                </c:pt>
                <c:pt idx="13">
                  <c:v>11.146425000000001</c:v>
                </c:pt>
                <c:pt idx="14">
                  <c:v>12.711487</c:v>
                </c:pt>
                <c:pt idx="15">
                  <c:v>10.564823000000001</c:v>
                </c:pt>
                <c:pt idx="16">
                  <c:v>11.243798</c:v>
                </c:pt>
                <c:pt idx="17">
                  <c:v>9.9955529999999992</c:v>
                </c:pt>
                <c:pt idx="18">
                  <c:v>11.341689000000001</c:v>
                </c:pt>
                <c:pt idx="19">
                  <c:v>14.963982</c:v>
                </c:pt>
                <c:pt idx="20">
                  <c:v>11.608961000000001</c:v>
                </c:pt>
                <c:pt idx="21">
                  <c:v>12.982625000000001</c:v>
                </c:pt>
                <c:pt idx="22">
                  <c:v>10.1473</c:v>
                </c:pt>
                <c:pt idx="23">
                  <c:v>12.379251999999999</c:v>
                </c:pt>
                <c:pt idx="24">
                  <c:v>9.3629339999999992</c:v>
                </c:pt>
                <c:pt idx="25">
                  <c:v>7.4755609999999999</c:v>
                </c:pt>
                <c:pt idx="26">
                  <c:v>8.5414589999999997</c:v>
                </c:pt>
                <c:pt idx="27">
                  <c:v>9.3548390000000001</c:v>
                </c:pt>
                <c:pt idx="28">
                  <c:v>11.932772999999999</c:v>
                </c:pt>
                <c:pt idx="29">
                  <c:v>10.401648</c:v>
                </c:pt>
                <c:pt idx="30">
                  <c:v>10.660247999999999</c:v>
                </c:pt>
                <c:pt idx="32">
                  <c:v>11.427500999999999</c:v>
                </c:pt>
                <c:pt idx="33">
                  <c:v>8.1072749999999996</c:v>
                </c:pt>
                <c:pt idx="36">
                  <c:v>11.427856999999999</c:v>
                </c:pt>
                <c:pt idx="37">
                  <c:v>10.523614</c:v>
                </c:pt>
                <c:pt idx="38">
                  <c:v>8.0906149999999997</c:v>
                </c:pt>
                <c:pt idx="39">
                  <c:v>11.686855</c:v>
                </c:pt>
                <c:pt idx="40">
                  <c:v>11.161770000000001</c:v>
                </c:pt>
                <c:pt idx="41">
                  <c:v>9.4686649999999997</c:v>
                </c:pt>
                <c:pt idx="42">
                  <c:v>9.1124259999999992</c:v>
                </c:pt>
                <c:pt idx="43">
                  <c:v>10.199005</c:v>
                </c:pt>
                <c:pt idx="44">
                  <c:v>9.3023260000000008</c:v>
                </c:pt>
                <c:pt idx="45">
                  <c:v>9.4871789999999994</c:v>
                </c:pt>
                <c:pt idx="46">
                  <c:v>9.8143239999999992</c:v>
                </c:pt>
                <c:pt idx="47">
                  <c:v>11.066969</c:v>
                </c:pt>
                <c:pt idx="48">
                  <c:v>11.629435000000001</c:v>
                </c:pt>
                <c:pt idx="49">
                  <c:v>2.0344289999999998</c:v>
                </c:pt>
                <c:pt idx="52">
                  <c:v>7.2181240000000004</c:v>
                </c:pt>
                <c:pt idx="53">
                  <c:v>10.136986</c:v>
                </c:pt>
                <c:pt idx="54">
                  <c:v>11.118881</c:v>
                </c:pt>
                <c:pt idx="55">
                  <c:v>11.054422000000001</c:v>
                </c:pt>
                <c:pt idx="56">
                  <c:v>9.8321339999999999</c:v>
                </c:pt>
                <c:pt idx="57">
                  <c:v>11.242604</c:v>
                </c:pt>
                <c:pt idx="58">
                  <c:v>9.4252870000000009</c:v>
                </c:pt>
                <c:pt idx="59">
                  <c:v>8.6666670000000003</c:v>
                </c:pt>
                <c:pt idx="60">
                  <c:v>10.294921</c:v>
                </c:pt>
                <c:pt idx="61">
                  <c:v>10.542929000000001</c:v>
                </c:pt>
                <c:pt idx="62">
                  <c:v>12.371453000000001</c:v>
                </c:pt>
                <c:pt idx="63">
                  <c:v>9.9578500000000005</c:v>
                </c:pt>
                <c:pt idx="64">
                  <c:v>11.399082999999999</c:v>
                </c:pt>
                <c:pt idx="65">
                  <c:v>10.57572</c:v>
                </c:pt>
                <c:pt idx="66">
                  <c:v>10.934343</c:v>
                </c:pt>
                <c:pt idx="68">
                  <c:v>9.4384300000000003</c:v>
                </c:pt>
                <c:pt idx="69">
                  <c:v>12.371134</c:v>
                </c:pt>
                <c:pt idx="70">
                  <c:v>6.593407</c:v>
                </c:pt>
                <c:pt idx="72">
                  <c:v>11.326610000000001</c:v>
                </c:pt>
                <c:pt idx="73">
                  <c:v>9.9412339999999997</c:v>
                </c:pt>
                <c:pt idx="74">
                  <c:v>10.092961000000001</c:v>
                </c:pt>
                <c:pt idx="75">
                  <c:v>9.2740369999999999</c:v>
                </c:pt>
                <c:pt idx="76">
                  <c:v>12.5</c:v>
                </c:pt>
                <c:pt idx="77">
                  <c:v>14.460784</c:v>
                </c:pt>
                <c:pt idx="78">
                  <c:v>7.5728160000000004</c:v>
                </c:pt>
                <c:pt idx="79">
                  <c:v>7.616822</c:v>
                </c:pt>
                <c:pt idx="80">
                  <c:v>10.382514</c:v>
                </c:pt>
                <c:pt idx="82">
                  <c:v>6.9796950000000004</c:v>
                </c:pt>
                <c:pt idx="83">
                  <c:v>9.4283590000000004</c:v>
                </c:pt>
                <c:pt idx="84">
                  <c:v>10.539523000000001</c:v>
                </c:pt>
                <c:pt idx="85">
                  <c:v>9.4276949999999999</c:v>
                </c:pt>
                <c:pt idx="86">
                  <c:v>11.19716</c:v>
                </c:pt>
                <c:pt idx="87">
                  <c:v>9.6498720000000002</c:v>
                </c:pt>
                <c:pt idx="88">
                  <c:v>7.5730740000000001</c:v>
                </c:pt>
                <c:pt idx="89">
                  <c:v>11.343386000000001</c:v>
                </c:pt>
                <c:pt idx="90">
                  <c:v>11.514886000000001</c:v>
                </c:pt>
                <c:pt idx="91">
                  <c:v>11.519375999999999</c:v>
                </c:pt>
                <c:pt idx="92">
                  <c:v>9.3351550000000003</c:v>
                </c:pt>
                <c:pt idx="93">
                  <c:v>9.8357290000000006</c:v>
                </c:pt>
                <c:pt idx="94">
                  <c:v>8.8636359999999996</c:v>
                </c:pt>
                <c:pt idx="95">
                  <c:v>10.136157000000001</c:v>
                </c:pt>
                <c:pt idx="96">
                  <c:v>12.137798</c:v>
                </c:pt>
                <c:pt idx="97">
                  <c:v>8.0042690000000007</c:v>
                </c:pt>
                <c:pt idx="98">
                  <c:v>6.9163690000000004</c:v>
                </c:pt>
                <c:pt idx="99">
                  <c:v>11.244541</c:v>
                </c:pt>
                <c:pt idx="100">
                  <c:v>8.2222220000000004</c:v>
                </c:pt>
                <c:pt idx="101">
                  <c:v>8.8952650000000002</c:v>
                </c:pt>
                <c:pt idx="102">
                  <c:v>13.107692</c:v>
                </c:pt>
                <c:pt idx="103">
                  <c:v>6.2039660000000003</c:v>
                </c:pt>
                <c:pt idx="104">
                  <c:v>9.5845140000000004</c:v>
                </c:pt>
                <c:pt idx="105">
                  <c:v>9.1775920000000006</c:v>
                </c:pt>
                <c:pt idx="106">
                  <c:v>8.5689799999999998</c:v>
                </c:pt>
                <c:pt idx="107">
                  <c:v>6.4583329999999997</c:v>
                </c:pt>
                <c:pt idx="108">
                  <c:v>10.26971</c:v>
                </c:pt>
                <c:pt idx="109">
                  <c:v>9.2024539999999995</c:v>
                </c:pt>
                <c:pt idx="110">
                  <c:v>11.750881</c:v>
                </c:pt>
                <c:pt idx="112">
                  <c:v>6.6954640000000003</c:v>
                </c:pt>
                <c:pt idx="113">
                  <c:v>8.5377360000000007</c:v>
                </c:pt>
                <c:pt idx="114">
                  <c:v>5.6300270000000001</c:v>
                </c:pt>
                <c:pt idx="115">
                  <c:v>7.889049</c:v>
                </c:pt>
                <c:pt idx="116">
                  <c:v>8.0655149999999995</c:v>
                </c:pt>
                <c:pt idx="117">
                  <c:v>9.2156199999999995</c:v>
                </c:pt>
                <c:pt idx="118">
                  <c:v>8.5794090000000001</c:v>
                </c:pt>
                <c:pt idx="119">
                  <c:v>11.138263999999999</c:v>
                </c:pt>
                <c:pt idx="120">
                  <c:v>9.6217489999999994</c:v>
                </c:pt>
                <c:pt idx="121">
                  <c:v>10.546875</c:v>
                </c:pt>
                <c:pt idx="122">
                  <c:v>5.709416</c:v>
                </c:pt>
                <c:pt idx="123">
                  <c:v>10.730921</c:v>
                </c:pt>
                <c:pt idx="124">
                  <c:v>11.763633</c:v>
                </c:pt>
                <c:pt idx="125">
                  <c:v>10.144124</c:v>
                </c:pt>
                <c:pt idx="126">
                  <c:v>10.059172</c:v>
                </c:pt>
                <c:pt idx="127">
                  <c:v>11.237029</c:v>
                </c:pt>
                <c:pt idx="128">
                  <c:v>10.647482</c:v>
                </c:pt>
                <c:pt idx="129">
                  <c:v>10.969184</c:v>
                </c:pt>
                <c:pt idx="130">
                  <c:v>8.7436330000000009</c:v>
                </c:pt>
                <c:pt idx="131">
                  <c:v>11.439002</c:v>
                </c:pt>
                <c:pt idx="132">
                  <c:v>9.8958329999999997</c:v>
                </c:pt>
                <c:pt idx="133">
                  <c:v>10.41085</c:v>
                </c:pt>
                <c:pt idx="134">
                  <c:v>10.303376999999999</c:v>
                </c:pt>
                <c:pt idx="135">
                  <c:v>8.8935940000000002</c:v>
                </c:pt>
                <c:pt idx="136">
                  <c:v>10.033075999999999</c:v>
                </c:pt>
                <c:pt idx="137">
                  <c:v>9.021407</c:v>
                </c:pt>
                <c:pt idx="138">
                  <c:v>9.7623090000000001</c:v>
                </c:pt>
                <c:pt idx="139">
                  <c:v>10.113269000000001</c:v>
                </c:pt>
                <c:pt idx="140">
                  <c:v>12.860892</c:v>
                </c:pt>
                <c:pt idx="141">
                  <c:v>9.4451780000000003</c:v>
                </c:pt>
                <c:pt idx="142">
                  <c:v>12.08159</c:v>
                </c:pt>
                <c:pt idx="144">
                  <c:v>11.085972999999999</c:v>
                </c:pt>
                <c:pt idx="145">
                  <c:v>8.6461129999999997</c:v>
                </c:pt>
                <c:pt idx="146">
                  <c:v>10.804242</c:v>
                </c:pt>
                <c:pt idx="147">
                  <c:v>11.213518000000001</c:v>
                </c:pt>
                <c:pt idx="148">
                  <c:v>10.114504</c:v>
                </c:pt>
                <c:pt idx="149">
                  <c:v>10.473815</c:v>
                </c:pt>
                <c:pt idx="150">
                  <c:v>8.3116880000000002</c:v>
                </c:pt>
                <c:pt idx="151">
                  <c:v>8.1850529999999999</c:v>
                </c:pt>
                <c:pt idx="152">
                  <c:v>6.8396229999999996</c:v>
                </c:pt>
                <c:pt idx="153">
                  <c:v>8.8418430000000008</c:v>
                </c:pt>
                <c:pt idx="154">
                  <c:v>12.484157</c:v>
                </c:pt>
                <c:pt idx="155">
                  <c:v>10.597440000000001</c:v>
                </c:pt>
                <c:pt idx="156">
                  <c:v>13.161659999999999</c:v>
                </c:pt>
                <c:pt idx="157">
                  <c:v>10.353421000000001</c:v>
                </c:pt>
                <c:pt idx="158">
                  <c:v>7.4498569999999997</c:v>
                </c:pt>
                <c:pt idx="159">
                  <c:v>10.714286</c:v>
                </c:pt>
                <c:pt idx="160">
                  <c:v>7.7030810000000001</c:v>
                </c:pt>
                <c:pt idx="161">
                  <c:v>9.7961489999999998</c:v>
                </c:pt>
                <c:pt idx="162">
                  <c:v>10.440835</c:v>
                </c:pt>
                <c:pt idx="163">
                  <c:v>8.9869280000000007</c:v>
                </c:pt>
                <c:pt idx="164">
                  <c:v>13.256436000000001</c:v>
                </c:pt>
                <c:pt idx="165">
                  <c:v>10.990259999999999</c:v>
                </c:pt>
                <c:pt idx="166">
                  <c:v>10.228046000000001</c:v>
                </c:pt>
                <c:pt idx="167">
                  <c:v>9.8910309999999999</c:v>
                </c:pt>
                <c:pt idx="168">
                  <c:v>11.923183</c:v>
                </c:pt>
                <c:pt idx="169">
                  <c:v>11.869619</c:v>
                </c:pt>
                <c:pt idx="170">
                  <c:v>9.1335329999999999</c:v>
                </c:pt>
                <c:pt idx="171">
                  <c:v>9.7883600000000008</c:v>
                </c:pt>
                <c:pt idx="172">
                  <c:v>9.5202120000000008</c:v>
                </c:pt>
                <c:pt idx="173">
                  <c:v>10.154422</c:v>
                </c:pt>
                <c:pt idx="174">
                  <c:v>11.371734</c:v>
                </c:pt>
                <c:pt idx="175">
                  <c:v>12.872237999999999</c:v>
                </c:pt>
                <c:pt idx="176">
                  <c:v>7.7022149999999998</c:v>
                </c:pt>
                <c:pt idx="177">
                  <c:v>8.9584849999999996</c:v>
                </c:pt>
                <c:pt idx="178">
                  <c:v>8.2980520000000002</c:v>
                </c:pt>
                <c:pt idx="179">
                  <c:v>11.494253</c:v>
                </c:pt>
                <c:pt idx="180">
                  <c:v>10.930576</c:v>
                </c:pt>
                <c:pt idx="181">
                  <c:v>12.145110000000001</c:v>
                </c:pt>
                <c:pt idx="182">
                  <c:v>12.527765</c:v>
                </c:pt>
                <c:pt idx="183">
                  <c:v>7.5552830000000002</c:v>
                </c:pt>
                <c:pt idx="184">
                  <c:v>12.033898000000001</c:v>
                </c:pt>
                <c:pt idx="185">
                  <c:v>8.9567969999999999</c:v>
                </c:pt>
                <c:pt idx="186">
                  <c:v>12.030075</c:v>
                </c:pt>
                <c:pt idx="187">
                  <c:v>9.3317969999999999</c:v>
                </c:pt>
                <c:pt idx="189">
                  <c:v>4.4585990000000004</c:v>
                </c:pt>
                <c:pt idx="190">
                  <c:v>9.6676739999999999</c:v>
                </c:pt>
                <c:pt idx="191">
                  <c:v>12.289326000000001</c:v>
                </c:pt>
                <c:pt idx="192">
                  <c:v>9.4897960000000001</c:v>
                </c:pt>
                <c:pt idx="194">
                  <c:v>11.079865</c:v>
                </c:pt>
                <c:pt idx="195">
                  <c:v>11.764706</c:v>
                </c:pt>
                <c:pt idx="196">
                  <c:v>6.2806670000000002</c:v>
                </c:pt>
                <c:pt idx="197">
                  <c:v>13.176178999999999</c:v>
                </c:pt>
                <c:pt idx="198">
                  <c:v>10.399079</c:v>
                </c:pt>
                <c:pt idx="199">
                  <c:v>7.7844309999999997</c:v>
                </c:pt>
                <c:pt idx="200">
                  <c:v>9.7727269999999997</c:v>
                </c:pt>
                <c:pt idx="201">
                  <c:v>13.428875</c:v>
                </c:pt>
                <c:pt idx="202">
                  <c:v>11.554333</c:v>
                </c:pt>
                <c:pt idx="203">
                  <c:v>8.4602369999999993</c:v>
                </c:pt>
                <c:pt idx="204">
                  <c:v>12.469734000000001</c:v>
                </c:pt>
                <c:pt idx="206">
                  <c:v>9.1279540000000008</c:v>
                </c:pt>
                <c:pt idx="207">
                  <c:v>10.011507</c:v>
                </c:pt>
                <c:pt idx="208">
                  <c:v>9.9911390000000004</c:v>
                </c:pt>
                <c:pt idx="209">
                  <c:v>9.7758409999999998</c:v>
                </c:pt>
                <c:pt idx="210">
                  <c:v>11.5022</c:v>
                </c:pt>
                <c:pt idx="211">
                  <c:v>11.384615</c:v>
                </c:pt>
                <c:pt idx="212">
                  <c:v>13.690476</c:v>
                </c:pt>
                <c:pt idx="213">
                  <c:v>10.733453000000001</c:v>
                </c:pt>
                <c:pt idx="214">
                  <c:v>11.626917000000001</c:v>
                </c:pt>
                <c:pt idx="215">
                  <c:v>13.341646000000001</c:v>
                </c:pt>
                <c:pt idx="216">
                  <c:v>12.339563</c:v>
                </c:pt>
                <c:pt idx="217">
                  <c:v>12.031048</c:v>
                </c:pt>
                <c:pt idx="218">
                  <c:v>14.708995</c:v>
                </c:pt>
                <c:pt idx="219">
                  <c:v>11.939890999999999</c:v>
                </c:pt>
                <c:pt idx="220">
                  <c:v>11.898274000000001</c:v>
                </c:pt>
                <c:pt idx="221">
                  <c:v>12.121212</c:v>
                </c:pt>
                <c:pt idx="222">
                  <c:v>10.836501999999999</c:v>
                </c:pt>
                <c:pt idx="223">
                  <c:v>7.4854649999999996</c:v>
                </c:pt>
                <c:pt idx="224">
                  <c:v>10.764431</c:v>
                </c:pt>
                <c:pt idx="225">
                  <c:v>9.9423630000000003</c:v>
                </c:pt>
                <c:pt idx="226">
                  <c:v>11.801802</c:v>
                </c:pt>
                <c:pt idx="227">
                  <c:v>11.252115</c:v>
                </c:pt>
                <c:pt idx="228">
                  <c:v>9.1603049999999993</c:v>
                </c:pt>
                <c:pt idx="229">
                  <c:v>10.622593</c:v>
                </c:pt>
                <c:pt idx="230">
                  <c:v>10.695043</c:v>
                </c:pt>
                <c:pt idx="231">
                  <c:v>9.2185389999999998</c:v>
                </c:pt>
                <c:pt idx="232">
                  <c:v>8.1935479999999998</c:v>
                </c:pt>
                <c:pt idx="233">
                  <c:v>6.493506</c:v>
                </c:pt>
                <c:pt idx="234">
                  <c:v>10.095865999999999</c:v>
                </c:pt>
                <c:pt idx="235">
                  <c:v>11.858974</c:v>
                </c:pt>
                <c:pt idx="236">
                  <c:v>11.246612000000001</c:v>
                </c:pt>
                <c:pt idx="238">
                  <c:v>8.2781459999999996</c:v>
                </c:pt>
                <c:pt idx="239">
                  <c:v>10.128617</c:v>
                </c:pt>
                <c:pt idx="240">
                  <c:v>11.099214999999999</c:v>
                </c:pt>
                <c:pt idx="241">
                  <c:v>13.578059</c:v>
                </c:pt>
                <c:pt idx="242">
                  <c:v>11.177569999999999</c:v>
                </c:pt>
                <c:pt idx="243">
                  <c:v>11.230521</c:v>
                </c:pt>
                <c:pt idx="244">
                  <c:v>7.9545450000000004</c:v>
                </c:pt>
                <c:pt idx="245">
                  <c:v>12.960761</c:v>
                </c:pt>
                <c:pt idx="247">
                  <c:v>9.4454890000000002</c:v>
                </c:pt>
                <c:pt idx="248">
                  <c:v>9.4827589999999997</c:v>
                </c:pt>
                <c:pt idx="249">
                  <c:v>12.290187</c:v>
                </c:pt>
                <c:pt idx="250">
                  <c:v>10.520528000000001</c:v>
                </c:pt>
                <c:pt idx="251">
                  <c:v>11.263560999999999</c:v>
                </c:pt>
                <c:pt idx="252">
                  <c:v>11.923793999999999</c:v>
                </c:pt>
                <c:pt idx="253">
                  <c:v>13.364055</c:v>
                </c:pt>
                <c:pt idx="254">
                  <c:v>13.013699000000001</c:v>
                </c:pt>
                <c:pt idx="255">
                  <c:v>13.436693</c:v>
                </c:pt>
                <c:pt idx="256">
                  <c:v>10.167714999999999</c:v>
                </c:pt>
                <c:pt idx="257">
                  <c:v>14.705882000000001</c:v>
                </c:pt>
                <c:pt idx="258">
                  <c:v>11.159929999999999</c:v>
                </c:pt>
                <c:pt idx="259">
                  <c:v>10.467980000000001</c:v>
                </c:pt>
                <c:pt idx="260">
                  <c:v>11.679024999999999</c:v>
                </c:pt>
                <c:pt idx="261">
                  <c:v>7.8291810000000002</c:v>
                </c:pt>
                <c:pt idx="262">
                  <c:v>19.718309999999999</c:v>
                </c:pt>
                <c:pt idx="263">
                  <c:v>10.406699</c:v>
                </c:pt>
                <c:pt idx="264">
                  <c:v>15.938865</c:v>
                </c:pt>
                <c:pt idx="265">
                  <c:v>7.2390569999999999</c:v>
                </c:pt>
                <c:pt idx="266">
                  <c:v>9.3478259999999995</c:v>
                </c:pt>
                <c:pt idx="267">
                  <c:v>16.596639</c:v>
                </c:pt>
                <c:pt idx="270">
                  <c:v>11.518325000000001</c:v>
                </c:pt>
                <c:pt idx="271">
                  <c:v>12.526096000000001</c:v>
                </c:pt>
                <c:pt idx="272">
                  <c:v>11.618257</c:v>
                </c:pt>
                <c:pt idx="273">
                  <c:v>12.06099</c:v>
                </c:pt>
                <c:pt idx="274">
                  <c:v>11.380145000000001</c:v>
                </c:pt>
                <c:pt idx="275">
                  <c:v>12.956092</c:v>
                </c:pt>
                <c:pt idx="276">
                  <c:v>20.498083999999999</c:v>
                </c:pt>
                <c:pt idx="277">
                  <c:v>9.5833329999999997</c:v>
                </c:pt>
                <c:pt idx="278">
                  <c:v>10.649350999999999</c:v>
                </c:pt>
                <c:pt idx="279">
                  <c:v>10.942249</c:v>
                </c:pt>
                <c:pt idx="280">
                  <c:v>14.258699</c:v>
                </c:pt>
                <c:pt idx="281">
                  <c:v>14.320387999999999</c:v>
                </c:pt>
                <c:pt idx="282">
                  <c:v>12.903226</c:v>
                </c:pt>
                <c:pt idx="283">
                  <c:v>12.828207000000001</c:v>
                </c:pt>
                <c:pt idx="284">
                  <c:v>14.10473</c:v>
                </c:pt>
                <c:pt idx="285">
                  <c:v>13.146644</c:v>
                </c:pt>
                <c:pt idx="286">
                  <c:v>14.332943999999999</c:v>
                </c:pt>
                <c:pt idx="287">
                  <c:v>10.448549</c:v>
                </c:pt>
                <c:pt idx="288">
                  <c:v>7.1839079999999997</c:v>
                </c:pt>
                <c:pt idx="289">
                  <c:v>10.891088999999999</c:v>
                </c:pt>
              </c:numCache>
            </c:numRef>
          </c:xVal>
          <c:yVal>
            <c:numRef>
              <c:f>Data!$BM$2:$BM$291</c:f>
              <c:numCache>
                <c:formatCode>General</c:formatCode>
                <c:ptCount val="290"/>
                <c:pt idx="0">
                  <c:v>15.444191</c:v>
                </c:pt>
                <c:pt idx="1">
                  <c:v>13.215859</c:v>
                </c:pt>
                <c:pt idx="2">
                  <c:v>15.371404</c:v>
                </c:pt>
                <c:pt idx="3">
                  <c:v>14.889124000000001</c:v>
                </c:pt>
                <c:pt idx="4">
                  <c:v>21.697154000000001</c:v>
                </c:pt>
                <c:pt idx="5">
                  <c:v>23.366477</c:v>
                </c:pt>
                <c:pt idx="7">
                  <c:v>15.489542</c:v>
                </c:pt>
                <c:pt idx="8">
                  <c:v>17.927461000000001</c:v>
                </c:pt>
                <c:pt idx="9">
                  <c:v>16.332066999999999</c:v>
                </c:pt>
                <c:pt idx="10">
                  <c:v>16.204608</c:v>
                </c:pt>
                <c:pt idx="11">
                  <c:v>20.825852999999999</c:v>
                </c:pt>
                <c:pt idx="12">
                  <c:v>13.412229</c:v>
                </c:pt>
                <c:pt idx="13">
                  <c:v>14.415437000000001</c:v>
                </c:pt>
                <c:pt idx="14">
                  <c:v>15.227069999999999</c:v>
                </c:pt>
                <c:pt idx="15">
                  <c:v>16.798361</c:v>
                </c:pt>
                <c:pt idx="16">
                  <c:v>22.949435000000001</c:v>
                </c:pt>
                <c:pt idx="17">
                  <c:v>16.611073999999999</c:v>
                </c:pt>
                <c:pt idx="18">
                  <c:v>18.060407000000001</c:v>
                </c:pt>
                <c:pt idx="20">
                  <c:v>16.380564</c:v>
                </c:pt>
                <c:pt idx="21">
                  <c:v>17.631917999999999</c:v>
                </c:pt>
                <c:pt idx="22">
                  <c:v>16.202946000000001</c:v>
                </c:pt>
                <c:pt idx="23">
                  <c:v>16.148676999999999</c:v>
                </c:pt>
                <c:pt idx="24">
                  <c:v>12.065637000000001</c:v>
                </c:pt>
                <c:pt idx="25">
                  <c:v>18.056353999999999</c:v>
                </c:pt>
                <c:pt idx="26">
                  <c:v>13.586414</c:v>
                </c:pt>
                <c:pt idx="27">
                  <c:v>19.677419</c:v>
                </c:pt>
                <c:pt idx="28">
                  <c:v>14.453782</c:v>
                </c:pt>
                <c:pt idx="29">
                  <c:v>15.756952</c:v>
                </c:pt>
                <c:pt idx="30">
                  <c:v>16.50619</c:v>
                </c:pt>
                <c:pt idx="31">
                  <c:v>17.094260999999999</c:v>
                </c:pt>
                <c:pt idx="32">
                  <c:v>18.621206000000001</c:v>
                </c:pt>
                <c:pt idx="33">
                  <c:v>18.927250000000001</c:v>
                </c:pt>
                <c:pt idx="36">
                  <c:v>15.653912999999999</c:v>
                </c:pt>
                <c:pt idx="37">
                  <c:v>17.043120999999999</c:v>
                </c:pt>
                <c:pt idx="38">
                  <c:v>17.152104000000001</c:v>
                </c:pt>
                <c:pt idx="39">
                  <c:v>16.913414</c:v>
                </c:pt>
                <c:pt idx="40">
                  <c:v>14.505235000000001</c:v>
                </c:pt>
                <c:pt idx="41">
                  <c:v>12.216167</c:v>
                </c:pt>
                <c:pt idx="42">
                  <c:v>16.568047</c:v>
                </c:pt>
                <c:pt idx="43">
                  <c:v>16.169153999999999</c:v>
                </c:pt>
                <c:pt idx="44">
                  <c:v>17.940199</c:v>
                </c:pt>
                <c:pt idx="45">
                  <c:v>20</c:v>
                </c:pt>
                <c:pt idx="46">
                  <c:v>19.893899000000001</c:v>
                </c:pt>
                <c:pt idx="47">
                  <c:v>13.507377999999999</c:v>
                </c:pt>
                <c:pt idx="48">
                  <c:v>21.813403000000001</c:v>
                </c:pt>
                <c:pt idx="49">
                  <c:v>24.413146000000001</c:v>
                </c:pt>
                <c:pt idx="52">
                  <c:v>15.173867</c:v>
                </c:pt>
                <c:pt idx="53">
                  <c:v>19.143836</c:v>
                </c:pt>
                <c:pt idx="54">
                  <c:v>15.384615</c:v>
                </c:pt>
                <c:pt idx="55">
                  <c:v>19.104308</c:v>
                </c:pt>
                <c:pt idx="56">
                  <c:v>15.107913999999999</c:v>
                </c:pt>
                <c:pt idx="57">
                  <c:v>19.526627000000001</c:v>
                </c:pt>
                <c:pt idx="58">
                  <c:v>18.850574999999999</c:v>
                </c:pt>
                <c:pt idx="59">
                  <c:v>17</c:v>
                </c:pt>
                <c:pt idx="60">
                  <c:v>18.296012999999999</c:v>
                </c:pt>
                <c:pt idx="61">
                  <c:v>13.636364</c:v>
                </c:pt>
                <c:pt idx="62">
                  <c:v>16.776112000000001</c:v>
                </c:pt>
                <c:pt idx="63">
                  <c:v>17.544784</c:v>
                </c:pt>
                <c:pt idx="64">
                  <c:v>11.467890000000001</c:v>
                </c:pt>
                <c:pt idx="65">
                  <c:v>17.021277000000001</c:v>
                </c:pt>
                <c:pt idx="66">
                  <c:v>14.797980000000001</c:v>
                </c:pt>
                <c:pt idx="68">
                  <c:v>17.658999000000001</c:v>
                </c:pt>
                <c:pt idx="69">
                  <c:v>15.758468000000001</c:v>
                </c:pt>
                <c:pt idx="70">
                  <c:v>23.076923000000001</c:v>
                </c:pt>
                <c:pt idx="72">
                  <c:v>17.688130000000001</c:v>
                </c:pt>
                <c:pt idx="73">
                  <c:v>16.454456</c:v>
                </c:pt>
                <c:pt idx="74">
                  <c:v>21.779547999999998</c:v>
                </c:pt>
                <c:pt idx="75">
                  <c:v>16.309847999999999</c:v>
                </c:pt>
                <c:pt idx="76">
                  <c:v>16.666667</c:v>
                </c:pt>
                <c:pt idx="77">
                  <c:v>15.196078</c:v>
                </c:pt>
                <c:pt idx="78">
                  <c:v>19.611650000000001</c:v>
                </c:pt>
                <c:pt idx="79">
                  <c:v>19.906542000000002</c:v>
                </c:pt>
                <c:pt idx="80">
                  <c:v>20.309653999999998</c:v>
                </c:pt>
                <c:pt idx="82">
                  <c:v>11.167513</c:v>
                </c:pt>
                <c:pt idx="83">
                  <c:v>21.108636000000001</c:v>
                </c:pt>
                <c:pt idx="84">
                  <c:v>20.953576000000002</c:v>
                </c:pt>
                <c:pt idx="85">
                  <c:v>17.424630000000001</c:v>
                </c:pt>
                <c:pt idx="86">
                  <c:v>16.553726999999999</c:v>
                </c:pt>
                <c:pt idx="87">
                  <c:v>19.470538000000001</c:v>
                </c:pt>
                <c:pt idx="88">
                  <c:v>15.766165000000001</c:v>
                </c:pt>
                <c:pt idx="89">
                  <c:v>16.198308999999998</c:v>
                </c:pt>
                <c:pt idx="90">
                  <c:v>19.527145000000001</c:v>
                </c:pt>
                <c:pt idx="91">
                  <c:v>16.280718</c:v>
                </c:pt>
                <c:pt idx="92">
                  <c:v>17.941711999999999</c:v>
                </c:pt>
                <c:pt idx="93">
                  <c:v>16.098562999999999</c:v>
                </c:pt>
                <c:pt idx="94">
                  <c:v>15.530303</c:v>
                </c:pt>
                <c:pt idx="95">
                  <c:v>15.128593</c:v>
                </c:pt>
                <c:pt idx="96">
                  <c:v>10.109465999999999</c:v>
                </c:pt>
                <c:pt idx="97">
                  <c:v>15.795090999999999</c:v>
                </c:pt>
                <c:pt idx="98">
                  <c:v>15.655965</c:v>
                </c:pt>
                <c:pt idx="99">
                  <c:v>16.048034999999999</c:v>
                </c:pt>
                <c:pt idx="100">
                  <c:v>21.185185000000001</c:v>
                </c:pt>
                <c:pt idx="101">
                  <c:v>13.629842</c:v>
                </c:pt>
                <c:pt idx="102">
                  <c:v>12.246154000000001</c:v>
                </c:pt>
                <c:pt idx="103">
                  <c:v>13.937677000000001</c:v>
                </c:pt>
                <c:pt idx="104">
                  <c:v>18.130312</c:v>
                </c:pt>
                <c:pt idx="105">
                  <c:v>18.593564000000001</c:v>
                </c:pt>
                <c:pt idx="106">
                  <c:v>15.595544</c:v>
                </c:pt>
                <c:pt idx="107">
                  <c:v>19.166667</c:v>
                </c:pt>
                <c:pt idx="108">
                  <c:v>10.26971</c:v>
                </c:pt>
                <c:pt idx="109">
                  <c:v>14.519427</c:v>
                </c:pt>
                <c:pt idx="110">
                  <c:v>13.86604</c:v>
                </c:pt>
                <c:pt idx="112">
                  <c:v>24.406047999999998</c:v>
                </c:pt>
                <c:pt idx="113">
                  <c:v>17.547170000000001</c:v>
                </c:pt>
                <c:pt idx="114">
                  <c:v>15.951743</c:v>
                </c:pt>
                <c:pt idx="115">
                  <c:v>14.625360000000001</c:v>
                </c:pt>
                <c:pt idx="116">
                  <c:v>21.540156</c:v>
                </c:pt>
                <c:pt idx="117">
                  <c:v>16.142064000000001</c:v>
                </c:pt>
                <c:pt idx="118">
                  <c:v>14.764564999999999</c:v>
                </c:pt>
                <c:pt idx="119">
                  <c:v>15.331189999999999</c:v>
                </c:pt>
                <c:pt idx="120">
                  <c:v>10.591017000000001</c:v>
                </c:pt>
                <c:pt idx="121">
                  <c:v>13.950893000000001</c:v>
                </c:pt>
                <c:pt idx="122">
                  <c:v>17.256072</c:v>
                </c:pt>
                <c:pt idx="123">
                  <c:v>16.194911999999999</c:v>
                </c:pt>
                <c:pt idx="124">
                  <c:v>15.867226</c:v>
                </c:pt>
                <c:pt idx="125">
                  <c:v>14.689579</c:v>
                </c:pt>
                <c:pt idx="126">
                  <c:v>16.337935999999999</c:v>
                </c:pt>
                <c:pt idx="127">
                  <c:v>15.40142</c:v>
                </c:pt>
                <c:pt idx="128">
                  <c:v>19.136690999999999</c:v>
                </c:pt>
                <c:pt idx="129">
                  <c:v>19.623183999999998</c:v>
                </c:pt>
                <c:pt idx="130">
                  <c:v>14.997170000000001</c:v>
                </c:pt>
                <c:pt idx="131">
                  <c:v>16.519622999999999</c:v>
                </c:pt>
                <c:pt idx="132">
                  <c:v>18.981480999999999</c:v>
                </c:pt>
                <c:pt idx="133">
                  <c:v>16.274432000000001</c:v>
                </c:pt>
                <c:pt idx="134">
                  <c:v>10.761305</c:v>
                </c:pt>
                <c:pt idx="135">
                  <c:v>13.075701</c:v>
                </c:pt>
                <c:pt idx="136">
                  <c:v>12.568908</c:v>
                </c:pt>
                <c:pt idx="137">
                  <c:v>12.966360999999999</c:v>
                </c:pt>
                <c:pt idx="138">
                  <c:v>13.497453</c:v>
                </c:pt>
                <c:pt idx="139">
                  <c:v>13.430421000000001</c:v>
                </c:pt>
                <c:pt idx="140">
                  <c:v>17.454067999999999</c:v>
                </c:pt>
                <c:pt idx="141">
                  <c:v>20.079260000000001</c:v>
                </c:pt>
                <c:pt idx="142">
                  <c:v>14.853555999999999</c:v>
                </c:pt>
                <c:pt idx="143">
                  <c:v>18.829516999999999</c:v>
                </c:pt>
                <c:pt idx="144">
                  <c:v>11.764706</c:v>
                </c:pt>
                <c:pt idx="145">
                  <c:v>15.75067</c:v>
                </c:pt>
                <c:pt idx="146">
                  <c:v>13.079981999999999</c:v>
                </c:pt>
                <c:pt idx="147">
                  <c:v>20.737327000000001</c:v>
                </c:pt>
                <c:pt idx="148">
                  <c:v>13.167939000000001</c:v>
                </c:pt>
                <c:pt idx="149">
                  <c:v>16.957605999999998</c:v>
                </c:pt>
                <c:pt idx="150">
                  <c:v>21.038961</c:v>
                </c:pt>
                <c:pt idx="151">
                  <c:v>14.056940000000001</c:v>
                </c:pt>
                <c:pt idx="152">
                  <c:v>18.396225999999999</c:v>
                </c:pt>
                <c:pt idx="153">
                  <c:v>14.321294999999999</c:v>
                </c:pt>
                <c:pt idx="154">
                  <c:v>18.124207999999999</c:v>
                </c:pt>
                <c:pt idx="155">
                  <c:v>15.931721</c:v>
                </c:pt>
                <c:pt idx="156">
                  <c:v>20.314734999999999</c:v>
                </c:pt>
                <c:pt idx="157">
                  <c:v>20.706842000000002</c:v>
                </c:pt>
                <c:pt idx="158">
                  <c:v>16.475645</c:v>
                </c:pt>
                <c:pt idx="159">
                  <c:v>17.301587000000001</c:v>
                </c:pt>
                <c:pt idx="160">
                  <c:v>20.074697</c:v>
                </c:pt>
                <c:pt idx="161">
                  <c:v>16.874292000000001</c:v>
                </c:pt>
                <c:pt idx="162">
                  <c:v>14.385151</c:v>
                </c:pt>
                <c:pt idx="163">
                  <c:v>18.790849999999999</c:v>
                </c:pt>
                <c:pt idx="164">
                  <c:v>18.062521</c:v>
                </c:pt>
                <c:pt idx="165">
                  <c:v>16.363636</c:v>
                </c:pt>
                <c:pt idx="166">
                  <c:v>14.49966</c:v>
                </c:pt>
                <c:pt idx="167">
                  <c:v>12.657166999999999</c:v>
                </c:pt>
                <c:pt idx="168">
                  <c:v>15.584415999999999</c:v>
                </c:pt>
                <c:pt idx="169">
                  <c:v>15.252153</c:v>
                </c:pt>
                <c:pt idx="170">
                  <c:v>15.041259999999999</c:v>
                </c:pt>
                <c:pt idx="171">
                  <c:v>17.024588000000001</c:v>
                </c:pt>
                <c:pt idx="172">
                  <c:v>16.320363</c:v>
                </c:pt>
                <c:pt idx="173">
                  <c:v>19.575728999999999</c:v>
                </c:pt>
                <c:pt idx="174">
                  <c:v>16.567696000000002</c:v>
                </c:pt>
                <c:pt idx="175">
                  <c:v>18.635926999999999</c:v>
                </c:pt>
                <c:pt idx="176">
                  <c:v>16.795466000000001</c:v>
                </c:pt>
                <c:pt idx="177">
                  <c:v>18.171886000000001</c:v>
                </c:pt>
                <c:pt idx="178">
                  <c:v>17.442844999999998</c:v>
                </c:pt>
                <c:pt idx="179">
                  <c:v>15.501709</c:v>
                </c:pt>
                <c:pt idx="180">
                  <c:v>14.771049</c:v>
                </c:pt>
                <c:pt idx="181">
                  <c:v>13.669821000000001</c:v>
                </c:pt>
                <c:pt idx="182">
                  <c:v>18.525099999999998</c:v>
                </c:pt>
                <c:pt idx="183">
                  <c:v>19.778870000000001</c:v>
                </c:pt>
                <c:pt idx="184">
                  <c:v>15.762712000000001</c:v>
                </c:pt>
                <c:pt idx="185">
                  <c:v>18.86196</c:v>
                </c:pt>
                <c:pt idx="186">
                  <c:v>15.037594</c:v>
                </c:pt>
                <c:pt idx="187">
                  <c:v>15.207373</c:v>
                </c:pt>
                <c:pt idx="188">
                  <c:v>17.094017000000001</c:v>
                </c:pt>
                <c:pt idx="189">
                  <c:v>20.254777000000001</c:v>
                </c:pt>
                <c:pt idx="190">
                  <c:v>20.694863999999999</c:v>
                </c:pt>
                <c:pt idx="191">
                  <c:v>22.612359999999999</c:v>
                </c:pt>
                <c:pt idx="192">
                  <c:v>19.897959</c:v>
                </c:pt>
                <c:pt idx="194">
                  <c:v>16.591676</c:v>
                </c:pt>
                <c:pt idx="195">
                  <c:v>22.328931999999998</c:v>
                </c:pt>
                <c:pt idx="196">
                  <c:v>23.159960999999999</c:v>
                </c:pt>
                <c:pt idx="197">
                  <c:v>14.937965</c:v>
                </c:pt>
                <c:pt idx="198">
                  <c:v>15.118956000000001</c:v>
                </c:pt>
                <c:pt idx="199">
                  <c:v>18.163672999999999</c:v>
                </c:pt>
                <c:pt idx="200">
                  <c:v>15.681818</c:v>
                </c:pt>
                <c:pt idx="201">
                  <c:v>17.940552</c:v>
                </c:pt>
                <c:pt idx="202">
                  <c:v>17.469051</c:v>
                </c:pt>
                <c:pt idx="203">
                  <c:v>13.874788000000001</c:v>
                </c:pt>
                <c:pt idx="204">
                  <c:v>14.043583999999999</c:v>
                </c:pt>
                <c:pt idx="206">
                  <c:v>13.691932</c:v>
                </c:pt>
                <c:pt idx="207">
                  <c:v>15.074799000000001</c:v>
                </c:pt>
                <c:pt idx="208">
                  <c:v>17.899867</c:v>
                </c:pt>
                <c:pt idx="209">
                  <c:v>15.815690999999999</c:v>
                </c:pt>
                <c:pt idx="210">
                  <c:v>17.536141000000001</c:v>
                </c:pt>
                <c:pt idx="211">
                  <c:v>17.538461999999999</c:v>
                </c:pt>
                <c:pt idx="212">
                  <c:v>17.113095000000001</c:v>
                </c:pt>
                <c:pt idx="213">
                  <c:v>19.320215000000001</c:v>
                </c:pt>
                <c:pt idx="214">
                  <c:v>12.947189</c:v>
                </c:pt>
                <c:pt idx="215">
                  <c:v>11.970075</c:v>
                </c:pt>
                <c:pt idx="216">
                  <c:v>16.831795</c:v>
                </c:pt>
                <c:pt idx="217">
                  <c:v>11.319534000000001</c:v>
                </c:pt>
                <c:pt idx="218">
                  <c:v>15.132275</c:v>
                </c:pt>
                <c:pt idx="219">
                  <c:v>15.519126</c:v>
                </c:pt>
                <c:pt idx="220">
                  <c:v>13.079019000000001</c:v>
                </c:pt>
                <c:pt idx="221">
                  <c:v>17.234848</c:v>
                </c:pt>
                <c:pt idx="222">
                  <c:v>18.377693000000001</c:v>
                </c:pt>
                <c:pt idx="223">
                  <c:v>16.133721000000001</c:v>
                </c:pt>
                <c:pt idx="224">
                  <c:v>15.600624</c:v>
                </c:pt>
                <c:pt idx="225">
                  <c:v>18.443804</c:v>
                </c:pt>
                <c:pt idx="226">
                  <c:v>17.117117</c:v>
                </c:pt>
                <c:pt idx="227">
                  <c:v>17.428087999999999</c:v>
                </c:pt>
                <c:pt idx="228">
                  <c:v>16.666667</c:v>
                </c:pt>
                <c:pt idx="229">
                  <c:v>17.394095</c:v>
                </c:pt>
                <c:pt idx="230">
                  <c:v>23.545259000000001</c:v>
                </c:pt>
                <c:pt idx="231">
                  <c:v>18.26793</c:v>
                </c:pt>
                <c:pt idx="232">
                  <c:v>29.806452</c:v>
                </c:pt>
                <c:pt idx="233">
                  <c:v>23.840444999999999</c:v>
                </c:pt>
                <c:pt idx="234">
                  <c:v>18.214500000000001</c:v>
                </c:pt>
                <c:pt idx="235">
                  <c:v>17.948718</c:v>
                </c:pt>
                <c:pt idx="236">
                  <c:v>18.699186999999998</c:v>
                </c:pt>
                <c:pt idx="238">
                  <c:v>17.880794999999999</c:v>
                </c:pt>
                <c:pt idx="239">
                  <c:v>21.221865000000001</c:v>
                </c:pt>
                <c:pt idx="240">
                  <c:v>19.771591999999998</c:v>
                </c:pt>
                <c:pt idx="242">
                  <c:v>17.121494999999999</c:v>
                </c:pt>
                <c:pt idx="243">
                  <c:v>14.40086</c:v>
                </c:pt>
                <c:pt idx="244">
                  <c:v>21.280992000000001</c:v>
                </c:pt>
                <c:pt idx="245">
                  <c:v>18.549346</c:v>
                </c:pt>
                <c:pt idx="247">
                  <c:v>22.274436000000001</c:v>
                </c:pt>
                <c:pt idx="248">
                  <c:v>18.07564</c:v>
                </c:pt>
                <c:pt idx="249">
                  <c:v>15.865074</c:v>
                </c:pt>
                <c:pt idx="250">
                  <c:v>16.568915000000001</c:v>
                </c:pt>
                <c:pt idx="251">
                  <c:v>21.059349000000001</c:v>
                </c:pt>
                <c:pt idx="252">
                  <c:v>17.958966</c:v>
                </c:pt>
                <c:pt idx="253">
                  <c:v>18.663594</c:v>
                </c:pt>
                <c:pt idx="254">
                  <c:v>23.515982000000001</c:v>
                </c:pt>
                <c:pt idx="255">
                  <c:v>19.509043999999999</c:v>
                </c:pt>
                <c:pt idx="256">
                  <c:v>22.746331000000001</c:v>
                </c:pt>
                <c:pt idx="257">
                  <c:v>19.354838999999998</c:v>
                </c:pt>
                <c:pt idx="258">
                  <c:v>23.374341000000001</c:v>
                </c:pt>
                <c:pt idx="259">
                  <c:v>20.689654999999998</c:v>
                </c:pt>
                <c:pt idx="260">
                  <c:v>21.001059000000001</c:v>
                </c:pt>
                <c:pt idx="261">
                  <c:v>17.259785999999998</c:v>
                </c:pt>
                <c:pt idx="262">
                  <c:v>22.535211</c:v>
                </c:pt>
                <c:pt idx="263">
                  <c:v>26.315788999999999</c:v>
                </c:pt>
                <c:pt idx="264">
                  <c:v>20.742357999999999</c:v>
                </c:pt>
                <c:pt idx="265">
                  <c:v>17.508417999999999</c:v>
                </c:pt>
                <c:pt idx="266">
                  <c:v>24.347826000000001</c:v>
                </c:pt>
                <c:pt idx="267">
                  <c:v>17.436975</c:v>
                </c:pt>
                <c:pt idx="268">
                  <c:v>14.912281</c:v>
                </c:pt>
                <c:pt idx="269">
                  <c:v>22.321428999999998</c:v>
                </c:pt>
                <c:pt idx="270">
                  <c:v>15.706806</c:v>
                </c:pt>
                <c:pt idx="271">
                  <c:v>18.997911999999999</c:v>
                </c:pt>
                <c:pt idx="272">
                  <c:v>17.842324000000001</c:v>
                </c:pt>
                <c:pt idx="273">
                  <c:v>20.404316999999999</c:v>
                </c:pt>
                <c:pt idx="274">
                  <c:v>17.917676</c:v>
                </c:pt>
                <c:pt idx="275">
                  <c:v>17.996289000000001</c:v>
                </c:pt>
                <c:pt idx="276">
                  <c:v>17.624521000000001</c:v>
                </c:pt>
                <c:pt idx="277">
                  <c:v>17.916667</c:v>
                </c:pt>
                <c:pt idx="278">
                  <c:v>10.12987</c:v>
                </c:pt>
                <c:pt idx="279">
                  <c:v>24.620061</c:v>
                </c:pt>
                <c:pt idx="280">
                  <c:v>19.591528</c:v>
                </c:pt>
                <c:pt idx="281">
                  <c:v>24.029126000000002</c:v>
                </c:pt>
                <c:pt idx="282">
                  <c:v>9.8471989999999998</c:v>
                </c:pt>
                <c:pt idx="283">
                  <c:v>13.503375999999999</c:v>
                </c:pt>
                <c:pt idx="284">
                  <c:v>17.905404999999998</c:v>
                </c:pt>
                <c:pt idx="285">
                  <c:v>16.566908999999999</c:v>
                </c:pt>
                <c:pt idx="286">
                  <c:v>14.741346</c:v>
                </c:pt>
                <c:pt idx="287">
                  <c:v>22.163588000000001</c:v>
                </c:pt>
                <c:pt idx="288">
                  <c:v>27.873563000000001</c:v>
                </c:pt>
                <c:pt idx="289">
                  <c:v>21.994342</c:v>
                </c:pt>
              </c:numCache>
            </c:numRef>
          </c:yVal>
          <c:smooth val="0"/>
          <c:extLst>
            <c:ext xmlns:c16="http://schemas.microsoft.com/office/drawing/2014/chart" uri="{C3380CC4-5D6E-409C-BE32-E72D297353CC}">
              <c16:uniqueId val="{00000001-8C77-4F8D-B20D-949509C522C2}"/>
            </c:ext>
          </c:extLst>
        </c:ser>
        <c:ser>
          <c:idx val="0"/>
          <c:order val="1"/>
          <c:tx>
            <c:v>"Liknande"</c:v>
          </c:tx>
          <c:spPr>
            <a:ln w="25400" cap="rnd">
              <a:noFill/>
              <a:round/>
            </a:ln>
            <a:effectLst/>
          </c:spPr>
          <c:marker>
            <c:symbol val="circle"/>
            <c:size val="5"/>
            <c:spPr>
              <a:solidFill>
                <a:srgbClr val="7030A0"/>
              </a:solidFill>
              <a:ln w="9525">
                <a:solidFill>
                  <a:srgbClr val="7030A0"/>
                </a:solidFill>
              </a:ln>
              <a:effectLst/>
            </c:spPr>
          </c:marker>
          <c:xVal>
            <c:numRef>
              <c:f>Grafer!$D$68:$D$74</c:f>
              <c:numCache>
                <c:formatCode>0</c:formatCode>
                <c:ptCount val="7"/>
                <c:pt idx="0">
                  <c:v>9.3548390000000001</c:v>
                </c:pt>
                <c:pt idx="1">
                  <c:v>6.6954640000000003</c:v>
                </c:pt>
                <c:pt idx="2">
                  <c:v>7.4498569999999997</c:v>
                </c:pt>
                <c:pt idx="3">
                  <c:v>10.714286</c:v>
                </c:pt>
                <c:pt idx="4">
                  <c:v>11.869619</c:v>
                </c:pt>
                <c:pt idx="5">
                  <c:v>7.5552830000000002</c:v>
                </c:pt>
                <c:pt idx="6">
                  <c:v>7.4854649999999996</c:v>
                </c:pt>
              </c:numCache>
            </c:numRef>
          </c:xVal>
          <c:yVal>
            <c:numRef>
              <c:f>Grafer!$C$68:$C$74</c:f>
              <c:numCache>
                <c:formatCode>0</c:formatCode>
                <c:ptCount val="7"/>
                <c:pt idx="0">
                  <c:v>19.677419</c:v>
                </c:pt>
                <c:pt idx="1">
                  <c:v>24.406047999999998</c:v>
                </c:pt>
                <c:pt idx="2">
                  <c:v>16.475645</c:v>
                </c:pt>
                <c:pt idx="3">
                  <c:v>17.301587000000001</c:v>
                </c:pt>
                <c:pt idx="4">
                  <c:v>15.252153</c:v>
                </c:pt>
                <c:pt idx="5">
                  <c:v>19.778870000000001</c:v>
                </c:pt>
                <c:pt idx="6">
                  <c:v>16.133721000000001</c:v>
                </c:pt>
              </c:numCache>
            </c:numRef>
          </c:yVal>
          <c:smooth val="0"/>
          <c:extLst>
            <c:ext xmlns:c16="http://schemas.microsoft.com/office/drawing/2014/chart" uri="{C3380CC4-5D6E-409C-BE32-E72D297353CC}">
              <c16:uniqueId val="{00000002-8C77-4F8D-B20D-949509C522C2}"/>
            </c:ext>
          </c:extLst>
        </c:ser>
        <c:ser>
          <c:idx val="1"/>
          <c:order val="2"/>
          <c:tx>
            <c:strRef>
              <c:f>Grafer!$C$102</c:f>
              <c:strCache>
                <c:ptCount val="1"/>
                <c:pt idx="0">
                  <c:v>Lessebo</c:v>
                </c:pt>
              </c:strCache>
            </c:strRef>
          </c:tx>
          <c:spPr>
            <a:ln w="0" cap="rnd">
              <a:solidFill>
                <a:srgbClr val="FF0000"/>
              </a:solidFill>
              <a:round/>
            </a:ln>
            <a:effectLst/>
          </c:spPr>
          <c:marker>
            <c:symbol val="circle"/>
            <c:size val="7"/>
            <c:spPr>
              <a:solidFill>
                <a:srgbClr val="FF0000"/>
              </a:solidFill>
              <a:ln w="19050" cap="rnd" cmpd="sng">
                <a:solidFill>
                  <a:srgbClr val="FF0000"/>
                </a:solidFill>
              </a:ln>
              <a:effectLst/>
            </c:spPr>
          </c:marker>
          <c:dPt>
            <c:idx val="0"/>
            <c:marker>
              <c:symbol val="circle"/>
              <c:size val="7"/>
              <c:spPr>
                <a:solidFill>
                  <a:srgbClr val="FF0000"/>
                </a:solidFill>
                <a:ln w="19050" cap="rnd" cmpd="sng">
                  <a:solidFill>
                    <a:srgbClr val="FF0000"/>
                  </a:solidFill>
                </a:ln>
                <a:effectLst/>
              </c:spPr>
            </c:marker>
            <c:bubble3D val="0"/>
            <c:extLst>
              <c:ext xmlns:c16="http://schemas.microsoft.com/office/drawing/2014/chart" uri="{C3380CC4-5D6E-409C-BE32-E72D297353CC}">
                <c16:uniqueId val="{00000000-E89C-4E0F-BE83-24A23DC69096}"/>
              </c:ext>
            </c:extLst>
          </c:dPt>
          <c:xVal>
            <c:numRef>
              <c:f>Grafer!$D$67</c:f>
              <c:numCache>
                <c:formatCode>0</c:formatCode>
                <c:ptCount val="1"/>
                <c:pt idx="0">
                  <c:v>6.593407</c:v>
                </c:pt>
              </c:numCache>
            </c:numRef>
          </c:xVal>
          <c:yVal>
            <c:numRef>
              <c:f>Grafer!$C$67</c:f>
              <c:numCache>
                <c:formatCode>0</c:formatCode>
                <c:ptCount val="1"/>
                <c:pt idx="0">
                  <c:v>23.076923000000001</c:v>
                </c:pt>
              </c:numCache>
            </c:numRef>
          </c:yVal>
          <c:smooth val="0"/>
          <c:extLst>
            <c:ext xmlns:c16="http://schemas.microsoft.com/office/drawing/2014/chart" uri="{C3380CC4-5D6E-409C-BE32-E72D297353CC}">
              <c16:uniqueId val="{00000000-8C77-4F8D-B20D-949509C522C2}"/>
            </c:ext>
          </c:extLst>
        </c:ser>
        <c:dLbls>
          <c:showLegendKey val="0"/>
          <c:showVal val="0"/>
          <c:showCatName val="0"/>
          <c:showSerName val="0"/>
          <c:showPercent val="0"/>
          <c:showBubbleSize val="0"/>
        </c:dLbls>
        <c:axId val="694647304"/>
        <c:axId val="694651240"/>
      </c:scatterChart>
      <c:valAx>
        <c:axId val="694647304"/>
        <c:scaling>
          <c:orientation val="minMax"/>
        </c:scaling>
        <c:delete val="0"/>
        <c:axPos val="b"/>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sv-SE" sz="1100" b="1"/>
                  <a:t>Andel 80+ i särskilt boende</a:t>
                </a:r>
              </a:p>
            </c:rich>
          </c:tx>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sv-SE"/>
            </a:p>
          </c:txPr>
        </c:title>
        <c:numFmt formatCode="#\ ##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4651240"/>
        <c:crosses val="autoZero"/>
        <c:crossBetween val="midCat"/>
      </c:valAx>
      <c:valAx>
        <c:axId val="694651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sv-SE" sz="1100" b="1"/>
                  <a:t>Andel 80+ med hemtjänst</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sv-SE"/>
            </a:p>
          </c:txPr>
        </c:title>
        <c:numFmt formatCode="#\ ##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46473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normalizeH="0" baseline="0">
                <a:solidFill>
                  <a:schemeClr val="dk1">
                    <a:lumMod val="50000"/>
                    <a:lumOff val="50000"/>
                  </a:schemeClr>
                </a:solidFill>
                <a:latin typeface="+mj-lt"/>
                <a:ea typeface="+mj-ea"/>
                <a:cs typeface="+mj-cs"/>
              </a:defRPr>
            </a:pPr>
            <a:r>
              <a:rPr lang="en-US" b="0"/>
              <a:t>Nettokostnad, andel (%) av totalt</a:t>
            </a:r>
            <a:r>
              <a:rPr lang="en-US" b="0" baseline="0"/>
              <a:t> kostnad för äldreomsorg</a:t>
            </a:r>
            <a:endParaRPr lang="en-US" b="0"/>
          </a:p>
        </c:rich>
      </c:tx>
      <c:overlay val="0"/>
      <c:spPr>
        <a:noFill/>
        <a:ln>
          <a:noFill/>
        </a:ln>
        <a:effectLst/>
      </c:spPr>
      <c:txPr>
        <a:bodyPr rot="0" spcFirstLastPara="1" vertOverflow="ellipsis" vert="horz" wrap="square" anchor="ctr" anchorCtr="1"/>
        <a:lstStyle/>
        <a:p>
          <a:pPr>
            <a:defRPr sz="1600" b="0" i="0" u="none" strike="noStrike" kern="1200" spc="0" normalizeH="0" baseline="0">
              <a:solidFill>
                <a:schemeClr val="dk1">
                  <a:lumMod val="50000"/>
                  <a:lumOff val="50000"/>
                </a:schemeClr>
              </a:solidFill>
              <a:latin typeface="+mj-lt"/>
              <a:ea typeface="+mj-ea"/>
              <a:cs typeface="+mj-cs"/>
            </a:defRPr>
          </a:pPr>
          <a:endParaRPr lang="sv-SE"/>
        </a:p>
      </c:txPr>
    </c:title>
    <c:autoTitleDeleted val="0"/>
    <c:plotArea>
      <c:layout/>
      <c:ofPieChart>
        <c:ofPieType val="pie"/>
        <c:varyColors val="1"/>
        <c:ser>
          <c:idx val="0"/>
          <c:order val="0"/>
          <c:tx>
            <c:strRef>
              <c:f>Grafer!$C$81</c:f>
              <c:strCache>
                <c:ptCount val="1"/>
                <c:pt idx="0">
                  <c:v>Lessebo</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3831-4A6C-8E73-DDAE0843C5C1}"/>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3831-4A6C-8E73-DDAE0843C5C1}"/>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3831-4A6C-8E73-DDAE0843C5C1}"/>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3831-4A6C-8E73-DDAE0843C5C1}"/>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3831-4A6C-8E73-DDAE0843C5C1}"/>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3831-4A6C-8E73-DDAE0843C5C1}"/>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3831-4A6C-8E73-DDAE0843C5C1}"/>
              </c:ext>
            </c:extLst>
          </c:dPt>
          <c:dLbls>
            <c:dLbl>
              <c:idx val="2"/>
              <c:layout>
                <c:manualLayout>
                  <c:x val="-0.14073142040446099"/>
                  <c:y val="1.323730056131043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3831-4A6C-8E73-DDAE0843C5C1}"/>
                </c:ext>
              </c:extLst>
            </c:dLbl>
            <c:dLbl>
              <c:idx val="4"/>
              <c:layout>
                <c:manualLayout>
                  <c:x val="-1.3743518645225798E-2"/>
                  <c:y val="8.976267718740113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3831-4A6C-8E73-DDAE0843C5C1}"/>
                </c:ext>
              </c:extLst>
            </c:dLbl>
            <c:dLbl>
              <c:idx val="5"/>
              <c:layout>
                <c:manualLayout>
                  <c:x val="0"/>
                  <c:y val="-0.1331878244324877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3831-4A6C-8E73-DDAE0843C5C1}"/>
                </c:ext>
              </c:extLst>
            </c:dLbl>
            <c:dLbl>
              <c:idx val="6"/>
              <c:tx>
                <c:rich>
                  <a:bodyPr/>
                  <a:lstStyle/>
                  <a:p>
                    <a:r>
                      <a:rPr lang="en-US"/>
                      <a:t>Ordinärt boende</a:t>
                    </a:r>
                    <a:endParaRPr lang="en-US" baseline="0"/>
                  </a:p>
                  <a:p>
                    <a:fld id="{0A99935B-E6D3-46B3-8D56-DF684F85153F}" type="VALUE">
                      <a:rPr lang="en-US"/>
                      <a:pPr/>
                      <a:t>[VÄRDE]</a:t>
                    </a:fld>
                    <a:endParaRPr lang="sv-SE"/>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D-3831-4A6C-8E73-DDAE0843C5C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bestFit"/>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Grafer!$D$77:$I$77</c:f>
              <c:strCache>
                <c:ptCount val="6"/>
                <c:pt idx="0">
                  <c:v>Särskilt boende</c:v>
                </c:pt>
                <c:pt idx="1">
                  <c:v>Öppen verksamhet</c:v>
                </c:pt>
                <c:pt idx="2">
                  <c:v>Dagverksamhet</c:v>
                </c:pt>
                <c:pt idx="3">
                  <c:v>Hemtjänst</c:v>
                </c:pt>
                <c:pt idx="4">
                  <c:v>Korttidsvård</c:v>
                </c:pt>
                <c:pt idx="5">
                  <c:v>Ordinärt boende övrigt</c:v>
                </c:pt>
              </c:strCache>
            </c:strRef>
          </c:cat>
          <c:val>
            <c:numRef>
              <c:f>Grafer!$D$81:$I$81</c:f>
              <c:numCache>
                <c:formatCode>0%</c:formatCode>
                <c:ptCount val="6"/>
                <c:pt idx="0">
                  <c:v>0.52325006685052722</c:v>
                </c:pt>
                <c:pt idx="1">
                  <c:v>0</c:v>
                </c:pt>
                <c:pt idx="2">
                  <c:v>7.2031048665316174E-3</c:v>
                </c:pt>
                <c:pt idx="3">
                  <c:v>0.42346802355123131</c:v>
                </c:pt>
                <c:pt idx="4">
                  <c:v>3.592639707976774E-2</c:v>
                </c:pt>
                <c:pt idx="5">
                  <c:v>1.0152407651942164E-2</c:v>
                </c:pt>
              </c:numCache>
            </c:numRef>
          </c:val>
          <c:extLst>
            <c:ext xmlns:c16="http://schemas.microsoft.com/office/drawing/2014/chart" uri="{C3380CC4-5D6E-409C-BE32-E72D297353CC}">
              <c16:uniqueId val="{0000000E-3831-4A6C-8E73-DDAE0843C5C1}"/>
            </c:ext>
          </c:extLst>
        </c:ser>
        <c:dLbls>
          <c:dLblPos val="ctr"/>
          <c:showLegendKey val="0"/>
          <c:showVal val="0"/>
          <c:showCatName val="0"/>
          <c:showSerName val="0"/>
          <c:showPercent val="1"/>
          <c:showBubbleSize val="0"/>
          <c:showLeaderLines val="1"/>
        </c:dLbls>
        <c:gapWidth val="100"/>
        <c:splitType val="pos"/>
        <c:splitPos val="4"/>
        <c:secondPieSize val="75"/>
        <c:serLines>
          <c:spPr>
            <a:ln w="9525" cap="flat" cmpd="sng" algn="ctr">
              <a:solidFill>
                <a:schemeClr val="dk1">
                  <a:lumMod val="35000"/>
                  <a:lumOff val="65000"/>
                </a:schemeClr>
              </a:solidFill>
              <a:round/>
            </a:ln>
            <a:effectLst/>
          </c:spPr>
        </c:serLines>
      </c:ofPieChart>
      <c:spPr>
        <a:noFill/>
        <a:ln>
          <a:noFill/>
        </a:ln>
        <a:effectLst/>
      </c:spPr>
    </c:plotArea>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0" i="0" baseline="0">
                <a:effectLst/>
              </a:rPr>
              <a:t>Kvalitet och kostnad hemtjänst</a:t>
            </a:r>
            <a:endParaRPr lang="sv-SE"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20"/>
            <c:marker>
              <c:symbol val="circle"/>
              <c:size val="5"/>
              <c:spPr>
                <a:solidFill>
                  <a:schemeClr val="accent1"/>
                </a:solidFill>
                <a:ln w="6350">
                  <a:solidFill>
                    <a:schemeClr val="accent1"/>
                  </a:solidFill>
                </a:ln>
                <a:effectLst/>
              </c:spPr>
            </c:marker>
            <c:bubble3D val="0"/>
            <c:extLst>
              <c:ext xmlns:c16="http://schemas.microsoft.com/office/drawing/2014/chart" uri="{C3380CC4-5D6E-409C-BE32-E72D297353CC}">
                <c16:uniqueId val="{00000000-06B2-4585-9ACC-4BC78175B90F}"/>
              </c:ext>
            </c:extLst>
          </c:dPt>
          <c:xVal>
            <c:numRef>
              <c:f>Data!$BF$2:$BF$291</c:f>
              <c:numCache>
                <c:formatCode>General</c:formatCode>
                <c:ptCount val="290"/>
                <c:pt idx="0">
                  <c:v>66056.036445999998</c:v>
                </c:pt>
                <c:pt idx="1">
                  <c:v>44937.067338000001</c:v>
                </c:pt>
                <c:pt idx="2">
                  <c:v>59195.362817000001</c:v>
                </c:pt>
                <c:pt idx="3">
                  <c:v>76747.624075999993</c:v>
                </c:pt>
                <c:pt idx="4">
                  <c:v>84068.343496000001</c:v>
                </c:pt>
                <c:pt idx="5">
                  <c:v>62392.755682000003</c:v>
                </c:pt>
                <c:pt idx="6">
                  <c:v>56340.735258000001</c:v>
                </c:pt>
                <c:pt idx="7">
                  <c:v>79064.565019999995</c:v>
                </c:pt>
                <c:pt idx="8">
                  <c:v>61748.186527999998</c:v>
                </c:pt>
                <c:pt idx="9">
                  <c:v>74908.301682000005</c:v>
                </c:pt>
                <c:pt idx="10">
                  <c:v>69117.922686000005</c:v>
                </c:pt>
                <c:pt idx="11">
                  <c:v>87470.37702</c:v>
                </c:pt>
                <c:pt idx="12">
                  <c:v>48773.175541999997</c:v>
                </c:pt>
                <c:pt idx="13">
                  <c:v>42902.610670000002</c:v>
                </c:pt>
                <c:pt idx="14">
                  <c:v>47831.700800999999</c:v>
                </c:pt>
                <c:pt idx="15">
                  <c:v>49721.100380000003</c:v>
                </c:pt>
                <c:pt idx="16">
                  <c:v>99820.173123999994</c:v>
                </c:pt>
                <c:pt idx="17">
                  <c:v>75043.806981999995</c:v>
                </c:pt>
                <c:pt idx="18">
                  <c:v>68386.069447000002</c:v>
                </c:pt>
                <c:pt idx="19">
                  <c:v>101196.46365400001</c:v>
                </c:pt>
                <c:pt idx="20">
                  <c:v>65562.118126000001</c:v>
                </c:pt>
                <c:pt idx="21">
                  <c:v>50964.929214999996</c:v>
                </c:pt>
                <c:pt idx="22">
                  <c:v>68878.887069999997</c:v>
                </c:pt>
                <c:pt idx="23">
                  <c:v>50261.02478</c:v>
                </c:pt>
                <c:pt idx="24">
                  <c:v>48949.324324000001</c:v>
                </c:pt>
                <c:pt idx="25">
                  <c:v>63036.802759999999</c:v>
                </c:pt>
                <c:pt idx="26">
                  <c:v>106687.312687</c:v>
                </c:pt>
                <c:pt idx="27">
                  <c:v>124888.70967700001</c:v>
                </c:pt>
                <c:pt idx="28">
                  <c:v>97568.067227000007</c:v>
                </c:pt>
                <c:pt idx="29">
                  <c:v>77108.135941999994</c:v>
                </c:pt>
                <c:pt idx="30">
                  <c:v>70484.181568</c:v>
                </c:pt>
                <c:pt idx="31">
                  <c:v>71047.415431000001</c:v>
                </c:pt>
                <c:pt idx="32">
                  <c:v>94319.595354000005</c:v>
                </c:pt>
                <c:pt idx="33">
                  <c:v>120026.510481</c:v>
                </c:pt>
                <c:pt idx="34">
                  <c:v>75303.986711000005</c:v>
                </c:pt>
                <c:pt idx="35">
                  <c:v>66983.557549000005</c:v>
                </c:pt>
                <c:pt idx="36">
                  <c:v>71953.738435000007</c:v>
                </c:pt>
                <c:pt idx="37">
                  <c:v>98165.297741000002</c:v>
                </c:pt>
                <c:pt idx="38">
                  <c:v>111703.883495</c:v>
                </c:pt>
                <c:pt idx="39">
                  <c:v>91021.085689</c:v>
                </c:pt>
                <c:pt idx="40">
                  <c:v>98384.836204000007</c:v>
                </c:pt>
                <c:pt idx="41">
                  <c:v>83228.428700999997</c:v>
                </c:pt>
                <c:pt idx="42">
                  <c:v>114850.88757399999</c:v>
                </c:pt>
                <c:pt idx="43">
                  <c:v>45007.462686999999</c:v>
                </c:pt>
                <c:pt idx="44">
                  <c:v>91076.411959999998</c:v>
                </c:pt>
                <c:pt idx="45">
                  <c:v>79288.461538000003</c:v>
                </c:pt>
                <c:pt idx="46">
                  <c:v>94925.729443000004</c:v>
                </c:pt>
                <c:pt idx="47">
                  <c:v>92801.362089000002</c:v>
                </c:pt>
                <c:pt idx="48">
                  <c:v>103747.700394</c:v>
                </c:pt>
                <c:pt idx="49">
                  <c:v>116524.256651</c:v>
                </c:pt>
                <c:pt idx="50">
                  <c:v>51715.373082999999</c:v>
                </c:pt>
                <c:pt idx="51">
                  <c:v>80208.514563999997</c:v>
                </c:pt>
                <c:pt idx="52">
                  <c:v>74851.422550000003</c:v>
                </c:pt>
                <c:pt idx="53">
                  <c:v>92652.054795000004</c:v>
                </c:pt>
                <c:pt idx="54">
                  <c:v>58918.881118999998</c:v>
                </c:pt>
                <c:pt idx="55">
                  <c:v>84264.172336000003</c:v>
                </c:pt>
                <c:pt idx="56">
                  <c:v>110544.364508</c:v>
                </c:pt>
                <c:pt idx="57">
                  <c:v>119236.686391</c:v>
                </c:pt>
                <c:pt idx="58">
                  <c:v>103489.655172</c:v>
                </c:pt>
                <c:pt idx="59">
                  <c:v>104508.333333</c:v>
                </c:pt>
                <c:pt idx="60">
                  <c:v>70480.065537999995</c:v>
                </c:pt>
                <c:pt idx="61">
                  <c:v>76174.242423999996</c:v>
                </c:pt>
                <c:pt idx="62">
                  <c:v>83096.890100000004</c:v>
                </c:pt>
                <c:pt idx="63">
                  <c:v>81894.625922000007</c:v>
                </c:pt>
                <c:pt idx="64">
                  <c:v>81467.889907999997</c:v>
                </c:pt>
                <c:pt idx="65">
                  <c:v>87801.001252000002</c:v>
                </c:pt>
                <c:pt idx="66">
                  <c:v>91651.515152000007</c:v>
                </c:pt>
                <c:pt idx="67">
                  <c:v>98534.792807000005</c:v>
                </c:pt>
                <c:pt idx="68">
                  <c:v>94293.640054000003</c:v>
                </c:pt>
                <c:pt idx="69">
                  <c:v>86574.374079999994</c:v>
                </c:pt>
                <c:pt idx="70">
                  <c:v>110126.373626</c:v>
                </c:pt>
                <c:pt idx="71">
                  <c:v>119916.342412</c:v>
                </c:pt>
                <c:pt idx="72">
                  <c:v>94543.056633</c:v>
                </c:pt>
                <c:pt idx="73">
                  <c:v>103821.743389</c:v>
                </c:pt>
                <c:pt idx="74">
                  <c:v>80932.270915999994</c:v>
                </c:pt>
                <c:pt idx="75">
                  <c:v>85125.729856000005</c:v>
                </c:pt>
                <c:pt idx="76">
                  <c:v>99759.861932999993</c:v>
                </c:pt>
                <c:pt idx="77">
                  <c:v>113389.70588199999</c:v>
                </c:pt>
                <c:pt idx="78">
                  <c:v>120838.834951</c:v>
                </c:pt>
                <c:pt idx="79">
                  <c:v>118399.06542100001</c:v>
                </c:pt>
                <c:pt idx="80">
                  <c:v>95761.384334999995</c:v>
                </c:pt>
                <c:pt idx="81">
                  <c:v>96499.503475999998</c:v>
                </c:pt>
                <c:pt idx="82">
                  <c:v>83315.989847999997</c:v>
                </c:pt>
                <c:pt idx="83">
                  <c:v>101638.950755</c:v>
                </c:pt>
                <c:pt idx="84">
                  <c:v>98114.178167999999</c:v>
                </c:pt>
                <c:pt idx="85">
                  <c:v>95745.017884999994</c:v>
                </c:pt>
                <c:pt idx="86">
                  <c:v>93118.425298000002</c:v>
                </c:pt>
                <c:pt idx="87">
                  <c:v>113618.27497899999</c:v>
                </c:pt>
                <c:pt idx="88">
                  <c:v>105771.479185</c:v>
                </c:pt>
                <c:pt idx="89">
                  <c:v>69284.669865000003</c:v>
                </c:pt>
                <c:pt idx="90">
                  <c:v>84355.516636999993</c:v>
                </c:pt>
                <c:pt idx="91">
                  <c:v>98697.306238000005</c:v>
                </c:pt>
                <c:pt idx="92">
                  <c:v>100260.92896200001</c:v>
                </c:pt>
                <c:pt idx="93">
                  <c:v>85990.965091999999</c:v>
                </c:pt>
                <c:pt idx="94">
                  <c:v>85744.696970000005</c:v>
                </c:pt>
                <c:pt idx="95">
                  <c:v>115689.863843</c:v>
                </c:pt>
                <c:pt idx="96">
                  <c:v>56312.298777000004</c:v>
                </c:pt>
                <c:pt idx="97">
                  <c:v>80933.831376999995</c:v>
                </c:pt>
                <c:pt idx="98">
                  <c:v>64128.418549000002</c:v>
                </c:pt>
                <c:pt idx="99">
                  <c:v>102359.170306</c:v>
                </c:pt>
                <c:pt idx="100">
                  <c:v>122807.40740700001</c:v>
                </c:pt>
                <c:pt idx="101">
                  <c:v>139830.70301299999</c:v>
                </c:pt>
                <c:pt idx="102">
                  <c:v>67035.076923000001</c:v>
                </c:pt>
                <c:pt idx="103">
                  <c:v>65156.373937999997</c:v>
                </c:pt>
                <c:pt idx="104">
                  <c:v>92709.159585000001</c:v>
                </c:pt>
                <c:pt idx="105">
                  <c:v>120393.325387</c:v>
                </c:pt>
                <c:pt idx="106">
                  <c:v>103605.826907</c:v>
                </c:pt>
                <c:pt idx="107">
                  <c:v>107725</c:v>
                </c:pt>
                <c:pt idx="108">
                  <c:v>87763.485476999995</c:v>
                </c:pt>
                <c:pt idx="109">
                  <c:v>90775.051124999998</c:v>
                </c:pt>
                <c:pt idx="110">
                  <c:v>101928.319624</c:v>
                </c:pt>
                <c:pt idx="111">
                  <c:v>88910.852713</c:v>
                </c:pt>
                <c:pt idx="112">
                  <c:v>116365.010799</c:v>
                </c:pt>
                <c:pt idx="113">
                  <c:v>104130.188679</c:v>
                </c:pt>
                <c:pt idx="114">
                  <c:v>115718.49866</c:v>
                </c:pt>
                <c:pt idx="115">
                  <c:v>86165.706051999994</c:v>
                </c:pt>
                <c:pt idx="116">
                  <c:v>114355.17170200001</c:v>
                </c:pt>
                <c:pt idx="117">
                  <c:v>110485.608483</c:v>
                </c:pt>
                <c:pt idx="118">
                  <c:v>83894.652833</c:v>
                </c:pt>
                <c:pt idx="119">
                  <c:v>63680.771703999999</c:v>
                </c:pt>
                <c:pt idx="120">
                  <c:v>77935.697400000005</c:v>
                </c:pt>
                <c:pt idx="121">
                  <c:v>79501.116070999997</c:v>
                </c:pt>
                <c:pt idx="122">
                  <c:v>99292.714103000006</c:v>
                </c:pt>
                <c:pt idx="123">
                  <c:v>63882.479398000003</c:v>
                </c:pt>
                <c:pt idx="124">
                  <c:v>82863.395950999999</c:v>
                </c:pt>
                <c:pt idx="125">
                  <c:v>77920.731706999999</c:v>
                </c:pt>
                <c:pt idx="126">
                  <c:v>91467.455621000001</c:v>
                </c:pt>
                <c:pt idx="127">
                  <c:v>85313.762971000004</c:v>
                </c:pt>
                <c:pt idx="128">
                  <c:v>84529.496402999997</c:v>
                </c:pt>
                <c:pt idx="129">
                  <c:v>107080.632285</c:v>
                </c:pt>
                <c:pt idx="130">
                  <c:v>85953.593661999999</c:v>
                </c:pt>
                <c:pt idx="131">
                  <c:v>73497.414055000001</c:v>
                </c:pt>
                <c:pt idx="132">
                  <c:v>82469.444443999993</c:v>
                </c:pt>
                <c:pt idx="133">
                  <c:v>89017.949741000004</c:v>
                </c:pt>
                <c:pt idx="134">
                  <c:v>62129.937035000003</c:v>
                </c:pt>
                <c:pt idx="135">
                  <c:v>79776.071995999999</c:v>
                </c:pt>
                <c:pt idx="136">
                  <c:v>72160.970232000007</c:v>
                </c:pt>
                <c:pt idx="137">
                  <c:v>72470.336391000004</c:v>
                </c:pt>
                <c:pt idx="138">
                  <c:v>73338.709677000006</c:v>
                </c:pt>
                <c:pt idx="139">
                  <c:v>80859.223301000005</c:v>
                </c:pt>
                <c:pt idx="140">
                  <c:v>87960.629921</c:v>
                </c:pt>
                <c:pt idx="141">
                  <c:v>106512.54953800001</c:v>
                </c:pt>
                <c:pt idx="142">
                  <c:v>75308.577405999997</c:v>
                </c:pt>
                <c:pt idx="143">
                  <c:v>101422.391858</c:v>
                </c:pt>
                <c:pt idx="144">
                  <c:v>62307.692307999998</c:v>
                </c:pt>
                <c:pt idx="145">
                  <c:v>90601.206434000007</c:v>
                </c:pt>
                <c:pt idx="146">
                  <c:v>64900.574459000003</c:v>
                </c:pt>
                <c:pt idx="147">
                  <c:v>118612.90322599999</c:v>
                </c:pt>
                <c:pt idx="148">
                  <c:v>85608.778625999999</c:v>
                </c:pt>
                <c:pt idx="149">
                  <c:v>89147.132169999997</c:v>
                </c:pt>
                <c:pt idx="150">
                  <c:v>91735.064935000002</c:v>
                </c:pt>
                <c:pt idx="151">
                  <c:v>79334.519572999998</c:v>
                </c:pt>
                <c:pt idx="152">
                  <c:v>114191.037736</c:v>
                </c:pt>
                <c:pt idx="153">
                  <c:v>70794.520548</c:v>
                </c:pt>
                <c:pt idx="154">
                  <c:v>97670.468947999994</c:v>
                </c:pt>
                <c:pt idx="155">
                  <c:v>110280.227596</c:v>
                </c:pt>
                <c:pt idx="156">
                  <c:v>144000</c:v>
                </c:pt>
                <c:pt idx="157">
                  <c:v>99122.338015000001</c:v>
                </c:pt>
                <c:pt idx="158">
                  <c:v>118392.550143</c:v>
                </c:pt>
                <c:pt idx="159">
                  <c:v>125785.714286</c:v>
                </c:pt>
                <c:pt idx="160">
                  <c:v>102598.506069</c:v>
                </c:pt>
                <c:pt idx="161">
                  <c:v>98696.489241000003</c:v>
                </c:pt>
                <c:pt idx="162">
                  <c:v>66280.742459000001</c:v>
                </c:pt>
                <c:pt idx="163">
                  <c:v>107150.326797</c:v>
                </c:pt>
                <c:pt idx="164">
                  <c:v>93426.780341000005</c:v>
                </c:pt>
                <c:pt idx="165">
                  <c:v>84502.597403000007</c:v>
                </c:pt>
                <c:pt idx="166">
                  <c:v>83650.442477999997</c:v>
                </c:pt>
                <c:pt idx="167">
                  <c:v>81718.357082999995</c:v>
                </c:pt>
                <c:pt idx="168">
                  <c:v>85629.455650999997</c:v>
                </c:pt>
                <c:pt idx="169">
                  <c:v>106774.90774900001</c:v>
                </c:pt>
                <c:pt idx="170">
                  <c:v>108045.011253</c:v>
                </c:pt>
                <c:pt idx="171">
                  <c:v>118741.051976</c:v>
                </c:pt>
                <c:pt idx="172">
                  <c:v>86085.379675000004</c:v>
                </c:pt>
                <c:pt idx="173">
                  <c:v>93724.223989999999</c:v>
                </c:pt>
                <c:pt idx="174">
                  <c:v>75206.057006999996</c:v>
                </c:pt>
                <c:pt idx="175">
                  <c:v>81741.594620999997</c:v>
                </c:pt>
                <c:pt idx="176">
                  <c:v>101362.184441</c:v>
                </c:pt>
                <c:pt idx="177">
                  <c:v>83643.117261000007</c:v>
                </c:pt>
                <c:pt idx="178">
                  <c:v>106467.40050800001</c:v>
                </c:pt>
                <c:pt idx="179">
                  <c:v>91501.087293999997</c:v>
                </c:pt>
                <c:pt idx="180">
                  <c:v>74843.426882999993</c:v>
                </c:pt>
                <c:pt idx="181">
                  <c:v>71373.291272000002</c:v>
                </c:pt>
                <c:pt idx="182">
                  <c:v>77334.962239</c:v>
                </c:pt>
                <c:pt idx="183">
                  <c:v>144733.41523300001</c:v>
                </c:pt>
                <c:pt idx="184">
                  <c:v>116123.728814</c:v>
                </c:pt>
                <c:pt idx="185">
                  <c:v>110503.688093</c:v>
                </c:pt>
                <c:pt idx="186">
                  <c:v>130308.27067699999</c:v>
                </c:pt>
                <c:pt idx="187">
                  <c:v>84498.847926000002</c:v>
                </c:pt>
                <c:pt idx="188">
                  <c:v>110829.05982900001</c:v>
                </c:pt>
                <c:pt idx="189">
                  <c:v>115802.547771</c:v>
                </c:pt>
                <c:pt idx="190">
                  <c:v>110782.47734100001</c:v>
                </c:pt>
                <c:pt idx="191">
                  <c:v>85580.05618</c:v>
                </c:pt>
                <c:pt idx="192">
                  <c:v>124930.612245</c:v>
                </c:pt>
                <c:pt idx="193">
                  <c:v>70047.720797999995</c:v>
                </c:pt>
                <c:pt idx="194">
                  <c:v>106050.056243</c:v>
                </c:pt>
                <c:pt idx="195">
                  <c:v>176312.12484999999</c:v>
                </c:pt>
                <c:pt idx="196">
                  <c:v>128360.157017</c:v>
                </c:pt>
                <c:pt idx="197">
                  <c:v>97700.248139000003</c:v>
                </c:pt>
                <c:pt idx="198">
                  <c:v>129739.83115899999</c:v>
                </c:pt>
                <c:pt idx="199">
                  <c:v>96548.902195999995</c:v>
                </c:pt>
                <c:pt idx="200">
                  <c:v>116195.454545</c:v>
                </c:pt>
                <c:pt idx="201">
                  <c:v>122527.60084899999</c:v>
                </c:pt>
                <c:pt idx="202">
                  <c:v>81727.647868</c:v>
                </c:pt>
                <c:pt idx="203">
                  <c:v>145113.36717400001</c:v>
                </c:pt>
                <c:pt idx="204">
                  <c:v>81089.588378</c:v>
                </c:pt>
                <c:pt idx="205">
                  <c:v>80344.74798</c:v>
                </c:pt>
                <c:pt idx="206">
                  <c:v>92544.417277999994</c:v>
                </c:pt>
                <c:pt idx="207">
                  <c:v>118588.032221</c:v>
                </c:pt>
                <c:pt idx="208">
                  <c:v>92917.146655000004</c:v>
                </c:pt>
                <c:pt idx="209">
                  <c:v>96163.138231999998</c:v>
                </c:pt>
                <c:pt idx="210">
                  <c:v>89478.315524999998</c:v>
                </c:pt>
                <c:pt idx="211">
                  <c:v>69827.692307999998</c:v>
                </c:pt>
                <c:pt idx="212">
                  <c:v>95232.142856999999</c:v>
                </c:pt>
                <c:pt idx="213">
                  <c:v>136824.68694099999</c:v>
                </c:pt>
                <c:pt idx="214">
                  <c:v>62537.478705000001</c:v>
                </c:pt>
                <c:pt idx="215">
                  <c:v>51720.698254000003</c:v>
                </c:pt>
                <c:pt idx="216">
                  <c:v>75722.022066999998</c:v>
                </c:pt>
                <c:pt idx="217">
                  <c:v>82520.051745999997</c:v>
                </c:pt>
                <c:pt idx="218">
                  <c:v>82410.582011000006</c:v>
                </c:pt>
                <c:pt idx="219">
                  <c:v>71993.989071000004</c:v>
                </c:pt>
                <c:pt idx="220">
                  <c:v>53065.395095</c:v>
                </c:pt>
                <c:pt idx="221">
                  <c:v>94198.863635999995</c:v>
                </c:pt>
                <c:pt idx="222">
                  <c:v>112583.016477</c:v>
                </c:pt>
                <c:pt idx="223">
                  <c:v>47709.302325999997</c:v>
                </c:pt>
                <c:pt idx="224">
                  <c:v>82032.761310000002</c:v>
                </c:pt>
                <c:pt idx="225">
                  <c:v>88908.741595</c:v>
                </c:pt>
                <c:pt idx="226">
                  <c:v>78304.504505000004</c:v>
                </c:pt>
                <c:pt idx="227">
                  <c:v>114395.939086</c:v>
                </c:pt>
                <c:pt idx="228">
                  <c:v>74891.857506</c:v>
                </c:pt>
                <c:pt idx="229">
                  <c:v>98371.630294999995</c:v>
                </c:pt>
                <c:pt idx="230">
                  <c:v>125523.976293</c:v>
                </c:pt>
                <c:pt idx="231">
                  <c:v>124885.99458699999</c:v>
                </c:pt>
                <c:pt idx="232">
                  <c:v>80947.096774000005</c:v>
                </c:pt>
                <c:pt idx="233">
                  <c:v>104239.332096</c:v>
                </c:pt>
                <c:pt idx="234">
                  <c:v>79452.965848000007</c:v>
                </c:pt>
                <c:pt idx="235">
                  <c:v>82106.837606999994</c:v>
                </c:pt>
                <c:pt idx="236">
                  <c:v>122902.43902400001</c:v>
                </c:pt>
                <c:pt idx="237">
                  <c:v>67332.826748000007</c:v>
                </c:pt>
                <c:pt idx="238">
                  <c:v>99199.779248999999</c:v>
                </c:pt>
                <c:pt idx="239">
                  <c:v>120363.34405099999</c:v>
                </c:pt>
                <c:pt idx="240">
                  <c:v>111389.72162700001</c:v>
                </c:pt>
                <c:pt idx="241">
                  <c:v>86147.679325000005</c:v>
                </c:pt>
                <c:pt idx="242">
                  <c:v>67817.943925</c:v>
                </c:pt>
                <c:pt idx="243">
                  <c:v>94882.858678000004</c:v>
                </c:pt>
                <c:pt idx="244">
                  <c:v>138914.772727</c:v>
                </c:pt>
                <c:pt idx="245">
                  <c:v>84441.934204999998</c:v>
                </c:pt>
                <c:pt idx="246">
                  <c:v>107091.428571</c:v>
                </c:pt>
                <c:pt idx="247">
                  <c:v>101417.293233</c:v>
                </c:pt>
                <c:pt idx="248">
                  <c:v>118843.715239</c:v>
                </c:pt>
                <c:pt idx="249">
                  <c:v>83755.810200000007</c:v>
                </c:pt>
                <c:pt idx="250">
                  <c:v>115597.507331</c:v>
                </c:pt>
                <c:pt idx="251">
                  <c:v>120234.84365</c:v>
                </c:pt>
                <c:pt idx="252">
                  <c:v>107722.621902</c:v>
                </c:pt>
                <c:pt idx="253">
                  <c:v>123352.534562</c:v>
                </c:pt>
                <c:pt idx="254">
                  <c:v>156150.684932</c:v>
                </c:pt>
                <c:pt idx="255">
                  <c:v>106124.03100800001</c:v>
                </c:pt>
                <c:pt idx="256">
                  <c:v>126156.184486</c:v>
                </c:pt>
                <c:pt idx="257">
                  <c:v>95740.037951000006</c:v>
                </c:pt>
                <c:pt idx="258">
                  <c:v>124507.908612</c:v>
                </c:pt>
                <c:pt idx="259">
                  <c:v>149539.40886699999</c:v>
                </c:pt>
                <c:pt idx="260">
                  <c:v>107829.71398299999</c:v>
                </c:pt>
                <c:pt idx="261">
                  <c:v>92094.306049999999</c:v>
                </c:pt>
                <c:pt idx="262">
                  <c:v>85323.943662000005</c:v>
                </c:pt>
                <c:pt idx="263">
                  <c:v>106877.990431</c:v>
                </c:pt>
                <c:pt idx="264">
                  <c:v>93882.09607</c:v>
                </c:pt>
                <c:pt idx="265">
                  <c:v>90579.124578999996</c:v>
                </c:pt>
                <c:pt idx="266">
                  <c:v>110739.130435</c:v>
                </c:pt>
                <c:pt idx="267">
                  <c:v>97705.882352999994</c:v>
                </c:pt>
                <c:pt idx="268">
                  <c:v>113315.789474</c:v>
                </c:pt>
                <c:pt idx="269">
                  <c:v>73718.75</c:v>
                </c:pt>
                <c:pt idx="270">
                  <c:v>91731.239092000003</c:v>
                </c:pt>
                <c:pt idx="271">
                  <c:v>107605.427975</c:v>
                </c:pt>
                <c:pt idx="272">
                  <c:v>84286.307054000004</c:v>
                </c:pt>
                <c:pt idx="273">
                  <c:v>93371.766317999994</c:v>
                </c:pt>
                <c:pt idx="274">
                  <c:v>104777.239709</c:v>
                </c:pt>
                <c:pt idx="275">
                  <c:v>94951.350237000006</c:v>
                </c:pt>
                <c:pt idx="276">
                  <c:v>102176.245211</c:v>
                </c:pt>
                <c:pt idx="277">
                  <c:v>95712.5</c:v>
                </c:pt>
                <c:pt idx="278">
                  <c:v>113249.350649</c:v>
                </c:pt>
                <c:pt idx="279">
                  <c:v>92346.504558999994</c:v>
                </c:pt>
                <c:pt idx="280">
                  <c:v>99394.099849000006</c:v>
                </c:pt>
                <c:pt idx="281">
                  <c:v>90055.825242999999</c:v>
                </c:pt>
                <c:pt idx="282">
                  <c:v>105764.00679100001</c:v>
                </c:pt>
                <c:pt idx="283">
                  <c:v>98858.964741000003</c:v>
                </c:pt>
                <c:pt idx="284">
                  <c:v>107152.027027</c:v>
                </c:pt>
                <c:pt idx="285">
                  <c:v>84271.483540000001</c:v>
                </c:pt>
                <c:pt idx="286">
                  <c:v>87826.915596999999</c:v>
                </c:pt>
                <c:pt idx="287">
                  <c:v>105138.258575</c:v>
                </c:pt>
                <c:pt idx="288">
                  <c:v>117426.72413800001</c:v>
                </c:pt>
                <c:pt idx="289">
                  <c:v>121171.8529</c:v>
                </c:pt>
              </c:numCache>
            </c:numRef>
          </c:xVal>
          <c:yVal>
            <c:numRef>
              <c:f>Data!$CY$2:$CY$291</c:f>
              <c:numCache>
                <c:formatCode>General</c:formatCode>
                <c:ptCount val="290"/>
                <c:pt idx="0">
                  <c:v>66</c:v>
                </c:pt>
                <c:pt idx="1">
                  <c:v>74</c:v>
                </c:pt>
                <c:pt idx="2">
                  <c:v>70</c:v>
                </c:pt>
                <c:pt idx="3">
                  <c:v>57</c:v>
                </c:pt>
                <c:pt idx="4">
                  <c:v>68</c:v>
                </c:pt>
                <c:pt idx="5">
                  <c:v>62</c:v>
                </c:pt>
                <c:pt idx="6">
                  <c:v>65</c:v>
                </c:pt>
                <c:pt idx="7">
                  <c:v>66</c:v>
                </c:pt>
                <c:pt idx="8">
                  <c:v>64</c:v>
                </c:pt>
                <c:pt idx="9">
                  <c:v>69</c:v>
                </c:pt>
                <c:pt idx="10">
                  <c:v>61</c:v>
                </c:pt>
                <c:pt idx="11">
                  <c:v>59</c:v>
                </c:pt>
                <c:pt idx="12">
                  <c:v>77</c:v>
                </c:pt>
                <c:pt idx="13">
                  <c:v>66</c:v>
                </c:pt>
                <c:pt idx="14">
                  <c:v>77</c:v>
                </c:pt>
                <c:pt idx="15">
                  <c:v>65</c:v>
                </c:pt>
                <c:pt idx="16">
                  <c:v>68</c:v>
                </c:pt>
                <c:pt idx="17">
                  <c:v>73</c:v>
                </c:pt>
                <c:pt idx="18">
                  <c:v>75</c:v>
                </c:pt>
                <c:pt idx="19">
                  <c:v>67</c:v>
                </c:pt>
                <c:pt idx="20">
                  <c:v>65</c:v>
                </c:pt>
                <c:pt idx="21">
                  <c:v>75</c:v>
                </c:pt>
                <c:pt idx="22">
                  <c:v>58</c:v>
                </c:pt>
                <c:pt idx="23">
                  <c:v>77</c:v>
                </c:pt>
                <c:pt idx="24">
                  <c:v>60</c:v>
                </c:pt>
                <c:pt idx="25">
                  <c:v>71</c:v>
                </c:pt>
                <c:pt idx="26">
                  <c:v>64</c:v>
                </c:pt>
                <c:pt idx="27">
                  <c:v>73</c:v>
                </c:pt>
                <c:pt idx="28">
                  <c:v>65</c:v>
                </c:pt>
                <c:pt idx="29">
                  <c:v>63</c:v>
                </c:pt>
                <c:pt idx="30">
                  <c:v>69</c:v>
                </c:pt>
                <c:pt idx="31">
                  <c:v>62</c:v>
                </c:pt>
                <c:pt idx="32">
                  <c:v>75</c:v>
                </c:pt>
                <c:pt idx="33">
                  <c:v>71</c:v>
                </c:pt>
                <c:pt idx="34">
                  <c:v>76</c:v>
                </c:pt>
                <c:pt idx="35">
                  <c:v>86</c:v>
                </c:pt>
                <c:pt idx="36">
                  <c:v>69</c:v>
                </c:pt>
                <c:pt idx="37">
                  <c:v>53</c:v>
                </c:pt>
                <c:pt idx="38">
                  <c:v>73</c:v>
                </c:pt>
                <c:pt idx="39">
                  <c:v>72</c:v>
                </c:pt>
                <c:pt idx="40">
                  <c:v>66</c:v>
                </c:pt>
                <c:pt idx="41">
                  <c:v>68</c:v>
                </c:pt>
                <c:pt idx="42">
                  <c:v>86</c:v>
                </c:pt>
                <c:pt idx="43">
                  <c:v>76</c:v>
                </c:pt>
                <c:pt idx="44">
                  <c:v>60</c:v>
                </c:pt>
                <c:pt idx="45">
                  <c:v>72</c:v>
                </c:pt>
                <c:pt idx="46">
                  <c:v>84</c:v>
                </c:pt>
                <c:pt idx="47">
                  <c:v>69</c:v>
                </c:pt>
                <c:pt idx="48">
                  <c:v>64</c:v>
                </c:pt>
                <c:pt idx="49">
                  <c:v>64</c:v>
                </c:pt>
                <c:pt idx="50">
                  <c:v>72</c:v>
                </c:pt>
                <c:pt idx="51">
                  <c:v>72</c:v>
                </c:pt>
                <c:pt idx="52">
                  <c:v>80</c:v>
                </c:pt>
                <c:pt idx="53">
                  <c:v>66</c:v>
                </c:pt>
                <c:pt idx="54">
                  <c:v>81</c:v>
                </c:pt>
                <c:pt idx="55">
                  <c:v>73</c:v>
                </c:pt>
                <c:pt idx="56">
                  <c:v>68</c:v>
                </c:pt>
                <c:pt idx="57">
                  <c:v>71</c:v>
                </c:pt>
                <c:pt idx="58">
                  <c:v>74</c:v>
                </c:pt>
                <c:pt idx="59">
                  <c:v>79</c:v>
                </c:pt>
                <c:pt idx="60">
                  <c:v>63</c:v>
                </c:pt>
                <c:pt idx="61">
                  <c:v>63</c:v>
                </c:pt>
                <c:pt idx="62">
                  <c:v>69</c:v>
                </c:pt>
                <c:pt idx="63">
                  <c:v>73</c:v>
                </c:pt>
                <c:pt idx="64">
                  <c:v>55</c:v>
                </c:pt>
                <c:pt idx="65">
                  <c:v>66</c:v>
                </c:pt>
                <c:pt idx="66">
                  <c:v>77</c:v>
                </c:pt>
                <c:pt idx="67">
                  <c:v>86</c:v>
                </c:pt>
                <c:pt idx="68">
                  <c:v>78</c:v>
                </c:pt>
                <c:pt idx="69">
                  <c:v>61</c:v>
                </c:pt>
                <c:pt idx="70">
                  <c:v>68</c:v>
                </c:pt>
                <c:pt idx="71">
                  <c:v>70</c:v>
                </c:pt>
                <c:pt idx="72">
                  <c:v>76</c:v>
                </c:pt>
                <c:pt idx="73">
                  <c:v>63</c:v>
                </c:pt>
                <c:pt idx="74">
                  <c:v>71</c:v>
                </c:pt>
                <c:pt idx="75">
                  <c:v>67</c:v>
                </c:pt>
                <c:pt idx="76">
                  <c:v>75</c:v>
                </c:pt>
                <c:pt idx="77">
                  <c:v>69</c:v>
                </c:pt>
                <c:pt idx="78">
                  <c:v>58</c:v>
                </c:pt>
                <c:pt idx="79">
                  <c:v>83</c:v>
                </c:pt>
                <c:pt idx="80">
                  <c:v>76</c:v>
                </c:pt>
                <c:pt idx="81">
                  <c:v>67</c:v>
                </c:pt>
                <c:pt idx="82">
                  <c:v>85</c:v>
                </c:pt>
                <c:pt idx="83">
                  <c:v>70</c:v>
                </c:pt>
                <c:pt idx="84">
                  <c:v>63</c:v>
                </c:pt>
                <c:pt idx="85">
                  <c:v>75</c:v>
                </c:pt>
                <c:pt idx="86">
                  <c:v>71</c:v>
                </c:pt>
                <c:pt idx="87">
                  <c:v>77</c:v>
                </c:pt>
                <c:pt idx="88">
                  <c:v>64</c:v>
                </c:pt>
                <c:pt idx="89">
                  <c:v>73</c:v>
                </c:pt>
                <c:pt idx="90">
                  <c:v>63</c:v>
                </c:pt>
                <c:pt idx="91">
                  <c:v>80</c:v>
                </c:pt>
                <c:pt idx="92">
                  <c:v>72</c:v>
                </c:pt>
                <c:pt idx="93">
                  <c:v>65</c:v>
                </c:pt>
                <c:pt idx="94">
                  <c:v>72</c:v>
                </c:pt>
                <c:pt idx="95">
                  <c:v>64</c:v>
                </c:pt>
                <c:pt idx="96">
                  <c:v>67</c:v>
                </c:pt>
                <c:pt idx="97">
                  <c:v>70</c:v>
                </c:pt>
                <c:pt idx="98">
                  <c:v>52</c:v>
                </c:pt>
                <c:pt idx="99">
                  <c:v>86</c:v>
                </c:pt>
                <c:pt idx="100">
                  <c:v>65</c:v>
                </c:pt>
                <c:pt idx="101">
                  <c:v>58</c:v>
                </c:pt>
                <c:pt idx="102">
                  <c:v>65</c:v>
                </c:pt>
                <c:pt idx="103">
                  <c:v>39</c:v>
                </c:pt>
                <c:pt idx="104">
                  <c:v>84</c:v>
                </c:pt>
                <c:pt idx="105">
                  <c:v>78</c:v>
                </c:pt>
                <c:pt idx="106">
                  <c:v>76</c:v>
                </c:pt>
                <c:pt idx="107">
                  <c:v>81</c:v>
                </c:pt>
                <c:pt idx="108">
                  <c:v>69</c:v>
                </c:pt>
                <c:pt idx="109">
                  <c:v>73</c:v>
                </c:pt>
                <c:pt idx="110">
                  <c:v>75</c:v>
                </c:pt>
                <c:pt idx="111">
                  <c:v>70</c:v>
                </c:pt>
                <c:pt idx="112">
                  <c:v>46</c:v>
                </c:pt>
                <c:pt idx="113">
                  <c:v>63</c:v>
                </c:pt>
                <c:pt idx="114">
                  <c:v>73</c:v>
                </c:pt>
                <c:pt idx="115">
                  <c:v>61</c:v>
                </c:pt>
                <c:pt idx="116">
                  <c:v>67</c:v>
                </c:pt>
                <c:pt idx="117">
                  <c:v>68</c:v>
                </c:pt>
                <c:pt idx="118">
                  <c:v>67</c:v>
                </c:pt>
                <c:pt idx="119">
                  <c:v>62</c:v>
                </c:pt>
                <c:pt idx="120">
                  <c:v>72</c:v>
                </c:pt>
                <c:pt idx="121">
                  <c:v>67</c:v>
                </c:pt>
                <c:pt idx="122">
                  <c:v>77</c:v>
                </c:pt>
                <c:pt idx="123">
                  <c:v>71</c:v>
                </c:pt>
                <c:pt idx="124">
                  <c:v>75</c:v>
                </c:pt>
                <c:pt idx="125">
                  <c:v>83</c:v>
                </c:pt>
                <c:pt idx="126">
                  <c:v>79</c:v>
                </c:pt>
                <c:pt idx="127">
                  <c:v>76</c:v>
                </c:pt>
                <c:pt idx="128">
                  <c:v>70</c:v>
                </c:pt>
                <c:pt idx="129">
                  <c:v>74</c:v>
                </c:pt>
                <c:pt idx="131">
                  <c:v>66</c:v>
                </c:pt>
                <c:pt idx="132">
                  <c:v>68</c:v>
                </c:pt>
                <c:pt idx="133">
                  <c:v>65</c:v>
                </c:pt>
                <c:pt idx="134">
                  <c:v>70</c:v>
                </c:pt>
                <c:pt idx="135">
                  <c:v>59</c:v>
                </c:pt>
                <c:pt idx="136">
                  <c:v>75</c:v>
                </c:pt>
                <c:pt idx="137">
                  <c:v>82</c:v>
                </c:pt>
                <c:pt idx="138">
                  <c:v>75</c:v>
                </c:pt>
                <c:pt idx="139">
                  <c:v>72</c:v>
                </c:pt>
                <c:pt idx="140">
                  <c:v>80</c:v>
                </c:pt>
                <c:pt idx="141">
                  <c:v>81</c:v>
                </c:pt>
                <c:pt idx="142">
                  <c:v>91</c:v>
                </c:pt>
                <c:pt idx="143">
                  <c:v>67</c:v>
                </c:pt>
                <c:pt idx="144">
                  <c:v>81</c:v>
                </c:pt>
                <c:pt idx="145">
                  <c:v>76</c:v>
                </c:pt>
                <c:pt idx="146">
                  <c:v>73</c:v>
                </c:pt>
                <c:pt idx="147">
                  <c:v>52</c:v>
                </c:pt>
                <c:pt idx="148">
                  <c:v>73</c:v>
                </c:pt>
                <c:pt idx="149">
                  <c:v>71</c:v>
                </c:pt>
                <c:pt idx="150">
                  <c:v>73</c:v>
                </c:pt>
                <c:pt idx="151">
                  <c:v>93</c:v>
                </c:pt>
                <c:pt idx="152">
                  <c:v>75</c:v>
                </c:pt>
                <c:pt idx="153">
                  <c:v>85</c:v>
                </c:pt>
                <c:pt idx="154">
                  <c:v>83</c:v>
                </c:pt>
                <c:pt idx="155">
                  <c:v>54</c:v>
                </c:pt>
                <c:pt idx="156">
                  <c:v>65</c:v>
                </c:pt>
                <c:pt idx="157">
                  <c:v>74</c:v>
                </c:pt>
                <c:pt idx="158">
                  <c:v>72</c:v>
                </c:pt>
                <c:pt idx="159">
                  <c:v>71</c:v>
                </c:pt>
                <c:pt idx="160">
                  <c:v>65</c:v>
                </c:pt>
                <c:pt idx="161">
                  <c:v>71</c:v>
                </c:pt>
                <c:pt idx="162">
                  <c:v>86</c:v>
                </c:pt>
                <c:pt idx="163">
                  <c:v>85</c:v>
                </c:pt>
                <c:pt idx="164">
                  <c:v>66</c:v>
                </c:pt>
                <c:pt idx="165">
                  <c:v>64</c:v>
                </c:pt>
                <c:pt idx="166">
                  <c:v>64</c:v>
                </c:pt>
                <c:pt idx="167">
                  <c:v>66</c:v>
                </c:pt>
                <c:pt idx="168">
                  <c:v>67</c:v>
                </c:pt>
                <c:pt idx="169">
                  <c:v>87</c:v>
                </c:pt>
                <c:pt idx="170">
                  <c:v>64</c:v>
                </c:pt>
                <c:pt idx="171">
                  <c:v>61</c:v>
                </c:pt>
                <c:pt idx="172">
                  <c:v>68</c:v>
                </c:pt>
                <c:pt idx="173">
                  <c:v>72</c:v>
                </c:pt>
                <c:pt idx="174">
                  <c:v>69</c:v>
                </c:pt>
                <c:pt idx="175">
                  <c:v>76</c:v>
                </c:pt>
                <c:pt idx="176">
                  <c:v>67</c:v>
                </c:pt>
                <c:pt idx="177">
                  <c:v>75</c:v>
                </c:pt>
                <c:pt idx="178">
                  <c:v>60</c:v>
                </c:pt>
                <c:pt idx="179">
                  <c:v>72</c:v>
                </c:pt>
                <c:pt idx="180">
                  <c:v>73</c:v>
                </c:pt>
                <c:pt idx="181">
                  <c:v>79</c:v>
                </c:pt>
                <c:pt idx="182">
                  <c:v>70</c:v>
                </c:pt>
                <c:pt idx="183">
                  <c:v>80</c:v>
                </c:pt>
                <c:pt idx="184">
                  <c:v>63</c:v>
                </c:pt>
                <c:pt idx="185">
                  <c:v>76</c:v>
                </c:pt>
                <c:pt idx="186">
                  <c:v>62</c:v>
                </c:pt>
                <c:pt idx="187">
                  <c:v>79</c:v>
                </c:pt>
                <c:pt idx="188">
                  <c:v>73</c:v>
                </c:pt>
                <c:pt idx="189">
                  <c:v>74</c:v>
                </c:pt>
                <c:pt idx="190">
                  <c:v>84</c:v>
                </c:pt>
                <c:pt idx="191">
                  <c:v>86</c:v>
                </c:pt>
                <c:pt idx="192">
                  <c:v>87</c:v>
                </c:pt>
                <c:pt idx="193">
                  <c:v>68</c:v>
                </c:pt>
                <c:pt idx="194">
                  <c:v>71</c:v>
                </c:pt>
                <c:pt idx="195">
                  <c:v>71</c:v>
                </c:pt>
                <c:pt idx="196">
                  <c:v>78</c:v>
                </c:pt>
                <c:pt idx="197">
                  <c:v>67</c:v>
                </c:pt>
                <c:pt idx="198">
                  <c:v>68</c:v>
                </c:pt>
                <c:pt idx="199">
                  <c:v>88</c:v>
                </c:pt>
                <c:pt idx="200">
                  <c:v>71</c:v>
                </c:pt>
                <c:pt idx="201">
                  <c:v>67</c:v>
                </c:pt>
                <c:pt idx="202">
                  <c:v>76</c:v>
                </c:pt>
                <c:pt idx="203">
                  <c:v>53</c:v>
                </c:pt>
                <c:pt idx="204">
                  <c:v>85</c:v>
                </c:pt>
                <c:pt idx="205">
                  <c:v>66</c:v>
                </c:pt>
                <c:pt idx="206">
                  <c:v>68</c:v>
                </c:pt>
                <c:pt idx="207">
                  <c:v>58</c:v>
                </c:pt>
                <c:pt idx="208">
                  <c:v>72</c:v>
                </c:pt>
                <c:pt idx="209">
                  <c:v>60</c:v>
                </c:pt>
                <c:pt idx="210">
                  <c:v>71</c:v>
                </c:pt>
                <c:pt idx="211">
                  <c:v>50</c:v>
                </c:pt>
                <c:pt idx="212">
                  <c:v>75</c:v>
                </c:pt>
                <c:pt idx="213">
                  <c:v>71</c:v>
                </c:pt>
                <c:pt idx="214">
                  <c:v>79</c:v>
                </c:pt>
                <c:pt idx="215">
                  <c:v>73</c:v>
                </c:pt>
                <c:pt idx="216">
                  <c:v>66</c:v>
                </c:pt>
                <c:pt idx="217">
                  <c:v>60</c:v>
                </c:pt>
                <c:pt idx="218">
                  <c:v>65</c:v>
                </c:pt>
                <c:pt idx="219">
                  <c:v>65</c:v>
                </c:pt>
                <c:pt idx="220">
                  <c:v>55</c:v>
                </c:pt>
                <c:pt idx="221">
                  <c:v>88</c:v>
                </c:pt>
                <c:pt idx="222">
                  <c:v>71</c:v>
                </c:pt>
                <c:pt idx="223">
                  <c:v>75</c:v>
                </c:pt>
                <c:pt idx="224">
                  <c:v>74</c:v>
                </c:pt>
                <c:pt idx="225">
                  <c:v>67</c:v>
                </c:pt>
                <c:pt idx="226">
                  <c:v>89</c:v>
                </c:pt>
                <c:pt idx="227">
                  <c:v>76</c:v>
                </c:pt>
                <c:pt idx="228">
                  <c:v>81</c:v>
                </c:pt>
                <c:pt idx="229">
                  <c:v>72</c:v>
                </c:pt>
                <c:pt idx="230">
                  <c:v>72</c:v>
                </c:pt>
                <c:pt idx="231">
                  <c:v>62</c:v>
                </c:pt>
                <c:pt idx="232">
                  <c:v>64</c:v>
                </c:pt>
                <c:pt idx="233">
                  <c:v>77</c:v>
                </c:pt>
                <c:pt idx="234">
                  <c:v>56</c:v>
                </c:pt>
                <c:pt idx="235">
                  <c:v>68</c:v>
                </c:pt>
                <c:pt idx="236">
                  <c:v>72</c:v>
                </c:pt>
                <c:pt idx="237">
                  <c:v>76</c:v>
                </c:pt>
                <c:pt idx="238">
                  <c:v>75</c:v>
                </c:pt>
                <c:pt idx="239">
                  <c:v>63</c:v>
                </c:pt>
                <c:pt idx="240">
                  <c:v>65</c:v>
                </c:pt>
                <c:pt idx="241">
                  <c:v>64</c:v>
                </c:pt>
                <c:pt idx="242">
                  <c:v>72</c:v>
                </c:pt>
                <c:pt idx="243">
                  <c:v>73</c:v>
                </c:pt>
                <c:pt idx="244">
                  <c:v>75</c:v>
                </c:pt>
                <c:pt idx="245">
                  <c:v>66</c:v>
                </c:pt>
                <c:pt idx="246">
                  <c:v>80</c:v>
                </c:pt>
                <c:pt idx="247">
                  <c:v>61</c:v>
                </c:pt>
                <c:pt idx="248">
                  <c:v>73</c:v>
                </c:pt>
                <c:pt idx="249">
                  <c:v>69</c:v>
                </c:pt>
                <c:pt idx="250">
                  <c:v>79</c:v>
                </c:pt>
                <c:pt idx="251">
                  <c:v>67</c:v>
                </c:pt>
                <c:pt idx="252">
                  <c:v>74</c:v>
                </c:pt>
                <c:pt idx="254">
                  <c:v>87</c:v>
                </c:pt>
                <c:pt idx="255">
                  <c:v>71</c:v>
                </c:pt>
                <c:pt idx="256">
                  <c:v>74</c:v>
                </c:pt>
                <c:pt idx="257">
                  <c:v>75</c:v>
                </c:pt>
                <c:pt idx="258">
                  <c:v>52</c:v>
                </c:pt>
                <c:pt idx="259">
                  <c:v>63</c:v>
                </c:pt>
                <c:pt idx="260">
                  <c:v>62</c:v>
                </c:pt>
                <c:pt idx="261">
                  <c:v>62</c:v>
                </c:pt>
                <c:pt idx="262">
                  <c:v>69</c:v>
                </c:pt>
                <c:pt idx="263">
                  <c:v>80</c:v>
                </c:pt>
                <c:pt idx="264">
                  <c:v>57</c:v>
                </c:pt>
                <c:pt idx="265">
                  <c:v>29</c:v>
                </c:pt>
                <c:pt idx="266">
                  <c:v>63</c:v>
                </c:pt>
                <c:pt idx="267">
                  <c:v>64</c:v>
                </c:pt>
                <c:pt idx="269">
                  <c:v>80</c:v>
                </c:pt>
                <c:pt idx="270">
                  <c:v>67</c:v>
                </c:pt>
                <c:pt idx="271">
                  <c:v>64</c:v>
                </c:pt>
                <c:pt idx="272">
                  <c:v>93</c:v>
                </c:pt>
                <c:pt idx="273">
                  <c:v>60</c:v>
                </c:pt>
                <c:pt idx="274">
                  <c:v>62</c:v>
                </c:pt>
                <c:pt idx="275">
                  <c:v>69</c:v>
                </c:pt>
                <c:pt idx="276">
                  <c:v>64</c:v>
                </c:pt>
                <c:pt idx="278">
                  <c:v>78</c:v>
                </c:pt>
                <c:pt idx="279">
                  <c:v>39</c:v>
                </c:pt>
                <c:pt idx="280">
                  <c:v>61</c:v>
                </c:pt>
                <c:pt idx="281">
                  <c:v>73</c:v>
                </c:pt>
                <c:pt idx="282">
                  <c:v>83</c:v>
                </c:pt>
                <c:pt idx="283">
                  <c:v>60</c:v>
                </c:pt>
                <c:pt idx="284">
                  <c:v>58</c:v>
                </c:pt>
                <c:pt idx="285">
                  <c:v>71</c:v>
                </c:pt>
                <c:pt idx="286">
                  <c:v>76</c:v>
                </c:pt>
                <c:pt idx="287">
                  <c:v>60</c:v>
                </c:pt>
                <c:pt idx="288">
                  <c:v>59</c:v>
                </c:pt>
                <c:pt idx="289">
                  <c:v>73</c:v>
                </c:pt>
              </c:numCache>
            </c:numRef>
          </c:yVal>
          <c:smooth val="0"/>
          <c:extLst>
            <c:ext xmlns:c16="http://schemas.microsoft.com/office/drawing/2014/chart" uri="{C3380CC4-5D6E-409C-BE32-E72D297353CC}">
              <c16:uniqueId val="{00000001-06B2-4585-9ACC-4BC78175B90F}"/>
            </c:ext>
          </c:extLst>
        </c:ser>
        <c:ser>
          <c:idx val="1"/>
          <c:order val="1"/>
          <c:tx>
            <c:strRef>
              <c:f>Grafer!$C$92</c:f>
              <c:strCache>
                <c:ptCount val="1"/>
                <c:pt idx="0">
                  <c:v>Lessebo</c:v>
                </c:pt>
              </c:strCache>
            </c:strRef>
          </c:tx>
          <c:spPr>
            <a:ln w="25400" cap="rnd">
              <a:noFill/>
              <a:round/>
            </a:ln>
            <a:effectLst/>
          </c:spPr>
          <c:marker>
            <c:symbol val="circle"/>
            <c:size val="8"/>
            <c:spPr>
              <a:solidFill>
                <a:srgbClr val="FFFF00"/>
              </a:solidFill>
              <a:ln w="9525">
                <a:solidFill>
                  <a:schemeClr val="tx1"/>
                </a:solidFill>
              </a:ln>
              <a:effectLst/>
            </c:spPr>
          </c:marker>
          <c:dLbls>
            <c:dLbl>
              <c:idx val="0"/>
              <c:tx>
                <c:rich>
                  <a:bodyPr/>
                  <a:lstStyle/>
                  <a:p>
                    <a:fld id="{9DAA7DBE-C86B-46F2-906F-500B49C8B3D7}" type="CELLRANGE">
                      <a:rPr lang="en-US"/>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06B2-4585-9ACC-4BC78175B90F}"/>
                </c:ext>
              </c:extLst>
            </c:dLbl>
            <c:spPr>
              <a:solidFill>
                <a:sysClr val="window" lastClr="FFFFFF"/>
              </a:solidFill>
              <a:ln>
                <a:solidFill>
                  <a:sysClr val="windowText" lastClr="000000"/>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sv-SE"/>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numRef>
              <c:f>Grafer!$D$92</c:f>
              <c:numCache>
                <c:formatCode>0</c:formatCode>
                <c:ptCount val="1"/>
                <c:pt idx="0">
                  <c:v>110126.373626</c:v>
                </c:pt>
              </c:numCache>
            </c:numRef>
          </c:xVal>
          <c:yVal>
            <c:numRef>
              <c:f>Grafer!$E$92</c:f>
              <c:numCache>
                <c:formatCode>0</c:formatCode>
                <c:ptCount val="1"/>
                <c:pt idx="0">
                  <c:v>87</c:v>
                </c:pt>
              </c:numCache>
            </c:numRef>
          </c:yVal>
          <c:smooth val="0"/>
          <c:extLst>
            <c:ext xmlns:c15="http://schemas.microsoft.com/office/drawing/2012/chart" uri="{02D57815-91ED-43cb-92C2-25804820EDAC}">
              <c15:datalabelsRange>
                <c15:f>Grafer!$C$92</c15:f>
                <c15:dlblRangeCache>
                  <c:ptCount val="1"/>
                  <c:pt idx="0">
                    <c:v>Lessebo</c:v>
                  </c:pt>
                </c15:dlblRangeCache>
              </c15:datalabelsRange>
            </c:ext>
            <c:ext xmlns:c16="http://schemas.microsoft.com/office/drawing/2014/chart" uri="{C3380CC4-5D6E-409C-BE32-E72D297353CC}">
              <c16:uniqueId val="{00000003-06B2-4585-9ACC-4BC78175B90F}"/>
            </c:ext>
          </c:extLst>
        </c:ser>
        <c:ser>
          <c:idx val="2"/>
          <c:order val="2"/>
          <c:tx>
            <c:strRef>
              <c:f>Grafer!$C$93:$C$99</c:f>
              <c:strCache>
                <c:ptCount val="7"/>
                <c:pt idx="0">
                  <c:v>Älvkarleby</c:v>
                </c:pt>
                <c:pt idx="1">
                  <c:v>Perstorp</c:v>
                </c:pt>
                <c:pt idx="2">
                  <c:v>Svenljunga</c:v>
                </c:pt>
                <c:pt idx="3">
                  <c:v>Herrljunga</c:v>
                </c:pt>
                <c:pt idx="4">
                  <c:v>Strömstad</c:v>
                </c:pt>
                <c:pt idx="5">
                  <c:v>Kil</c:v>
                </c:pt>
                <c:pt idx="6">
                  <c:v>Gagnef</c:v>
                </c:pt>
              </c:strCache>
            </c:strRef>
          </c:tx>
          <c:spPr>
            <a:ln w="25400" cap="rnd">
              <a:noFill/>
              <a:round/>
            </a:ln>
            <a:effectLst/>
          </c:spPr>
          <c:marker>
            <c:symbol val="circle"/>
            <c:size val="6"/>
            <c:spPr>
              <a:solidFill>
                <a:schemeClr val="accent2">
                  <a:lumMod val="75000"/>
                </a:schemeClr>
              </a:solidFill>
              <a:ln w="9525">
                <a:solidFill>
                  <a:schemeClr val="tx1"/>
                </a:solidFill>
              </a:ln>
              <a:effectLst/>
            </c:spPr>
          </c:marker>
          <c:dLbls>
            <c:dLbl>
              <c:idx val="0"/>
              <c:tx>
                <c:rich>
                  <a:bodyPr/>
                  <a:lstStyle/>
                  <a:p>
                    <a:fld id="{1820E626-3380-41E2-823E-73B2123163A2}" type="CELLRANGE">
                      <a:rPr lang="en-US"/>
                      <a:pPr/>
                      <a:t>[CELLRANGE]</a:t>
                    </a:fld>
                    <a:endParaRPr lang="sv-SE"/>
                  </a:p>
                </c:rich>
              </c:tx>
              <c:showLegendKey val="0"/>
              <c:showVal val="0"/>
              <c:showCatName val="0"/>
              <c:showSerName val="0"/>
              <c:showPercent val="0"/>
              <c:showBubbleSize val="0"/>
              <c:separator>;</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06B2-4585-9ACC-4BC78175B90F}"/>
                </c:ext>
              </c:extLst>
            </c:dLbl>
            <c:dLbl>
              <c:idx val="1"/>
              <c:tx>
                <c:rich>
                  <a:bodyPr/>
                  <a:lstStyle/>
                  <a:p>
                    <a:fld id="{550D6C59-54CA-4769-A019-33EF12BF89B7}" type="CELLRANGE">
                      <a:rPr lang="sv-SE"/>
                      <a:pPr/>
                      <a:t>[CELLRANGE]</a:t>
                    </a:fld>
                    <a:endParaRPr lang="sv-SE"/>
                  </a:p>
                </c:rich>
              </c:tx>
              <c:showLegendKey val="0"/>
              <c:showVal val="0"/>
              <c:showCatName val="0"/>
              <c:showSerName val="0"/>
              <c:showPercent val="0"/>
              <c:showBubbleSize val="0"/>
              <c:separator>;</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06B2-4585-9ACC-4BC78175B90F}"/>
                </c:ext>
              </c:extLst>
            </c:dLbl>
            <c:dLbl>
              <c:idx val="2"/>
              <c:tx>
                <c:rich>
                  <a:bodyPr/>
                  <a:lstStyle/>
                  <a:p>
                    <a:fld id="{2D67FF1F-7842-4B21-99C9-8D165670EDDA}" type="CELLRANGE">
                      <a:rPr lang="sv-SE"/>
                      <a:pPr/>
                      <a:t>[CELLRANGE]</a:t>
                    </a:fld>
                    <a:endParaRPr lang="sv-SE"/>
                  </a:p>
                </c:rich>
              </c:tx>
              <c:showLegendKey val="0"/>
              <c:showVal val="0"/>
              <c:showCatName val="0"/>
              <c:showSerName val="0"/>
              <c:showPercent val="0"/>
              <c:showBubbleSize val="0"/>
              <c:separator>;</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06B2-4585-9ACC-4BC78175B90F}"/>
                </c:ext>
              </c:extLst>
            </c:dLbl>
            <c:dLbl>
              <c:idx val="3"/>
              <c:tx>
                <c:rich>
                  <a:bodyPr/>
                  <a:lstStyle/>
                  <a:p>
                    <a:fld id="{5CBF5F3C-700D-44BF-870D-1C232C001BFE}" type="CELLRANGE">
                      <a:rPr lang="sv-SE"/>
                      <a:pPr/>
                      <a:t>[CELLRANGE]</a:t>
                    </a:fld>
                    <a:endParaRPr lang="sv-SE"/>
                  </a:p>
                </c:rich>
              </c:tx>
              <c:showLegendKey val="0"/>
              <c:showVal val="0"/>
              <c:showCatName val="0"/>
              <c:showSerName val="0"/>
              <c:showPercent val="0"/>
              <c:showBubbleSize val="0"/>
              <c:separator>;</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06B2-4585-9ACC-4BC78175B90F}"/>
                </c:ext>
              </c:extLst>
            </c:dLbl>
            <c:dLbl>
              <c:idx val="4"/>
              <c:tx>
                <c:rich>
                  <a:bodyPr/>
                  <a:lstStyle/>
                  <a:p>
                    <a:fld id="{56A87DFF-BEC3-4036-9FD1-7E4E506F492B}" type="CELLRANGE">
                      <a:rPr lang="sv-SE"/>
                      <a:pPr/>
                      <a:t>[CELLRANGE]</a:t>
                    </a:fld>
                    <a:endParaRPr lang="sv-SE"/>
                  </a:p>
                </c:rich>
              </c:tx>
              <c:showLegendKey val="0"/>
              <c:showVal val="0"/>
              <c:showCatName val="0"/>
              <c:showSerName val="0"/>
              <c:showPercent val="0"/>
              <c:showBubbleSize val="0"/>
              <c:separator>;</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06B2-4585-9ACC-4BC78175B90F}"/>
                </c:ext>
              </c:extLst>
            </c:dLbl>
            <c:dLbl>
              <c:idx val="5"/>
              <c:tx>
                <c:rich>
                  <a:bodyPr/>
                  <a:lstStyle/>
                  <a:p>
                    <a:fld id="{F5B94140-1849-4953-9789-C97D08216290}" type="CELLRANGE">
                      <a:rPr lang="sv-SE"/>
                      <a:pPr/>
                      <a:t>[CELLRANGE]</a:t>
                    </a:fld>
                    <a:endParaRPr lang="sv-SE"/>
                  </a:p>
                </c:rich>
              </c:tx>
              <c:showLegendKey val="0"/>
              <c:showVal val="0"/>
              <c:showCatName val="0"/>
              <c:showSerName val="0"/>
              <c:showPercent val="0"/>
              <c:showBubbleSize val="0"/>
              <c:separator>;</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06B2-4585-9ACC-4BC78175B90F}"/>
                </c:ext>
              </c:extLst>
            </c:dLbl>
            <c:dLbl>
              <c:idx val="6"/>
              <c:tx>
                <c:rich>
                  <a:bodyPr/>
                  <a:lstStyle/>
                  <a:p>
                    <a:fld id="{96177B8B-8510-4CB4-8370-93B55A08919F}" type="CELLRANGE">
                      <a:rPr lang="sv-SE"/>
                      <a:pPr/>
                      <a:t>[CELLRANGE]</a:t>
                    </a:fld>
                    <a:endParaRPr lang="sv-SE"/>
                  </a:p>
                </c:rich>
              </c:tx>
              <c:showLegendKey val="0"/>
              <c:showVal val="0"/>
              <c:showCatName val="0"/>
              <c:showSerName val="0"/>
              <c:showPercent val="0"/>
              <c:showBubbleSize val="0"/>
              <c:separator>;</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06B2-4585-9ACC-4BC78175B90F}"/>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sv-SE"/>
              </a:p>
            </c:txPr>
            <c:showLegendKey val="0"/>
            <c:showVal val="0"/>
            <c:showCatName val="0"/>
            <c:showSerName val="0"/>
            <c:showPercent val="0"/>
            <c:showBubbleSize val="0"/>
            <c:separator>;</c:separator>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xVal>
            <c:numRef>
              <c:f>Grafer!$D$93:$D$99</c:f>
              <c:numCache>
                <c:formatCode>0</c:formatCode>
                <c:ptCount val="7"/>
                <c:pt idx="0">
                  <c:v>124888.70967700001</c:v>
                </c:pt>
                <c:pt idx="1">
                  <c:v>116365.010799</c:v>
                </c:pt>
                <c:pt idx="2">
                  <c:v>118392.550143</c:v>
                </c:pt>
                <c:pt idx="3">
                  <c:v>125785.714286</c:v>
                </c:pt>
                <c:pt idx="4">
                  <c:v>106774.90774900001</c:v>
                </c:pt>
                <c:pt idx="5">
                  <c:v>144733.41523300001</c:v>
                </c:pt>
                <c:pt idx="6">
                  <c:v>47709.302325999997</c:v>
                </c:pt>
              </c:numCache>
            </c:numRef>
          </c:xVal>
          <c:yVal>
            <c:numRef>
              <c:f>Grafer!$E$93:$E$99</c:f>
              <c:numCache>
                <c:formatCode>0</c:formatCode>
                <c:ptCount val="7"/>
                <c:pt idx="0">
                  <c:v>93</c:v>
                </c:pt>
                <c:pt idx="1">
                  <c:v>80</c:v>
                </c:pt>
                <c:pt idx="2">
                  <c:v>90</c:v>
                </c:pt>
                <c:pt idx="3">
                  <c:v>82</c:v>
                </c:pt>
                <c:pt idx="4">
                  <c:v>87</c:v>
                </c:pt>
                <c:pt idx="5">
                  <c:v>96</c:v>
                </c:pt>
                <c:pt idx="6">
                  <c:v>91</c:v>
                </c:pt>
              </c:numCache>
            </c:numRef>
          </c:yVal>
          <c:smooth val="0"/>
          <c:extLst>
            <c:ext xmlns:c15="http://schemas.microsoft.com/office/drawing/2012/chart" uri="{02D57815-91ED-43cb-92C2-25804820EDAC}">
              <c15:datalabelsRange>
                <c15:f>Grafer!$C$93:$C$99</c15:f>
                <c15:dlblRangeCache>
                  <c:ptCount val="7"/>
                  <c:pt idx="0">
                    <c:v>Älvkarleby</c:v>
                  </c:pt>
                  <c:pt idx="1">
                    <c:v>Perstorp</c:v>
                  </c:pt>
                  <c:pt idx="2">
                    <c:v>Svenljunga</c:v>
                  </c:pt>
                  <c:pt idx="3">
                    <c:v>Herrljunga</c:v>
                  </c:pt>
                  <c:pt idx="4">
                    <c:v>Strömstad</c:v>
                  </c:pt>
                  <c:pt idx="5">
                    <c:v>Kil</c:v>
                  </c:pt>
                  <c:pt idx="6">
                    <c:v>Gagnef</c:v>
                  </c:pt>
                </c15:dlblRangeCache>
              </c15:datalabelsRange>
            </c:ext>
            <c:ext xmlns:c16="http://schemas.microsoft.com/office/drawing/2014/chart" uri="{C3380CC4-5D6E-409C-BE32-E72D297353CC}">
              <c16:uniqueId val="{0000000B-06B2-4585-9ACC-4BC78175B90F}"/>
            </c:ext>
          </c:extLst>
        </c:ser>
        <c:dLbls>
          <c:showLegendKey val="0"/>
          <c:showVal val="0"/>
          <c:showCatName val="0"/>
          <c:showSerName val="0"/>
          <c:showPercent val="0"/>
          <c:showBubbleSize val="0"/>
        </c:dLbls>
        <c:axId val="694655504"/>
        <c:axId val="694656160"/>
      </c:scatterChart>
      <c:valAx>
        <c:axId val="694655504"/>
        <c:scaling>
          <c:orientation val="minMax"/>
          <c:max val="180000"/>
          <c:min val="35000"/>
        </c:scaling>
        <c:delete val="0"/>
        <c:axPos val="b"/>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4656160"/>
        <c:crosses val="autoZero"/>
        <c:crossBetween val="midCat"/>
      </c:valAx>
      <c:valAx>
        <c:axId val="694656160"/>
        <c:scaling>
          <c:orientation val="minMax"/>
          <c:max val="100"/>
          <c:min val="35"/>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46555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sv-SE" sz="1400" b="0" i="0" baseline="0">
                <a:effectLst/>
              </a:rPr>
              <a:t>Kvalitet och kostnad särskilt boende</a:t>
            </a:r>
            <a:endParaRPr lang="sv-SE" sz="1400">
              <a:effectLst/>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sv-SE"/>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Data!$BU$2:$BU$291</c:f>
              <c:numCache>
                <c:formatCode>General</c:formatCode>
                <c:ptCount val="290"/>
                <c:pt idx="0">
                  <c:v>132438.268793</c:v>
                </c:pt>
                <c:pt idx="1">
                  <c:v>135817.49528</c:v>
                </c:pt>
                <c:pt idx="2">
                  <c:v>113441.820524</c:v>
                </c:pt>
                <c:pt idx="3">
                  <c:v>135524.815206</c:v>
                </c:pt>
                <c:pt idx="4">
                  <c:v>101430.64024399999</c:v>
                </c:pt>
                <c:pt idx="5">
                  <c:v>157774.85795500001</c:v>
                </c:pt>
                <c:pt idx="6">
                  <c:v>143612.632618</c:v>
                </c:pt>
                <c:pt idx="7">
                  <c:v>167103.667778</c:v>
                </c:pt>
                <c:pt idx="8">
                  <c:v>144100.51813499999</c:v>
                </c:pt>
                <c:pt idx="9">
                  <c:v>162305.20889899999</c:v>
                </c:pt>
                <c:pt idx="10">
                  <c:v>108471.69074599999</c:v>
                </c:pt>
                <c:pt idx="11">
                  <c:v>149634.64991000001</c:v>
                </c:pt>
                <c:pt idx="12">
                  <c:v>131960.552268</c:v>
                </c:pt>
                <c:pt idx="13">
                  <c:v>129970.942111</c:v>
                </c:pt>
                <c:pt idx="14">
                  <c:v>157151.82546699999</c:v>
                </c:pt>
                <c:pt idx="15">
                  <c:v>140325.72432000001</c:v>
                </c:pt>
                <c:pt idx="16">
                  <c:v>150327.45698300001</c:v>
                </c:pt>
                <c:pt idx="17">
                  <c:v>150475.205693</c:v>
                </c:pt>
                <c:pt idx="18">
                  <c:v>141764.742141</c:v>
                </c:pt>
                <c:pt idx="19">
                  <c:v>194631.30320900001</c:v>
                </c:pt>
                <c:pt idx="20">
                  <c:v>137826.592959</c:v>
                </c:pt>
                <c:pt idx="21">
                  <c:v>141383.848134</c:v>
                </c:pt>
                <c:pt idx="22">
                  <c:v>127857.61047499999</c:v>
                </c:pt>
                <c:pt idx="23">
                  <c:v>123528.97942</c:v>
                </c:pt>
                <c:pt idx="24">
                  <c:v>150790.05791500001</c:v>
                </c:pt>
                <c:pt idx="25">
                  <c:v>119078.205865</c:v>
                </c:pt>
                <c:pt idx="26">
                  <c:v>146773.226773</c:v>
                </c:pt>
                <c:pt idx="27">
                  <c:v>121335.483871</c:v>
                </c:pt>
                <c:pt idx="28">
                  <c:v>166668.90756299999</c:v>
                </c:pt>
                <c:pt idx="29">
                  <c:v>132020.59732199999</c:v>
                </c:pt>
                <c:pt idx="30">
                  <c:v>128012.379642</c:v>
                </c:pt>
                <c:pt idx="31">
                  <c:v>146612.504751</c:v>
                </c:pt>
                <c:pt idx="32">
                  <c:v>137496.44061399999</c:v>
                </c:pt>
                <c:pt idx="33">
                  <c:v>153122.688039</c:v>
                </c:pt>
                <c:pt idx="34">
                  <c:v>131774.08637899999</c:v>
                </c:pt>
                <c:pt idx="35">
                  <c:v>126829.59641300001</c:v>
                </c:pt>
                <c:pt idx="36">
                  <c:v>147219.054764</c:v>
                </c:pt>
                <c:pt idx="37">
                  <c:v>150306.98152</c:v>
                </c:pt>
                <c:pt idx="38">
                  <c:v>104953.07443399999</c:v>
                </c:pt>
                <c:pt idx="39">
                  <c:v>151646.02961</c:v>
                </c:pt>
                <c:pt idx="40">
                  <c:v>155656.87267800001</c:v>
                </c:pt>
                <c:pt idx="41">
                  <c:v>140577.20254299999</c:v>
                </c:pt>
                <c:pt idx="42">
                  <c:v>120379.88165700001</c:v>
                </c:pt>
                <c:pt idx="43">
                  <c:v>146756.21890499999</c:v>
                </c:pt>
                <c:pt idx="44">
                  <c:v>138172.75747499999</c:v>
                </c:pt>
                <c:pt idx="45">
                  <c:v>116460.25641</c:v>
                </c:pt>
                <c:pt idx="46">
                  <c:v>113437.665782</c:v>
                </c:pt>
                <c:pt idx="47">
                  <c:v>134274.687855</c:v>
                </c:pt>
                <c:pt idx="48">
                  <c:v>133583.44283799999</c:v>
                </c:pt>
                <c:pt idx="49">
                  <c:v>118070.42253500001</c:v>
                </c:pt>
                <c:pt idx="50">
                  <c:v>151089.49371499999</c:v>
                </c:pt>
                <c:pt idx="51">
                  <c:v>141885.72558299999</c:v>
                </c:pt>
                <c:pt idx="52">
                  <c:v>138146.46996799999</c:v>
                </c:pt>
                <c:pt idx="53">
                  <c:v>128961.30137</c:v>
                </c:pt>
                <c:pt idx="54">
                  <c:v>144921.67832199999</c:v>
                </c:pt>
                <c:pt idx="55">
                  <c:v>139415.53288000001</c:v>
                </c:pt>
                <c:pt idx="56">
                  <c:v>145961.630695</c:v>
                </c:pt>
                <c:pt idx="57">
                  <c:v>137544.37869799999</c:v>
                </c:pt>
                <c:pt idx="58">
                  <c:v>124655.172414</c:v>
                </c:pt>
                <c:pt idx="59">
                  <c:v>115385</c:v>
                </c:pt>
                <c:pt idx="60">
                  <c:v>126165.48334200001</c:v>
                </c:pt>
                <c:pt idx="61">
                  <c:v>123705.808081</c:v>
                </c:pt>
                <c:pt idx="62">
                  <c:v>142239.499442</c:v>
                </c:pt>
                <c:pt idx="63">
                  <c:v>127659.641728</c:v>
                </c:pt>
                <c:pt idx="64">
                  <c:v>145165.59633</c:v>
                </c:pt>
                <c:pt idx="65">
                  <c:v>132883.604506</c:v>
                </c:pt>
                <c:pt idx="66">
                  <c:v>127334.34343399999</c:v>
                </c:pt>
                <c:pt idx="67">
                  <c:v>119132.916341</c:v>
                </c:pt>
                <c:pt idx="68">
                  <c:v>118265.899865</c:v>
                </c:pt>
                <c:pt idx="69">
                  <c:v>135033.87334300001</c:v>
                </c:pt>
                <c:pt idx="70">
                  <c:v>140331.50183200001</c:v>
                </c:pt>
                <c:pt idx="71">
                  <c:v>136718.871595</c:v>
                </c:pt>
                <c:pt idx="72">
                  <c:v>150632.27308000001</c:v>
                </c:pt>
                <c:pt idx="73">
                  <c:v>131860.92066599999</c:v>
                </c:pt>
                <c:pt idx="74">
                  <c:v>150358.565737</c:v>
                </c:pt>
                <c:pt idx="75">
                  <c:v>118115.02530199999</c:v>
                </c:pt>
                <c:pt idx="76">
                  <c:v>136029.09270199999</c:v>
                </c:pt>
                <c:pt idx="77">
                  <c:v>194862.74509800001</c:v>
                </c:pt>
                <c:pt idx="78">
                  <c:v>117493.20388299999</c:v>
                </c:pt>
                <c:pt idx="79">
                  <c:v>136169.158879</c:v>
                </c:pt>
                <c:pt idx="80">
                  <c:v>134872.49544599999</c:v>
                </c:pt>
                <c:pt idx="81">
                  <c:v>152422.04568000001</c:v>
                </c:pt>
                <c:pt idx="82">
                  <c:v>70879.441623999999</c:v>
                </c:pt>
                <c:pt idx="83">
                  <c:v>144075.22890399999</c:v>
                </c:pt>
                <c:pt idx="84">
                  <c:v>148422.208281</c:v>
                </c:pt>
                <c:pt idx="85">
                  <c:v>147838.01737399999</c:v>
                </c:pt>
                <c:pt idx="86">
                  <c:v>145761.858664</c:v>
                </c:pt>
                <c:pt idx="87">
                  <c:v>115524.338173</c:v>
                </c:pt>
                <c:pt idx="88">
                  <c:v>125131.97519899999</c:v>
                </c:pt>
                <c:pt idx="89">
                  <c:v>130276.445054</c:v>
                </c:pt>
                <c:pt idx="90">
                  <c:v>141441.33099799999</c:v>
                </c:pt>
                <c:pt idx="91">
                  <c:v>144928.166352</c:v>
                </c:pt>
                <c:pt idx="92">
                  <c:v>118094.717668</c:v>
                </c:pt>
                <c:pt idx="93">
                  <c:v>138824.229979</c:v>
                </c:pt>
                <c:pt idx="94">
                  <c:v>147616.66666700001</c:v>
                </c:pt>
                <c:pt idx="95">
                  <c:v>135462.934947</c:v>
                </c:pt>
                <c:pt idx="96">
                  <c:v>118540.888603</c:v>
                </c:pt>
                <c:pt idx="97">
                  <c:v>125406.616862</c:v>
                </c:pt>
                <c:pt idx="98">
                  <c:v>83883.075704000003</c:v>
                </c:pt>
                <c:pt idx="99">
                  <c:v>132217.24890800001</c:v>
                </c:pt>
                <c:pt idx="100">
                  <c:v>122284.44444399999</c:v>
                </c:pt>
                <c:pt idx="101">
                  <c:v>151466.284075</c:v>
                </c:pt>
                <c:pt idx="102">
                  <c:v>96661.538461999997</c:v>
                </c:pt>
                <c:pt idx="103">
                  <c:v>87539.943343000006</c:v>
                </c:pt>
                <c:pt idx="104">
                  <c:v>135602.45514599999</c:v>
                </c:pt>
                <c:pt idx="105">
                  <c:v>120054.827175</c:v>
                </c:pt>
                <c:pt idx="106">
                  <c:v>145179.09168799999</c:v>
                </c:pt>
                <c:pt idx="107">
                  <c:v>101707.291667</c:v>
                </c:pt>
                <c:pt idx="108">
                  <c:v>131847.510373</c:v>
                </c:pt>
                <c:pt idx="109">
                  <c:v>111626.789366</c:v>
                </c:pt>
                <c:pt idx="110">
                  <c:v>177809.63572300001</c:v>
                </c:pt>
                <c:pt idx="111">
                  <c:v>148984.496124</c:v>
                </c:pt>
                <c:pt idx="112">
                  <c:v>144747.300216</c:v>
                </c:pt>
                <c:pt idx="113">
                  <c:v>95802.830189</c:v>
                </c:pt>
                <c:pt idx="114">
                  <c:v>119085.79088499999</c:v>
                </c:pt>
                <c:pt idx="115">
                  <c:v>105603.746398</c:v>
                </c:pt>
                <c:pt idx="116">
                  <c:v>133977.28993200001</c:v>
                </c:pt>
                <c:pt idx="117">
                  <c:v>144400.26931500001</c:v>
                </c:pt>
                <c:pt idx="118">
                  <c:v>128144.05426999999</c:v>
                </c:pt>
                <c:pt idx="119">
                  <c:v>123600</c:v>
                </c:pt>
                <c:pt idx="120">
                  <c:v>97642.080377999999</c:v>
                </c:pt>
                <c:pt idx="121">
                  <c:v>162863.28125</c:v>
                </c:pt>
                <c:pt idx="122">
                  <c:v>108449.51001300001</c:v>
                </c:pt>
                <c:pt idx="123">
                  <c:v>151688.283769</c:v>
                </c:pt>
                <c:pt idx="124">
                  <c:v>145134.41546600001</c:v>
                </c:pt>
                <c:pt idx="125">
                  <c:v>135380.82039899999</c:v>
                </c:pt>
                <c:pt idx="126">
                  <c:v>152704.142012</c:v>
                </c:pt>
                <c:pt idx="127">
                  <c:v>139441.288913</c:v>
                </c:pt>
                <c:pt idx="128">
                  <c:v>155269.064748</c:v>
                </c:pt>
                <c:pt idx="129">
                  <c:v>126644.579275</c:v>
                </c:pt>
                <c:pt idx="130">
                  <c:v>119250.141483</c:v>
                </c:pt>
                <c:pt idx="131">
                  <c:v>136632.49163400001</c:v>
                </c:pt>
                <c:pt idx="132">
                  <c:v>105644.90740700001</c:v>
                </c:pt>
                <c:pt idx="133">
                  <c:v>122325.28919</c:v>
                </c:pt>
                <c:pt idx="134">
                  <c:v>149926.15912999999</c:v>
                </c:pt>
                <c:pt idx="135">
                  <c:v>123122.816305</c:v>
                </c:pt>
                <c:pt idx="136">
                  <c:v>142226.01984600001</c:v>
                </c:pt>
                <c:pt idx="137">
                  <c:v>126765.749235</c:v>
                </c:pt>
                <c:pt idx="138">
                  <c:v>118637.521222</c:v>
                </c:pt>
                <c:pt idx="139">
                  <c:v>129762.135922</c:v>
                </c:pt>
                <c:pt idx="140">
                  <c:v>175885.826772</c:v>
                </c:pt>
                <c:pt idx="141">
                  <c:v>122793.92338199999</c:v>
                </c:pt>
                <c:pt idx="142">
                  <c:v>178002.09205000001</c:v>
                </c:pt>
                <c:pt idx="143">
                  <c:v>140437.659033</c:v>
                </c:pt>
                <c:pt idx="144">
                  <c:v>158276.01809999999</c:v>
                </c:pt>
                <c:pt idx="145">
                  <c:v>119636.05898099999</c:v>
                </c:pt>
                <c:pt idx="146">
                  <c:v>128871.409633</c:v>
                </c:pt>
                <c:pt idx="147">
                  <c:v>146033.79416300001</c:v>
                </c:pt>
                <c:pt idx="148">
                  <c:v>136786.25954200001</c:v>
                </c:pt>
                <c:pt idx="149">
                  <c:v>147693.266833</c:v>
                </c:pt>
                <c:pt idx="150">
                  <c:v>157070.12987</c:v>
                </c:pt>
                <c:pt idx="151">
                  <c:v>112042.70462600001</c:v>
                </c:pt>
                <c:pt idx="152">
                  <c:v>120844.33962300001</c:v>
                </c:pt>
                <c:pt idx="153">
                  <c:v>149058.53051099999</c:v>
                </c:pt>
                <c:pt idx="154">
                  <c:v>149157.160963</c:v>
                </c:pt>
                <c:pt idx="155">
                  <c:v>146176.38691299999</c:v>
                </c:pt>
                <c:pt idx="156">
                  <c:v>143288.98426299999</c:v>
                </c:pt>
                <c:pt idx="157">
                  <c:v>146614.4087</c:v>
                </c:pt>
                <c:pt idx="158">
                  <c:v>105647.56447</c:v>
                </c:pt>
                <c:pt idx="159">
                  <c:v>118914.285714</c:v>
                </c:pt>
                <c:pt idx="160">
                  <c:v>104698.412698</c:v>
                </c:pt>
                <c:pt idx="161">
                  <c:v>156578.70894700001</c:v>
                </c:pt>
                <c:pt idx="162">
                  <c:v>135236.658933</c:v>
                </c:pt>
                <c:pt idx="163">
                  <c:v>129516.339869</c:v>
                </c:pt>
                <c:pt idx="164">
                  <c:v>175480.06519600001</c:v>
                </c:pt>
                <c:pt idx="165">
                  <c:v>146767.53246799999</c:v>
                </c:pt>
                <c:pt idx="166">
                  <c:v>122369.979578</c:v>
                </c:pt>
                <c:pt idx="167">
                  <c:v>126377.200335</c:v>
                </c:pt>
                <c:pt idx="168">
                  <c:v>158422.492401</c:v>
                </c:pt>
                <c:pt idx="169">
                  <c:v>162031.98032</c:v>
                </c:pt>
                <c:pt idx="170">
                  <c:v>138037.884471</c:v>
                </c:pt>
                <c:pt idx="171">
                  <c:v>134954.55960199999</c:v>
                </c:pt>
                <c:pt idx="172">
                  <c:v>138581.03513400001</c:v>
                </c:pt>
                <c:pt idx="173">
                  <c:v>133360.00623900001</c:v>
                </c:pt>
                <c:pt idx="174">
                  <c:v>134788.004751</c:v>
                </c:pt>
                <c:pt idx="175">
                  <c:v>149990.39385200001</c:v>
                </c:pt>
                <c:pt idx="176">
                  <c:v>93447.192169000002</c:v>
                </c:pt>
                <c:pt idx="177">
                  <c:v>121009.468318</c:v>
                </c:pt>
                <c:pt idx="178">
                  <c:v>138750.21168499999</c:v>
                </c:pt>
                <c:pt idx="179">
                  <c:v>125145.386766</c:v>
                </c:pt>
                <c:pt idx="180">
                  <c:v>156406.20384</c:v>
                </c:pt>
                <c:pt idx="181">
                  <c:v>131806.51945299999</c:v>
                </c:pt>
                <c:pt idx="182">
                  <c:v>157199.91115100001</c:v>
                </c:pt>
                <c:pt idx="183">
                  <c:v>97626.535627000005</c:v>
                </c:pt>
                <c:pt idx="184">
                  <c:v>158591.52542399999</c:v>
                </c:pt>
                <c:pt idx="185">
                  <c:v>138988.40885099999</c:v>
                </c:pt>
                <c:pt idx="186">
                  <c:v>214567.669173</c:v>
                </c:pt>
                <c:pt idx="187">
                  <c:v>143504.60829500001</c:v>
                </c:pt>
                <c:pt idx="188">
                  <c:v>133236.467236</c:v>
                </c:pt>
                <c:pt idx="189">
                  <c:v>110510.828025</c:v>
                </c:pt>
                <c:pt idx="190">
                  <c:v>119672.205438</c:v>
                </c:pt>
                <c:pt idx="191">
                  <c:v>137648.87640400001</c:v>
                </c:pt>
                <c:pt idx="192">
                  <c:v>138337.755102</c:v>
                </c:pt>
                <c:pt idx="193">
                  <c:v>126855.05697999999</c:v>
                </c:pt>
                <c:pt idx="194">
                  <c:v>124871.76602900001</c:v>
                </c:pt>
                <c:pt idx="195">
                  <c:v>129114.045618</c:v>
                </c:pt>
                <c:pt idx="196">
                  <c:v>126148.18449499999</c:v>
                </c:pt>
                <c:pt idx="197">
                  <c:v>145973.20099300001</c:v>
                </c:pt>
                <c:pt idx="198">
                  <c:v>97504.221028</c:v>
                </c:pt>
                <c:pt idx="199">
                  <c:v>161748.50299400001</c:v>
                </c:pt>
                <c:pt idx="200">
                  <c:v>159677.272727</c:v>
                </c:pt>
                <c:pt idx="201">
                  <c:v>124765.392781</c:v>
                </c:pt>
                <c:pt idx="202">
                  <c:v>136088.033012</c:v>
                </c:pt>
                <c:pt idx="203">
                  <c:v>91394.247038999994</c:v>
                </c:pt>
                <c:pt idx="204">
                  <c:v>174300.24213100001</c:v>
                </c:pt>
                <c:pt idx="205">
                  <c:v>150765.55085299999</c:v>
                </c:pt>
                <c:pt idx="206">
                  <c:v>121629.176854</c:v>
                </c:pt>
                <c:pt idx="207">
                  <c:v>137951.66858500001</c:v>
                </c:pt>
                <c:pt idx="208">
                  <c:v>118307.48781599999</c:v>
                </c:pt>
                <c:pt idx="209">
                  <c:v>150435.86550399999</c:v>
                </c:pt>
                <c:pt idx="210">
                  <c:v>151671.90446300001</c:v>
                </c:pt>
                <c:pt idx="211">
                  <c:v>172532.307692</c:v>
                </c:pt>
                <c:pt idx="212">
                  <c:v>182559.52381000001</c:v>
                </c:pt>
                <c:pt idx="213">
                  <c:v>117527.728086</c:v>
                </c:pt>
                <c:pt idx="214">
                  <c:v>163649.91482100001</c:v>
                </c:pt>
                <c:pt idx="215">
                  <c:v>181239.40149600001</c:v>
                </c:pt>
                <c:pt idx="216">
                  <c:v>136702.769646</c:v>
                </c:pt>
                <c:pt idx="217">
                  <c:v>165756.14489</c:v>
                </c:pt>
                <c:pt idx="218">
                  <c:v>141929.10052899999</c:v>
                </c:pt>
                <c:pt idx="219">
                  <c:v>178075.95628400001</c:v>
                </c:pt>
                <c:pt idx="220">
                  <c:v>163955.495005</c:v>
                </c:pt>
                <c:pt idx="221">
                  <c:v>148001.893939</c:v>
                </c:pt>
                <c:pt idx="222">
                  <c:v>142626.10899899999</c:v>
                </c:pt>
                <c:pt idx="223">
                  <c:v>178991.27906999999</c:v>
                </c:pt>
                <c:pt idx="224">
                  <c:v>156453.19812799999</c:v>
                </c:pt>
                <c:pt idx="225">
                  <c:v>144158.501441</c:v>
                </c:pt>
                <c:pt idx="226">
                  <c:v>182461.26126100001</c:v>
                </c:pt>
                <c:pt idx="227">
                  <c:v>183439.93231800001</c:v>
                </c:pt>
                <c:pt idx="228">
                  <c:v>151582.697201</c:v>
                </c:pt>
                <c:pt idx="229">
                  <c:v>137386.392811</c:v>
                </c:pt>
                <c:pt idx="230">
                  <c:v>140645.20474099999</c:v>
                </c:pt>
                <c:pt idx="231">
                  <c:v>141718.20027100001</c:v>
                </c:pt>
                <c:pt idx="232">
                  <c:v>144300.64516099999</c:v>
                </c:pt>
                <c:pt idx="233">
                  <c:v>134546.382189</c:v>
                </c:pt>
                <c:pt idx="234">
                  <c:v>159662.67225900001</c:v>
                </c:pt>
                <c:pt idx="235">
                  <c:v>143915.598291</c:v>
                </c:pt>
                <c:pt idx="236">
                  <c:v>144509.48509500001</c:v>
                </c:pt>
                <c:pt idx="237">
                  <c:v>243869.30091200001</c:v>
                </c:pt>
                <c:pt idx="238">
                  <c:v>104517.660044</c:v>
                </c:pt>
                <c:pt idx="239">
                  <c:v>134196.14147900001</c:v>
                </c:pt>
                <c:pt idx="240">
                  <c:v>142453.24768</c:v>
                </c:pt>
                <c:pt idx="241">
                  <c:v>173765.90717300001</c:v>
                </c:pt>
                <c:pt idx="242">
                  <c:v>139193.27102799999</c:v>
                </c:pt>
                <c:pt idx="243">
                  <c:v>167505.10478200001</c:v>
                </c:pt>
                <c:pt idx="244">
                  <c:v>104348.65702499999</c:v>
                </c:pt>
                <c:pt idx="245">
                  <c:v>160745.541023</c:v>
                </c:pt>
                <c:pt idx="246">
                  <c:v>201672.857143</c:v>
                </c:pt>
                <c:pt idx="247">
                  <c:v>182191.72932300001</c:v>
                </c:pt>
                <c:pt idx="248">
                  <c:v>123217.46384900001</c:v>
                </c:pt>
                <c:pt idx="249">
                  <c:v>155859.42543599999</c:v>
                </c:pt>
                <c:pt idx="250">
                  <c:v>168297.65395899999</c:v>
                </c:pt>
                <c:pt idx="251">
                  <c:v>159566.687939</c:v>
                </c:pt>
                <c:pt idx="252">
                  <c:v>153235.81135100001</c:v>
                </c:pt>
                <c:pt idx="253">
                  <c:v>182854.83871000001</c:v>
                </c:pt>
                <c:pt idx="254">
                  <c:v>202913.24200900001</c:v>
                </c:pt>
                <c:pt idx="255">
                  <c:v>208067.18346299999</c:v>
                </c:pt>
                <c:pt idx="256">
                  <c:v>155671.90775700001</c:v>
                </c:pt>
                <c:pt idx="257">
                  <c:v>203284.62998100001</c:v>
                </c:pt>
                <c:pt idx="258">
                  <c:v>157149.38488600001</c:v>
                </c:pt>
                <c:pt idx="259">
                  <c:v>179778.32512299999</c:v>
                </c:pt>
                <c:pt idx="260">
                  <c:v>135179.02542399999</c:v>
                </c:pt>
                <c:pt idx="261">
                  <c:v>160435.94305999999</c:v>
                </c:pt>
                <c:pt idx="262">
                  <c:v>263708.92018800002</c:v>
                </c:pt>
                <c:pt idx="263">
                  <c:v>190868.421053</c:v>
                </c:pt>
                <c:pt idx="264">
                  <c:v>215700.87336200001</c:v>
                </c:pt>
                <c:pt idx="265">
                  <c:v>223265.993266</c:v>
                </c:pt>
                <c:pt idx="266">
                  <c:v>267021.73913</c:v>
                </c:pt>
                <c:pt idx="267">
                  <c:v>198199.57983199999</c:v>
                </c:pt>
                <c:pt idx="268">
                  <c:v>161868.421053</c:v>
                </c:pt>
                <c:pt idx="269">
                  <c:v>268223.214286</c:v>
                </c:pt>
                <c:pt idx="270">
                  <c:v>130767.888307</c:v>
                </c:pt>
                <c:pt idx="271">
                  <c:v>188361.16910200001</c:v>
                </c:pt>
                <c:pt idx="272">
                  <c:v>285460.58091299998</c:v>
                </c:pt>
                <c:pt idx="273">
                  <c:v>170676.20352899999</c:v>
                </c:pt>
                <c:pt idx="274">
                  <c:v>164676.75544800001</c:v>
                </c:pt>
                <c:pt idx="275">
                  <c:v>173620.90290700001</c:v>
                </c:pt>
                <c:pt idx="276">
                  <c:v>144180.07662800001</c:v>
                </c:pt>
                <c:pt idx="277">
                  <c:v>159516.66666700001</c:v>
                </c:pt>
                <c:pt idx="278">
                  <c:v>181825.97402600001</c:v>
                </c:pt>
                <c:pt idx="279">
                  <c:v>229063.829787</c:v>
                </c:pt>
                <c:pt idx="280">
                  <c:v>174771.55824499999</c:v>
                </c:pt>
                <c:pt idx="281">
                  <c:v>182847.087379</c:v>
                </c:pt>
                <c:pt idx="282">
                  <c:v>198101.86757199999</c:v>
                </c:pt>
                <c:pt idx="283">
                  <c:v>195618.15453900001</c:v>
                </c:pt>
                <c:pt idx="284">
                  <c:v>170601.35135099999</c:v>
                </c:pt>
                <c:pt idx="285">
                  <c:v>169026.934587</c:v>
                </c:pt>
                <c:pt idx="286">
                  <c:v>167186.69778300001</c:v>
                </c:pt>
                <c:pt idx="287">
                  <c:v>162773.614776</c:v>
                </c:pt>
                <c:pt idx="288">
                  <c:v>176002.873563</c:v>
                </c:pt>
                <c:pt idx="289">
                  <c:v>181901.69731300001</c:v>
                </c:pt>
              </c:numCache>
            </c:numRef>
          </c:xVal>
          <c:yVal>
            <c:numRef>
              <c:f>Data!$DE$2:$DE$291</c:f>
              <c:numCache>
                <c:formatCode>General</c:formatCode>
                <c:ptCount val="290"/>
                <c:pt idx="0">
                  <c:v>67</c:v>
                </c:pt>
                <c:pt idx="1">
                  <c:v>84</c:v>
                </c:pt>
                <c:pt idx="2">
                  <c:v>76</c:v>
                </c:pt>
                <c:pt idx="3">
                  <c:v>69</c:v>
                </c:pt>
                <c:pt idx="4">
                  <c:v>70</c:v>
                </c:pt>
                <c:pt idx="5">
                  <c:v>79</c:v>
                </c:pt>
                <c:pt idx="6">
                  <c:v>72</c:v>
                </c:pt>
                <c:pt idx="7">
                  <c:v>75</c:v>
                </c:pt>
                <c:pt idx="8">
                  <c:v>76</c:v>
                </c:pt>
                <c:pt idx="9">
                  <c:v>68</c:v>
                </c:pt>
                <c:pt idx="10">
                  <c:v>59</c:v>
                </c:pt>
                <c:pt idx="11">
                  <c:v>65</c:v>
                </c:pt>
                <c:pt idx="12">
                  <c:v>77</c:v>
                </c:pt>
                <c:pt idx="13">
                  <c:v>76</c:v>
                </c:pt>
                <c:pt idx="14">
                  <c:v>89</c:v>
                </c:pt>
                <c:pt idx="15">
                  <c:v>77</c:v>
                </c:pt>
                <c:pt idx="16">
                  <c:v>78</c:v>
                </c:pt>
                <c:pt idx="17">
                  <c:v>78</c:v>
                </c:pt>
                <c:pt idx="18">
                  <c:v>81</c:v>
                </c:pt>
                <c:pt idx="19">
                  <c:v>73</c:v>
                </c:pt>
                <c:pt idx="20">
                  <c:v>68</c:v>
                </c:pt>
                <c:pt idx="21">
                  <c:v>80</c:v>
                </c:pt>
                <c:pt idx="22">
                  <c:v>59</c:v>
                </c:pt>
                <c:pt idx="23">
                  <c:v>81</c:v>
                </c:pt>
                <c:pt idx="24">
                  <c:v>62</c:v>
                </c:pt>
                <c:pt idx="25">
                  <c:v>70</c:v>
                </c:pt>
                <c:pt idx="26">
                  <c:v>78</c:v>
                </c:pt>
                <c:pt idx="27">
                  <c:v>78</c:v>
                </c:pt>
                <c:pt idx="28">
                  <c:v>69</c:v>
                </c:pt>
                <c:pt idx="29">
                  <c:v>75</c:v>
                </c:pt>
                <c:pt idx="30">
                  <c:v>67</c:v>
                </c:pt>
                <c:pt idx="31">
                  <c:v>72</c:v>
                </c:pt>
                <c:pt idx="32">
                  <c:v>79</c:v>
                </c:pt>
                <c:pt idx="33">
                  <c:v>80</c:v>
                </c:pt>
                <c:pt idx="34">
                  <c:v>82</c:v>
                </c:pt>
                <c:pt idx="35">
                  <c:v>100</c:v>
                </c:pt>
                <c:pt idx="36">
                  <c:v>77</c:v>
                </c:pt>
                <c:pt idx="37">
                  <c:v>69</c:v>
                </c:pt>
                <c:pt idx="38">
                  <c:v>74</c:v>
                </c:pt>
                <c:pt idx="39">
                  <c:v>78</c:v>
                </c:pt>
                <c:pt idx="40">
                  <c:v>72</c:v>
                </c:pt>
                <c:pt idx="41">
                  <c:v>70</c:v>
                </c:pt>
                <c:pt idx="42">
                  <c:v>96</c:v>
                </c:pt>
                <c:pt idx="43">
                  <c:v>87</c:v>
                </c:pt>
                <c:pt idx="44">
                  <c:v>70</c:v>
                </c:pt>
                <c:pt idx="45">
                  <c:v>79</c:v>
                </c:pt>
                <c:pt idx="46">
                  <c:v>79</c:v>
                </c:pt>
                <c:pt idx="47">
                  <c:v>76</c:v>
                </c:pt>
                <c:pt idx="48">
                  <c:v>77</c:v>
                </c:pt>
                <c:pt idx="49">
                  <c:v>73</c:v>
                </c:pt>
                <c:pt idx="50">
                  <c:v>80</c:v>
                </c:pt>
                <c:pt idx="51">
                  <c:v>82</c:v>
                </c:pt>
                <c:pt idx="52">
                  <c:v>80</c:v>
                </c:pt>
                <c:pt idx="53">
                  <c:v>75</c:v>
                </c:pt>
                <c:pt idx="54">
                  <c:v>95</c:v>
                </c:pt>
                <c:pt idx="55">
                  <c:v>81</c:v>
                </c:pt>
                <c:pt idx="56">
                  <c:v>68</c:v>
                </c:pt>
                <c:pt idx="57">
                  <c:v>76</c:v>
                </c:pt>
                <c:pt idx="58">
                  <c:v>80</c:v>
                </c:pt>
                <c:pt idx="59">
                  <c:v>87</c:v>
                </c:pt>
                <c:pt idx="60">
                  <c:v>77</c:v>
                </c:pt>
                <c:pt idx="61">
                  <c:v>70</c:v>
                </c:pt>
                <c:pt idx="62">
                  <c:v>76</c:v>
                </c:pt>
                <c:pt idx="63">
                  <c:v>85</c:v>
                </c:pt>
                <c:pt idx="64">
                  <c:v>65</c:v>
                </c:pt>
                <c:pt idx="65">
                  <c:v>90</c:v>
                </c:pt>
                <c:pt idx="66">
                  <c:v>89</c:v>
                </c:pt>
                <c:pt idx="67">
                  <c:v>84</c:v>
                </c:pt>
                <c:pt idx="68">
                  <c:v>80</c:v>
                </c:pt>
                <c:pt idx="69">
                  <c:v>79</c:v>
                </c:pt>
                <c:pt idx="70">
                  <c:v>67</c:v>
                </c:pt>
                <c:pt idx="71">
                  <c:v>85</c:v>
                </c:pt>
                <c:pt idx="72">
                  <c:v>82</c:v>
                </c:pt>
                <c:pt idx="73">
                  <c:v>70</c:v>
                </c:pt>
                <c:pt idx="74">
                  <c:v>90</c:v>
                </c:pt>
                <c:pt idx="75">
                  <c:v>79</c:v>
                </c:pt>
                <c:pt idx="76">
                  <c:v>87</c:v>
                </c:pt>
                <c:pt idx="77">
                  <c:v>88</c:v>
                </c:pt>
                <c:pt idx="78">
                  <c:v>78</c:v>
                </c:pt>
                <c:pt idx="79">
                  <c:v>82</c:v>
                </c:pt>
                <c:pt idx="80">
                  <c:v>86</c:v>
                </c:pt>
                <c:pt idx="81">
                  <c:v>77</c:v>
                </c:pt>
                <c:pt idx="82">
                  <c:v>90</c:v>
                </c:pt>
                <c:pt idx="83">
                  <c:v>80</c:v>
                </c:pt>
                <c:pt idx="84">
                  <c:v>73</c:v>
                </c:pt>
                <c:pt idx="85">
                  <c:v>78</c:v>
                </c:pt>
                <c:pt idx="86">
                  <c:v>80</c:v>
                </c:pt>
                <c:pt idx="87">
                  <c:v>79</c:v>
                </c:pt>
                <c:pt idx="88">
                  <c:v>68</c:v>
                </c:pt>
                <c:pt idx="89">
                  <c:v>85</c:v>
                </c:pt>
                <c:pt idx="90">
                  <c:v>60</c:v>
                </c:pt>
                <c:pt idx="91">
                  <c:v>86</c:v>
                </c:pt>
                <c:pt idx="92">
                  <c:v>81</c:v>
                </c:pt>
                <c:pt idx="93">
                  <c:v>75</c:v>
                </c:pt>
                <c:pt idx="94">
                  <c:v>76</c:v>
                </c:pt>
                <c:pt idx="95">
                  <c:v>69</c:v>
                </c:pt>
                <c:pt idx="96">
                  <c:v>73</c:v>
                </c:pt>
                <c:pt idx="97">
                  <c:v>73</c:v>
                </c:pt>
                <c:pt idx="98">
                  <c:v>72</c:v>
                </c:pt>
                <c:pt idx="99">
                  <c:v>87</c:v>
                </c:pt>
                <c:pt idx="100">
                  <c:v>78</c:v>
                </c:pt>
                <c:pt idx="101">
                  <c:v>82</c:v>
                </c:pt>
                <c:pt idx="102">
                  <c:v>74</c:v>
                </c:pt>
                <c:pt idx="103">
                  <c:v>54</c:v>
                </c:pt>
                <c:pt idx="104">
                  <c:v>90</c:v>
                </c:pt>
                <c:pt idx="105">
                  <c:v>83</c:v>
                </c:pt>
                <c:pt idx="106">
                  <c:v>70</c:v>
                </c:pt>
                <c:pt idx="107">
                  <c:v>86</c:v>
                </c:pt>
                <c:pt idx="108">
                  <c:v>82</c:v>
                </c:pt>
                <c:pt idx="109">
                  <c:v>78</c:v>
                </c:pt>
                <c:pt idx="110">
                  <c:v>80</c:v>
                </c:pt>
                <c:pt idx="111">
                  <c:v>83</c:v>
                </c:pt>
                <c:pt idx="112">
                  <c:v>69</c:v>
                </c:pt>
                <c:pt idx="113">
                  <c:v>68</c:v>
                </c:pt>
                <c:pt idx="114">
                  <c:v>78</c:v>
                </c:pt>
                <c:pt idx="115">
                  <c:v>64</c:v>
                </c:pt>
                <c:pt idx="116">
                  <c:v>75</c:v>
                </c:pt>
                <c:pt idx="117">
                  <c:v>76</c:v>
                </c:pt>
                <c:pt idx="118">
                  <c:v>80</c:v>
                </c:pt>
                <c:pt idx="119">
                  <c:v>77</c:v>
                </c:pt>
                <c:pt idx="120">
                  <c:v>83</c:v>
                </c:pt>
                <c:pt idx="121">
                  <c:v>72</c:v>
                </c:pt>
                <c:pt idx="122">
                  <c:v>83</c:v>
                </c:pt>
                <c:pt idx="123">
                  <c:v>81</c:v>
                </c:pt>
                <c:pt idx="124">
                  <c:v>83</c:v>
                </c:pt>
                <c:pt idx="125">
                  <c:v>83</c:v>
                </c:pt>
                <c:pt idx="126">
                  <c:v>84</c:v>
                </c:pt>
                <c:pt idx="127">
                  <c:v>83</c:v>
                </c:pt>
                <c:pt idx="128">
                  <c:v>71</c:v>
                </c:pt>
                <c:pt idx="129">
                  <c:v>78</c:v>
                </c:pt>
                <c:pt idx="131">
                  <c:v>75</c:v>
                </c:pt>
                <c:pt idx="132">
                  <c:v>78</c:v>
                </c:pt>
                <c:pt idx="133">
                  <c:v>74</c:v>
                </c:pt>
                <c:pt idx="134">
                  <c:v>82</c:v>
                </c:pt>
                <c:pt idx="135">
                  <c:v>68</c:v>
                </c:pt>
                <c:pt idx="136">
                  <c:v>90</c:v>
                </c:pt>
                <c:pt idx="137">
                  <c:v>74</c:v>
                </c:pt>
                <c:pt idx="138">
                  <c:v>86</c:v>
                </c:pt>
                <c:pt idx="139">
                  <c:v>80</c:v>
                </c:pt>
                <c:pt idx="140">
                  <c:v>77</c:v>
                </c:pt>
                <c:pt idx="141">
                  <c:v>77</c:v>
                </c:pt>
                <c:pt idx="142">
                  <c:v>85</c:v>
                </c:pt>
                <c:pt idx="143">
                  <c:v>63</c:v>
                </c:pt>
                <c:pt idx="144">
                  <c:v>81</c:v>
                </c:pt>
                <c:pt idx="145">
                  <c:v>83</c:v>
                </c:pt>
                <c:pt idx="146">
                  <c:v>84</c:v>
                </c:pt>
                <c:pt idx="147">
                  <c:v>65</c:v>
                </c:pt>
                <c:pt idx="148">
                  <c:v>69</c:v>
                </c:pt>
                <c:pt idx="149">
                  <c:v>82</c:v>
                </c:pt>
                <c:pt idx="150">
                  <c:v>92</c:v>
                </c:pt>
                <c:pt idx="151">
                  <c:v>73</c:v>
                </c:pt>
                <c:pt idx="152">
                  <c:v>55</c:v>
                </c:pt>
                <c:pt idx="153">
                  <c:v>86</c:v>
                </c:pt>
                <c:pt idx="154">
                  <c:v>89</c:v>
                </c:pt>
                <c:pt idx="155">
                  <c:v>78</c:v>
                </c:pt>
                <c:pt idx="156">
                  <c:v>72</c:v>
                </c:pt>
                <c:pt idx="157">
                  <c:v>81</c:v>
                </c:pt>
                <c:pt idx="158">
                  <c:v>81</c:v>
                </c:pt>
                <c:pt idx="159">
                  <c:v>72</c:v>
                </c:pt>
                <c:pt idx="160">
                  <c:v>75</c:v>
                </c:pt>
                <c:pt idx="161">
                  <c:v>84</c:v>
                </c:pt>
                <c:pt idx="162">
                  <c:v>79</c:v>
                </c:pt>
                <c:pt idx="163">
                  <c:v>91</c:v>
                </c:pt>
                <c:pt idx="164">
                  <c:v>77</c:v>
                </c:pt>
                <c:pt idx="165">
                  <c:v>70</c:v>
                </c:pt>
                <c:pt idx="166">
                  <c:v>71</c:v>
                </c:pt>
                <c:pt idx="167">
                  <c:v>70</c:v>
                </c:pt>
                <c:pt idx="168">
                  <c:v>71</c:v>
                </c:pt>
                <c:pt idx="169">
                  <c:v>91</c:v>
                </c:pt>
                <c:pt idx="170">
                  <c:v>74</c:v>
                </c:pt>
                <c:pt idx="171">
                  <c:v>65</c:v>
                </c:pt>
                <c:pt idx="172">
                  <c:v>83</c:v>
                </c:pt>
                <c:pt idx="173">
                  <c:v>82</c:v>
                </c:pt>
                <c:pt idx="174">
                  <c:v>85</c:v>
                </c:pt>
                <c:pt idx="175">
                  <c:v>80</c:v>
                </c:pt>
                <c:pt idx="176">
                  <c:v>68</c:v>
                </c:pt>
                <c:pt idx="177">
                  <c:v>90</c:v>
                </c:pt>
                <c:pt idx="178">
                  <c:v>65</c:v>
                </c:pt>
                <c:pt idx="179">
                  <c:v>84</c:v>
                </c:pt>
                <c:pt idx="180">
                  <c:v>78</c:v>
                </c:pt>
                <c:pt idx="181">
                  <c:v>73</c:v>
                </c:pt>
                <c:pt idx="182">
                  <c:v>78</c:v>
                </c:pt>
                <c:pt idx="183">
                  <c:v>79</c:v>
                </c:pt>
                <c:pt idx="184">
                  <c:v>69</c:v>
                </c:pt>
                <c:pt idx="185">
                  <c:v>80</c:v>
                </c:pt>
                <c:pt idx="186">
                  <c:v>58</c:v>
                </c:pt>
                <c:pt idx="187">
                  <c:v>71</c:v>
                </c:pt>
                <c:pt idx="188">
                  <c:v>86</c:v>
                </c:pt>
                <c:pt idx="189">
                  <c:v>81</c:v>
                </c:pt>
                <c:pt idx="190">
                  <c:v>85</c:v>
                </c:pt>
                <c:pt idx="191">
                  <c:v>86</c:v>
                </c:pt>
                <c:pt idx="192">
                  <c:v>89</c:v>
                </c:pt>
                <c:pt idx="193">
                  <c:v>77</c:v>
                </c:pt>
                <c:pt idx="194">
                  <c:v>70</c:v>
                </c:pt>
                <c:pt idx="195">
                  <c:v>73</c:v>
                </c:pt>
                <c:pt idx="196">
                  <c:v>88</c:v>
                </c:pt>
                <c:pt idx="197">
                  <c:v>74</c:v>
                </c:pt>
                <c:pt idx="198">
                  <c:v>80</c:v>
                </c:pt>
                <c:pt idx="199">
                  <c:v>71</c:v>
                </c:pt>
                <c:pt idx="200">
                  <c:v>62</c:v>
                </c:pt>
                <c:pt idx="201">
                  <c:v>71</c:v>
                </c:pt>
                <c:pt idx="202">
                  <c:v>79</c:v>
                </c:pt>
                <c:pt idx="203">
                  <c:v>53</c:v>
                </c:pt>
                <c:pt idx="204">
                  <c:v>87</c:v>
                </c:pt>
                <c:pt idx="205">
                  <c:v>77</c:v>
                </c:pt>
                <c:pt idx="206">
                  <c:v>82</c:v>
                </c:pt>
                <c:pt idx="207">
                  <c:v>84</c:v>
                </c:pt>
                <c:pt idx="208">
                  <c:v>85</c:v>
                </c:pt>
                <c:pt idx="209">
                  <c:v>71</c:v>
                </c:pt>
                <c:pt idx="210">
                  <c:v>74</c:v>
                </c:pt>
                <c:pt idx="211">
                  <c:v>67</c:v>
                </c:pt>
                <c:pt idx="212">
                  <c:v>85</c:v>
                </c:pt>
                <c:pt idx="213">
                  <c:v>43</c:v>
                </c:pt>
                <c:pt idx="214">
                  <c:v>89</c:v>
                </c:pt>
                <c:pt idx="215">
                  <c:v>79</c:v>
                </c:pt>
                <c:pt idx="216">
                  <c:v>78</c:v>
                </c:pt>
                <c:pt idx="217">
                  <c:v>76</c:v>
                </c:pt>
                <c:pt idx="218">
                  <c:v>70</c:v>
                </c:pt>
                <c:pt idx="219">
                  <c:v>74</c:v>
                </c:pt>
                <c:pt idx="220">
                  <c:v>75</c:v>
                </c:pt>
                <c:pt idx="221">
                  <c:v>94</c:v>
                </c:pt>
                <c:pt idx="222">
                  <c:v>84</c:v>
                </c:pt>
                <c:pt idx="223">
                  <c:v>82</c:v>
                </c:pt>
                <c:pt idx="224">
                  <c:v>86</c:v>
                </c:pt>
                <c:pt idx="225">
                  <c:v>75</c:v>
                </c:pt>
                <c:pt idx="226">
                  <c:v>78</c:v>
                </c:pt>
                <c:pt idx="227">
                  <c:v>86</c:v>
                </c:pt>
                <c:pt idx="228">
                  <c:v>95</c:v>
                </c:pt>
                <c:pt idx="229">
                  <c:v>69</c:v>
                </c:pt>
                <c:pt idx="230">
                  <c:v>73</c:v>
                </c:pt>
                <c:pt idx="231">
                  <c:v>63</c:v>
                </c:pt>
                <c:pt idx="232">
                  <c:v>73</c:v>
                </c:pt>
                <c:pt idx="233">
                  <c:v>82</c:v>
                </c:pt>
                <c:pt idx="234">
                  <c:v>58</c:v>
                </c:pt>
                <c:pt idx="235">
                  <c:v>76</c:v>
                </c:pt>
                <c:pt idx="236">
                  <c:v>57</c:v>
                </c:pt>
                <c:pt idx="237">
                  <c:v>88</c:v>
                </c:pt>
                <c:pt idx="238">
                  <c:v>75</c:v>
                </c:pt>
                <c:pt idx="239">
                  <c:v>85</c:v>
                </c:pt>
                <c:pt idx="240">
                  <c:v>72</c:v>
                </c:pt>
                <c:pt idx="241">
                  <c:v>76</c:v>
                </c:pt>
                <c:pt idx="242">
                  <c:v>79</c:v>
                </c:pt>
                <c:pt idx="243">
                  <c:v>78</c:v>
                </c:pt>
                <c:pt idx="244">
                  <c:v>75</c:v>
                </c:pt>
                <c:pt idx="245">
                  <c:v>70</c:v>
                </c:pt>
                <c:pt idx="246">
                  <c:v>82</c:v>
                </c:pt>
                <c:pt idx="247">
                  <c:v>73</c:v>
                </c:pt>
                <c:pt idx="248">
                  <c:v>80</c:v>
                </c:pt>
                <c:pt idx="249">
                  <c:v>74</c:v>
                </c:pt>
                <c:pt idx="250">
                  <c:v>85</c:v>
                </c:pt>
                <c:pt idx="251">
                  <c:v>82</c:v>
                </c:pt>
                <c:pt idx="252">
                  <c:v>81</c:v>
                </c:pt>
                <c:pt idx="254">
                  <c:v>88</c:v>
                </c:pt>
                <c:pt idx="255">
                  <c:v>72</c:v>
                </c:pt>
                <c:pt idx="256">
                  <c:v>74</c:v>
                </c:pt>
                <c:pt idx="257">
                  <c:v>76</c:v>
                </c:pt>
                <c:pt idx="258">
                  <c:v>80</c:v>
                </c:pt>
                <c:pt idx="259">
                  <c:v>68</c:v>
                </c:pt>
                <c:pt idx="260">
                  <c:v>75</c:v>
                </c:pt>
                <c:pt idx="261">
                  <c:v>74</c:v>
                </c:pt>
                <c:pt idx="262">
                  <c:v>77</c:v>
                </c:pt>
                <c:pt idx="263">
                  <c:v>94</c:v>
                </c:pt>
                <c:pt idx="264">
                  <c:v>75</c:v>
                </c:pt>
                <c:pt idx="265">
                  <c:v>71</c:v>
                </c:pt>
                <c:pt idx="266">
                  <c:v>63</c:v>
                </c:pt>
                <c:pt idx="267">
                  <c:v>81</c:v>
                </c:pt>
                <c:pt idx="269">
                  <c:v>79</c:v>
                </c:pt>
                <c:pt idx="270">
                  <c:v>88</c:v>
                </c:pt>
                <c:pt idx="271">
                  <c:v>52</c:v>
                </c:pt>
                <c:pt idx="272">
                  <c:v>100</c:v>
                </c:pt>
                <c:pt idx="273">
                  <c:v>69</c:v>
                </c:pt>
                <c:pt idx="274">
                  <c:v>75</c:v>
                </c:pt>
                <c:pt idx="275">
                  <c:v>74</c:v>
                </c:pt>
                <c:pt idx="276">
                  <c:v>73</c:v>
                </c:pt>
                <c:pt idx="278">
                  <c:v>78</c:v>
                </c:pt>
                <c:pt idx="279">
                  <c:v>67</c:v>
                </c:pt>
                <c:pt idx="280">
                  <c:v>68</c:v>
                </c:pt>
                <c:pt idx="281">
                  <c:v>53</c:v>
                </c:pt>
                <c:pt idx="282">
                  <c:v>79</c:v>
                </c:pt>
                <c:pt idx="283">
                  <c:v>60</c:v>
                </c:pt>
                <c:pt idx="284">
                  <c:v>90</c:v>
                </c:pt>
                <c:pt idx="285">
                  <c:v>78</c:v>
                </c:pt>
                <c:pt idx="286">
                  <c:v>82</c:v>
                </c:pt>
                <c:pt idx="287">
                  <c:v>72</c:v>
                </c:pt>
                <c:pt idx="288">
                  <c:v>63</c:v>
                </c:pt>
                <c:pt idx="289">
                  <c:v>81</c:v>
                </c:pt>
              </c:numCache>
            </c:numRef>
          </c:yVal>
          <c:smooth val="0"/>
          <c:extLst>
            <c:ext xmlns:c16="http://schemas.microsoft.com/office/drawing/2014/chart" uri="{C3380CC4-5D6E-409C-BE32-E72D297353CC}">
              <c16:uniqueId val="{00000000-18A9-4899-B122-2034CAFDD55D}"/>
            </c:ext>
          </c:extLst>
        </c:ser>
        <c:ser>
          <c:idx val="1"/>
          <c:order val="1"/>
          <c:tx>
            <c:strRef>
              <c:f>Grafer!$C$102</c:f>
              <c:strCache>
                <c:ptCount val="1"/>
                <c:pt idx="0">
                  <c:v>Lessebo</c:v>
                </c:pt>
              </c:strCache>
            </c:strRef>
          </c:tx>
          <c:spPr>
            <a:ln w="25400" cap="rnd">
              <a:noFill/>
              <a:round/>
            </a:ln>
            <a:effectLst/>
          </c:spPr>
          <c:marker>
            <c:symbol val="circle"/>
            <c:size val="8"/>
            <c:spPr>
              <a:solidFill>
                <a:srgbClr val="FFFF00"/>
              </a:solidFill>
              <a:ln w="9525">
                <a:solidFill>
                  <a:schemeClr val="tx1"/>
                </a:solidFill>
              </a:ln>
              <a:effectLst/>
            </c:spPr>
          </c:marker>
          <c:dLbls>
            <c:dLbl>
              <c:idx val="0"/>
              <c:tx>
                <c:rich>
                  <a:bodyPr/>
                  <a:lstStyle/>
                  <a:p>
                    <a:fld id="{61F2E8F9-7515-4195-A1F0-A838F60ACEFA}" type="CELLRANGE">
                      <a:rPr lang="en-US"/>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8A9-4899-B122-2034CAFDD55D}"/>
                </c:ext>
              </c:extLst>
            </c:dLbl>
            <c:spPr>
              <a:solidFill>
                <a:sysClr val="window" lastClr="FFFFFF"/>
              </a:solidFill>
              <a:ln>
                <a:solidFill>
                  <a:sysClr val="windowText" lastClr="000000"/>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sv-SE"/>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xVal>
            <c:numRef>
              <c:f>Grafer!$D$102</c:f>
              <c:numCache>
                <c:formatCode>0</c:formatCode>
                <c:ptCount val="1"/>
                <c:pt idx="0">
                  <c:v>140331.50183200001</c:v>
                </c:pt>
              </c:numCache>
            </c:numRef>
          </c:xVal>
          <c:yVal>
            <c:numRef>
              <c:f>Grafer!$E$102</c:f>
              <c:numCache>
                <c:formatCode>0</c:formatCode>
                <c:ptCount val="1"/>
                <c:pt idx="0">
                  <c:v>67</c:v>
                </c:pt>
              </c:numCache>
            </c:numRef>
          </c:yVal>
          <c:smooth val="0"/>
          <c:extLst>
            <c:ext xmlns:c15="http://schemas.microsoft.com/office/drawing/2012/chart" uri="{02D57815-91ED-43cb-92C2-25804820EDAC}">
              <c15:datalabelsRange>
                <c15:f>Grafer!$C$102</c15:f>
                <c15:dlblRangeCache>
                  <c:ptCount val="1"/>
                  <c:pt idx="0">
                    <c:v>Lessebo</c:v>
                  </c:pt>
                </c15:dlblRangeCache>
              </c15:datalabelsRange>
            </c:ext>
            <c:ext xmlns:c16="http://schemas.microsoft.com/office/drawing/2014/chart" uri="{C3380CC4-5D6E-409C-BE32-E72D297353CC}">
              <c16:uniqueId val="{00000002-18A9-4899-B122-2034CAFDD55D}"/>
            </c:ext>
          </c:extLst>
        </c:ser>
        <c:ser>
          <c:idx val="2"/>
          <c:order val="2"/>
          <c:tx>
            <c:strRef>
              <c:f>Grafer!$C$103:$C$109</c:f>
              <c:strCache>
                <c:ptCount val="7"/>
                <c:pt idx="0">
                  <c:v>Älvkarleby</c:v>
                </c:pt>
                <c:pt idx="1">
                  <c:v>Perstorp</c:v>
                </c:pt>
                <c:pt idx="2">
                  <c:v>Svenljunga</c:v>
                </c:pt>
                <c:pt idx="3">
                  <c:v>Herrljunga</c:v>
                </c:pt>
                <c:pt idx="4">
                  <c:v>Strömstad</c:v>
                </c:pt>
                <c:pt idx="5">
                  <c:v>Kil</c:v>
                </c:pt>
                <c:pt idx="6">
                  <c:v>Gagnef</c:v>
                </c:pt>
              </c:strCache>
            </c:strRef>
          </c:tx>
          <c:spPr>
            <a:ln w="25400" cap="rnd">
              <a:noFill/>
              <a:round/>
            </a:ln>
            <a:effectLst/>
          </c:spPr>
          <c:marker>
            <c:symbol val="circle"/>
            <c:size val="6"/>
            <c:spPr>
              <a:solidFill>
                <a:schemeClr val="accent2">
                  <a:lumMod val="75000"/>
                </a:schemeClr>
              </a:solidFill>
              <a:ln w="9525">
                <a:solidFill>
                  <a:schemeClr val="tx1"/>
                </a:solidFill>
              </a:ln>
              <a:effectLst/>
            </c:spPr>
          </c:marker>
          <c:dLbls>
            <c:dLbl>
              <c:idx val="0"/>
              <c:tx>
                <c:rich>
                  <a:bodyPr/>
                  <a:lstStyle/>
                  <a:p>
                    <a:fld id="{F7D4389F-A057-4E74-8D3A-756B41EBE907}" type="CELLRANGE">
                      <a:rPr lang="en-US"/>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8A9-4899-B122-2034CAFDD55D}"/>
                </c:ext>
              </c:extLst>
            </c:dLbl>
            <c:dLbl>
              <c:idx val="1"/>
              <c:tx>
                <c:rich>
                  <a:bodyPr/>
                  <a:lstStyle/>
                  <a:p>
                    <a:fld id="{7581A08B-02E0-4971-AF3F-CBA78CBA809C}"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18A9-4899-B122-2034CAFDD55D}"/>
                </c:ext>
              </c:extLst>
            </c:dLbl>
            <c:dLbl>
              <c:idx val="2"/>
              <c:tx>
                <c:rich>
                  <a:bodyPr/>
                  <a:lstStyle/>
                  <a:p>
                    <a:fld id="{76AE3C9D-1BAD-41A8-A356-69F53A2CCD67}"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18A9-4899-B122-2034CAFDD55D}"/>
                </c:ext>
              </c:extLst>
            </c:dLbl>
            <c:dLbl>
              <c:idx val="3"/>
              <c:tx>
                <c:rich>
                  <a:bodyPr/>
                  <a:lstStyle/>
                  <a:p>
                    <a:fld id="{550E4375-9112-418C-81E5-2BBAE4F63B8D}"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18A9-4899-B122-2034CAFDD55D}"/>
                </c:ext>
              </c:extLst>
            </c:dLbl>
            <c:dLbl>
              <c:idx val="4"/>
              <c:tx>
                <c:rich>
                  <a:bodyPr/>
                  <a:lstStyle/>
                  <a:p>
                    <a:fld id="{B5F8F975-81B6-4F52-9C8F-EF42DEE2203E}"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18A9-4899-B122-2034CAFDD55D}"/>
                </c:ext>
              </c:extLst>
            </c:dLbl>
            <c:dLbl>
              <c:idx val="5"/>
              <c:tx>
                <c:rich>
                  <a:bodyPr/>
                  <a:lstStyle/>
                  <a:p>
                    <a:fld id="{0081FD10-5A07-4107-8346-DC949E78C91A}"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18A9-4899-B122-2034CAFDD55D}"/>
                </c:ext>
              </c:extLst>
            </c:dLbl>
            <c:dLbl>
              <c:idx val="6"/>
              <c:tx>
                <c:rich>
                  <a:bodyPr/>
                  <a:lstStyle/>
                  <a:p>
                    <a:fld id="{2D55E325-5516-4979-AF31-670A86B43EDA}"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18A9-4899-B122-2034CAFDD55D}"/>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sv-SE"/>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xVal>
            <c:numRef>
              <c:f>Grafer!$D$103:$D$109</c:f>
              <c:numCache>
                <c:formatCode>0</c:formatCode>
                <c:ptCount val="7"/>
                <c:pt idx="0">
                  <c:v>121335.483871</c:v>
                </c:pt>
                <c:pt idx="1">
                  <c:v>144747.300216</c:v>
                </c:pt>
                <c:pt idx="2">
                  <c:v>105647.56447</c:v>
                </c:pt>
                <c:pt idx="3">
                  <c:v>118914.285714</c:v>
                </c:pt>
                <c:pt idx="4">
                  <c:v>162031.98032</c:v>
                </c:pt>
                <c:pt idx="5">
                  <c:v>97626.535627000005</c:v>
                </c:pt>
                <c:pt idx="6">
                  <c:v>178991.27906999999</c:v>
                </c:pt>
              </c:numCache>
            </c:numRef>
          </c:xVal>
          <c:yVal>
            <c:numRef>
              <c:f>Grafer!$E$103:$E$109</c:f>
              <c:numCache>
                <c:formatCode>0</c:formatCode>
                <c:ptCount val="7"/>
                <c:pt idx="0">
                  <c:v>78</c:v>
                </c:pt>
                <c:pt idx="1">
                  <c:v>69</c:v>
                </c:pt>
                <c:pt idx="2">
                  <c:v>81</c:v>
                </c:pt>
                <c:pt idx="3">
                  <c:v>72</c:v>
                </c:pt>
                <c:pt idx="4">
                  <c:v>91</c:v>
                </c:pt>
                <c:pt idx="5">
                  <c:v>79</c:v>
                </c:pt>
                <c:pt idx="6">
                  <c:v>82</c:v>
                </c:pt>
              </c:numCache>
            </c:numRef>
          </c:yVal>
          <c:smooth val="0"/>
          <c:extLst>
            <c:ext xmlns:c15="http://schemas.microsoft.com/office/drawing/2012/chart" uri="{02D57815-91ED-43cb-92C2-25804820EDAC}">
              <c15:datalabelsRange>
                <c15:f>Grafer!$C$103:$C$109</c15:f>
                <c15:dlblRangeCache>
                  <c:ptCount val="7"/>
                  <c:pt idx="0">
                    <c:v>Älvkarleby</c:v>
                  </c:pt>
                  <c:pt idx="1">
                    <c:v>Perstorp</c:v>
                  </c:pt>
                  <c:pt idx="2">
                    <c:v>Svenljunga</c:v>
                  </c:pt>
                  <c:pt idx="3">
                    <c:v>Herrljunga</c:v>
                  </c:pt>
                  <c:pt idx="4">
                    <c:v>Strömstad</c:v>
                  </c:pt>
                  <c:pt idx="5">
                    <c:v>Kil</c:v>
                  </c:pt>
                  <c:pt idx="6">
                    <c:v>Gagnef</c:v>
                  </c:pt>
                </c15:dlblRangeCache>
              </c15:datalabelsRange>
            </c:ext>
            <c:ext xmlns:c16="http://schemas.microsoft.com/office/drawing/2014/chart" uri="{C3380CC4-5D6E-409C-BE32-E72D297353CC}">
              <c16:uniqueId val="{0000000A-18A9-4899-B122-2034CAFDD55D}"/>
            </c:ext>
          </c:extLst>
        </c:ser>
        <c:dLbls>
          <c:showLegendKey val="0"/>
          <c:showVal val="0"/>
          <c:showCatName val="0"/>
          <c:showSerName val="0"/>
          <c:showPercent val="0"/>
          <c:showBubbleSize val="0"/>
        </c:dLbls>
        <c:axId val="508220024"/>
        <c:axId val="508221664"/>
      </c:scatterChart>
      <c:valAx>
        <c:axId val="508220024"/>
        <c:scaling>
          <c:orientation val="minMax"/>
          <c:min val="50000"/>
        </c:scaling>
        <c:delete val="0"/>
        <c:axPos val="b"/>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08221664"/>
        <c:crosses val="autoZero"/>
        <c:crossBetween val="midCat"/>
      </c:valAx>
      <c:valAx>
        <c:axId val="508221664"/>
        <c:scaling>
          <c:orientation val="minMax"/>
          <c:max val="100"/>
          <c:min val="40"/>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082200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1904</xdr:colOff>
      <xdr:row>2</xdr:row>
      <xdr:rowOff>10613</xdr:rowOff>
    </xdr:from>
    <xdr:to>
      <xdr:col>1</xdr:col>
      <xdr:colOff>7134225</xdr:colOff>
      <xdr:row>3</xdr:row>
      <xdr:rowOff>1</xdr:rowOff>
    </xdr:to>
    <xdr:graphicFrame macro="">
      <xdr:nvGraphicFramePr>
        <xdr:cNvPr id="41" name="Diagram 40" descr="Linjediagram över brytpunkten mellan hemtjänst och särskilt boende. Värden för respektive linje respektive punkt finns i fliken &#10;grafer. Tabellen börjar i B5.&#10;">
          <a:extLst>
            <a:ext uri="{FF2B5EF4-FFF2-40B4-BE49-F238E27FC236}">
              <a16:creationId xmlns:a16="http://schemas.microsoft.com/office/drawing/2014/main" id="{3C768A98-2AD9-4817-8256-40C0DD3F4C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1903</xdr:colOff>
      <xdr:row>5</xdr:row>
      <xdr:rowOff>3</xdr:rowOff>
    </xdr:from>
    <xdr:to>
      <xdr:col>2</xdr:col>
      <xdr:colOff>0</xdr:colOff>
      <xdr:row>6</xdr:row>
      <xdr:rowOff>1</xdr:rowOff>
    </xdr:to>
    <xdr:graphicFrame macro="">
      <xdr:nvGraphicFramePr>
        <xdr:cNvPr id="42" name="Diagram 41" descr="Stapeldiagram över nettokostnadsavvikelse i miljoner kronor för den egna kommunen respektive om kommunen presterat motsvarande sina liknande kommuner.  Värden för respektive stapel finns i fliken grafer. Tabellen börjar i cell B 29.">
          <a:extLst>
            <a:ext uri="{FF2B5EF4-FFF2-40B4-BE49-F238E27FC236}">
              <a16:creationId xmlns:a16="http://schemas.microsoft.com/office/drawing/2014/main" id="{47A0B850-D8BC-4A09-AB56-9E092C8B23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xdr:row>
      <xdr:rowOff>0</xdr:rowOff>
    </xdr:from>
    <xdr:to>
      <xdr:col>1</xdr:col>
      <xdr:colOff>7142400</xdr:colOff>
      <xdr:row>7</xdr:row>
      <xdr:rowOff>4275105</xdr:rowOff>
    </xdr:to>
    <xdr:graphicFrame macro="">
      <xdr:nvGraphicFramePr>
        <xdr:cNvPr id="43" name="Diagram 42" descr="Stapeldiagram över kostnad per invånare 80+ inom ordinärt och särskilt boende för den egna kommunen respektive liknande kommuner.  Värden för respektive stapel finns i fliken grafer. Tabellen &#10;börjar i cell B 34.">
          <a:extLst>
            <a:ext uri="{FF2B5EF4-FFF2-40B4-BE49-F238E27FC236}">
              <a16:creationId xmlns:a16="http://schemas.microsoft.com/office/drawing/2014/main" id="{F4A089F0-DA1C-4029-9079-8110F56FE2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xdr:row>
      <xdr:rowOff>340177</xdr:rowOff>
    </xdr:from>
    <xdr:to>
      <xdr:col>1</xdr:col>
      <xdr:colOff>7142400</xdr:colOff>
      <xdr:row>9</xdr:row>
      <xdr:rowOff>4275104</xdr:rowOff>
    </xdr:to>
    <xdr:graphicFrame macro="">
      <xdr:nvGraphicFramePr>
        <xdr:cNvPr id="46" name="Diagram 45" descr="Stapeldiagram över kostnad per invånare 80+ inom ordinärt och särskilt boende för den egna kommunen samt samtliga liknande kommuner.  Värden för respektive stapel finns i fliken grafer. Tabellen &#10;börjar i cell B 40.">
          <a:extLst>
            <a:ext uri="{FF2B5EF4-FFF2-40B4-BE49-F238E27FC236}">
              <a16:creationId xmlns:a16="http://schemas.microsoft.com/office/drawing/2014/main" id="{EC8E50E5-8ED7-47E4-9C68-2A91CE7882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xdr:row>
      <xdr:rowOff>1</xdr:rowOff>
    </xdr:from>
    <xdr:to>
      <xdr:col>1</xdr:col>
      <xdr:colOff>7142400</xdr:colOff>
      <xdr:row>11</xdr:row>
      <xdr:rowOff>4275106</xdr:rowOff>
    </xdr:to>
    <xdr:graphicFrame macro="">
      <xdr:nvGraphicFramePr>
        <xdr:cNvPr id="48" name="Diagram 47" descr="Linjediagram över antalet äldre i behov av hemtjänst respektive särskilt boende i din kommun. Från och med det aktuella året så görs en framskrivning baserat på den andel äldre som har respektive insats idag. Värden för respektive stapel finns i fliken grafer. Tabellen &#10;börjar i cell B 52. ">
          <a:extLst>
            <a:ext uri="{FF2B5EF4-FFF2-40B4-BE49-F238E27FC236}">
              <a16:creationId xmlns:a16="http://schemas.microsoft.com/office/drawing/2014/main" id="{EB1E3187-498E-4271-BE89-866388B08D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6980463</xdr:colOff>
      <xdr:row>17</xdr:row>
      <xdr:rowOff>1</xdr:rowOff>
    </xdr:from>
    <xdr:to>
      <xdr:col>1</xdr:col>
      <xdr:colOff>7142399</xdr:colOff>
      <xdr:row>17</xdr:row>
      <xdr:rowOff>4275106</xdr:rowOff>
    </xdr:to>
    <xdr:graphicFrame macro="">
      <xdr:nvGraphicFramePr>
        <xdr:cNvPr id="51" name="Diagram 50" descr="Punktdiagram över andel 80+ med hemtjänst respektive särskilt boende. Varje punkt representerar en kommun, din kommun är representerat i rött och dess liknande kommuner i lila.  Värden för respektive punkt finns i fliken grafer. Tabellen börjar i cell B 65.">
          <a:extLst>
            <a:ext uri="{FF2B5EF4-FFF2-40B4-BE49-F238E27FC236}">
              <a16:creationId xmlns:a16="http://schemas.microsoft.com/office/drawing/2014/main" id="{07BE3634-1B10-4BFC-A906-88CC919ADA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6955155</xdr:colOff>
      <xdr:row>18</xdr:row>
      <xdr:rowOff>331471</xdr:rowOff>
    </xdr:from>
    <xdr:to>
      <xdr:col>1</xdr:col>
      <xdr:colOff>7096125</xdr:colOff>
      <xdr:row>20</xdr:row>
      <xdr:rowOff>17418</xdr:rowOff>
    </xdr:to>
    <xdr:graphicFrame macro="">
      <xdr:nvGraphicFramePr>
        <xdr:cNvPr id="52" name="Diagram 51" descr="Pajdiagram över kostnadsfördelning mellan ordinärt boende, inklusive en uppdelning av det ordinära boendet, respektive särskilt boende i din kommun. Värden för respektive punkt finns i fliken grafer. Tabellen börjar i cell B 76">
          <a:extLst>
            <a:ext uri="{FF2B5EF4-FFF2-40B4-BE49-F238E27FC236}">
              <a16:creationId xmlns:a16="http://schemas.microsoft.com/office/drawing/2014/main" id="{ADF433A7-7BEF-43AD-ACC7-96DB58BE4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20</xdr:row>
      <xdr:rowOff>340177</xdr:rowOff>
    </xdr:from>
    <xdr:to>
      <xdr:col>1</xdr:col>
      <xdr:colOff>7142400</xdr:colOff>
      <xdr:row>21</xdr:row>
      <xdr:rowOff>4275104</xdr:rowOff>
    </xdr:to>
    <xdr:graphicFrame macro="">
      <xdr:nvGraphicFramePr>
        <xdr:cNvPr id="54" name="Diagram 53" descr="Punktdiagram över kostnaden för hemtjänst respektive brukarbedömning av hemtjänsten Varje punkt representerar en kommun, din kommun är representerat i gult och dess liknande kommuner i rött.  Värden för respektive punkt finns i fliken grafer. Tabellen börjar i cell B 91.">
          <a:extLst>
            <a:ext uri="{FF2B5EF4-FFF2-40B4-BE49-F238E27FC236}">
              <a16:creationId xmlns:a16="http://schemas.microsoft.com/office/drawing/2014/main" id="{BE06B9FA-E76C-4266-A9D7-F5FCDA1627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24</xdr:row>
      <xdr:rowOff>340176</xdr:rowOff>
    </xdr:from>
    <xdr:to>
      <xdr:col>1</xdr:col>
      <xdr:colOff>7142400</xdr:colOff>
      <xdr:row>25</xdr:row>
      <xdr:rowOff>4275103</xdr:rowOff>
    </xdr:to>
    <xdr:graphicFrame macro="">
      <xdr:nvGraphicFramePr>
        <xdr:cNvPr id="55" name="Diagram 54" descr="Punktdiagram över kostnaden för särskilt boende respektive brukarbedömning av särskilt boende. Varje punkt representerar en kommun, din kommun är representerat i gult och dess liknande kommuner i rött.  Värden för respektive punkt finns i fliken grafer. Tabellen börjar i cell B 10&#10;1.">
          <a:extLst>
            <a:ext uri="{FF2B5EF4-FFF2-40B4-BE49-F238E27FC236}">
              <a16:creationId xmlns:a16="http://schemas.microsoft.com/office/drawing/2014/main" id="{86F5B010-D6DD-49CA-9979-9885239B9A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29</xdr:row>
      <xdr:rowOff>1</xdr:rowOff>
    </xdr:from>
    <xdr:to>
      <xdr:col>1</xdr:col>
      <xdr:colOff>7142400</xdr:colOff>
      <xdr:row>29</xdr:row>
      <xdr:rowOff>4275106</xdr:rowOff>
    </xdr:to>
    <xdr:graphicFrame macro="">
      <xdr:nvGraphicFramePr>
        <xdr:cNvPr id="56" name="Diagram 55" descr="Stapeldiagram över nettokostnadsavvikelse i procent för den egna kommunen över tid.  Värden för respektive stapel finns i fliken grafer. Tabellen börjar i cell B 111.">
          <a:extLst>
            <a:ext uri="{FF2B5EF4-FFF2-40B4-BE49-F238E27FC236}">
              <a16:creationId xmlns:a16="http://schemas.microsoft.com/office/drawing/2014/main" id="{E8BC2726-B91D-44FB-80D3-7244817D1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19</xdr:row>
      <xdr:rowOff>0</xdr:rowOff>
    </xdr:from>
    <xdr:to>
      <xdr:col>2</xdr:col>
      <xdr:colOff>7062107</xdr:colOff>
      <xdr:row>20</xdr:row>
      <xdr:rowOff>40821</xdr:rowOff>
    </xdr:to>
    <xdr:graphicFrame macro="">
      <xdr:nvGraphicFramePr>
        <xdr:cNvPr id="58" name="Diagram 57" descr="Pajdiagram över kostnadsfördelning mellan ordinärt boende, inklusive en uppdelning av det ordinära boendet, respektive särskilt boende för liknande kommuner. Värden för respektive punkt finns i fliken grafer. Tabellen börjar i cell B 76">
          <a:extLst>
            <a:ext uri="{FF2B5EF4-FFF2-40B4-BE49-F238E27FC236}">
              <a16:creationId xmlns:a16="http://schemas.microsoft.com/office/drawing/2014/main" id="{FE4C2CBF-9D5B-4467-A83D-793A01E79A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0.96025</cdr:x>
      <cdr:y>0.37383</cdr:y>
    </cdr:from>
    <cdr:to>
      <cdr:x>0.9841</cdr:x>
      <cdr:y>0.63551</cdr:y>
    </cdr:to>
    <cdr:sp macro="" textlink="">
      <cdr:nvSpPr>
        <cdr:cNvPr id="2" name="textruta 1"/>
        <cdr:cNvSpPr txBox="1"/>
      </cdr:nvSpPr>
      <cdr:spPr>
        <a:xfrm xmlns:a="http://schemas.openxmlformats.org/drawingml/2006/main">
          <a:off x="6392335" y="1270000"/>
          <a:ext cx="158750" cy="889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dr:relSizeAnchor xmlns:cdr="http://schemas.openxmlformats.org/drawingml/2006/chartDrawing">
    <cdr:from>
      <cdr:x>0.94996</cdr:x>
      <cdr:y>0.27414</cdr:y>
    </cdr:from>
    <cdr:to>
      <cdr:x>0.99268</cdr:x>
      <cdr:y>0.65897</cdr:y>
    </cdr:to>
    <cdr:sp macro="" textlink="">
      <cdr:nvSpPr>
        <cdr:cNvPr id="3" name="textruta 2"/>
        <cdr:cNvSpPr txBox="1"/>
      </cdr:nvSpPr>
      <cdr:spPr>
        <a:xfrm xmlns:a="http://schemas.openxmlformats.org/drawingml/2006/main">
          <a:off x="5930901" y="1176077"/>
          <a:ext cx="266700" cy="1650943"/>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endParaRPr lang="sv-SE" sz="1000">
            <a:solidFill>
              <a:schemeClr val="bg1">
                <a:lumMod val="50000"/>
              </a:schemeClr>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1361</xdr:colOff>
      <xdr:row>33</xdr:row>
      <xdr:rowOff>0</xdr:rowOff>
    </xdr:from>
    <xdr:to>
      <xdr:col>6</xdr:col>
      <xdr:colOff>6515101</xdr:colOff>
      <xdr:row>47</xdr:row>
      <xdr:rowOff>9524</xdr:rowOff>
    </xdr:to>
    <xdr:graphicFrame macro="">
      <xdr:nvGraphicFramePr>
        <xdr:cNvPr id="6" name="Diagram 5" descr="Punktdiagram över kostnaden för hemtjänsten respektive brukarbedömning av hemtjänsten Varje punkt representerar en enhet i din kommun. Värden finns i kolumn D och E (grönmarkerad data) och bygger på egna uppgifter.">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172</xdr:colOff>
      <xdr:row>17</xdr:row>
      <xdr:rowOff>866</xdr:rowOff>
    </xdr:from>
    <xdr:to>
      <xdr:col>7</xdr:col>
      <xdr:colOff>0</xdr:colOff>
      <xdr:row>31</xdr:row>
      <xdr:rowOff>19050</xdr:rowOff>
    </xdr:to>
    <xdr:graphicFrame macro="">
      <xdr:nvGraphicFramePr>
        <xdr:cNvPr id="8" name="Diagram 7" descr="Punktdiagram över kostnaden för särskilt boende respektive brukarbedömning av särskilt boende. Varje punkt representerar en enhet i din kommun. Värden finns i kolumn D och E (grönmarkerad data) och bygger på egna uppgifter.">
          <a:extLst>
            <a:ext uri="{FF2B5EF4-FFF2-40B4-BE49-F238E27FC236}">
              <a16:creationId xmlns:a16="http://schemas.microsoft.com/office/drawing/2014/main" id="{183EB357-5345-490E-A0D5-DA49A0030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XL SKL">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XL SK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kolada.se/verktyg/jamforaren/?_p=jamforelse&amp;tab_id=74614"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kolada.se/verktyg/jamforaren/?_p=jamforelse&amp;tab_id=74616"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skr.se/skr/tjanster/rapporterochskrifter/publikationer/prognosavsarskildaboenden.65391.html" TargetMode="External"/><Relationship Id="rId2" Type="http://schemas.openxmlformats.org/officeDocument/2006/relationships/hyperlink" Target="http://digitaliseringssnurran.se/" TargetMode="External"/><Relationship Id="rId1" Type="http://schemas.openxmlformats.org/officeDocument/2006/relationships/hyperlink" Target="https://skr.se/skr/tjanster/rapporterochskrifter/publikationer/handbokforeffektivaldreomsorg.64951.html" TargetMode="External"/><Relationship Id="rId6" Type="http://schemas.openxmlformats.org/officeDocument/2006/relationships/printerSettings" Target="../printerSettings/printerSettings6.bin"/><Relationship Id="rId5" Type="http://schemas.openxmlformats.org/officeDocument/2006/relationships/hyperlink" Target="https://www.kolada.se/verktyg/jamforaren/?report=74606" TargetMode="External"/><Relationship Id="rId4" Type="http://schemas.openxmlformats.org/officeDocument/2006/relationships/hyperlink" Target="https://skr.se/download/18.544e1c0b1784a907392868e1/1617882886165/skl-OJsocialtjant-handbok.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00B050"/>
  </sheetPr>
  <dimension ref="A1:T307"/>
  <sheetViews>
    <sheetView showGridLines="0" topLeftCell="A4" zoomScaleNormal="100" workbookViewId="0">
      <selection activeCell="A7" sqref="A7"/>
    </sheetView>
  </sheetViews>
  <sheetFormatPr defaultColWidth="9.140625" defaultRowHeight="15" zeroHeight="1" x14ac:dyDescent="0.25"/>
  <cols>
    <col min="1" max="1" width="103.5703125" style="70" customWidth="1"/>
    <col min="2" max="2" width="16.140625" style="61" customWidth="1"/>
    <col min="3" max="3" width="40.28515625" style="61" customWidth="1"/>
    <col min="4" max="11" width="12.28515625" style="61" hidden="1" customWidth="1"/>
    <col min="12" max="17" width="9.140625" style="61" hidden="1" customWidth="1"/>
    <col min="18" max="18" width="49.7109375" style="61" customWidth="1"/>
    <col min="19" max="20" width="9.140625" style="61" customWidth="1"/>
    <col min="21" max="24" width="9.140625" style="70" customWidth="1"/>
    <col min="25" max="16384" width="9.140625" style="70"/>
  </cols>
  <sheetData>
    <row r="1" spans="1:20" customFormat="1" ht="20.45" customHeight="1" x14ac:dyDescent="0.25">
      <c r="A1" s="71" t="s">
        <v>949</v>
      </c>
      <c r="B1" s="57"/>
      <c r="C1" s="57"/>
      <c r="D1" s="57"/>
      <c r="E1" s="57"/>
      <c r="F1" s="57"/>
      <c r="G1" s="57"/>
      <c r="H1" s="57"/>
      <c r="I1" s="57"/>
      <c r="J1" s="57"/>
      <c r="K1" s="57"/>
      <c r="L1" s="57"/>
      <c r="M1" s="57"/>
      <c r="N1" s="57"/>
      <c r="O1" s="57"/>
      <c r="P1" s="57"/>
      <c r="Q1" s="57"/>
      <c r="R1" s="57"/>
      <c r="S1" s="57"/>
      <c r="T1" s="57"/>
    </row>
    <row r="2" spans="1:20" customFormat="1" ht="31.5" x14ac:dyDescent="0.5">
      <c r="A2" s="74" t="s">
        <v>950</v>
      </c>
      <c r="B2" s="57"/>
      <c r="C2" s="57"/>
      <c r="D2" s="57"/>
      <c r="E2" s="57"/>
      <c r="F2" s="57"/>
      <c r="G2" s="57"/>
      <c r="H2" s="57"/>
      <c r="I2" s="57"/>
      <c r="J2" s="57"/>
      <c r="K2" s="57"/>
      <c r="L2" s="57"/>
      <c r="M2" s="57"/>
      <c r="N2" s="57"/>
      <c r="O2" s="57"/>
      <c r="P2" s="57"/>
      <c r="Q2" s="57"/>
      <c r="R2" s="57"/>
      <c r="S2" s="57"/>
      <c r="T2" s="57"/>
    </row>
    <row r="3" spans="1:20" s="57" customFormat="1" ht="409.6" customHeight="1" x14ac:dyDescent="0.25">
      <c r="A3" s="115" t="s">
        <v>1944</v>
      </c>
      <c r="L3" s="43"/>
    </row>
    <row r="4" spans="1:20" ht="409.5" customHeight="1" x14ac:dyDescent="0.25">
      <c r="A4" s="116"/>
    </row>
    <row r="5" spans="1:20" s="57" customFormat="1" ht="18.75" x14ac:dyDescent="0.3">
      <c r="A5" s="58" t="s">
        <v>315</v>
      </c>
      <c r="B5" s="59" t="s">
        <v>862</v>
      </c>
      <c r="C5" s="59" t="s">
        <v>874</v>
      </c>
    </row>
    <row r="6" spans="1:20" s="57" customFormat="1" ht="18.75" x14ac:dyDescent="0.3">
      <c r="A6" s="60" t="s">
        <v>124</v>
      </c>
      <c r="B6" s="43">
        <v>2022</v>
      </c>
      <c r="C6" s="43" t="str">
        <f>IF(OR(D16&gt;1600,D16&lt;300),"Misstänkt fel i timredovisningen för hemtjänststatistiken","Ok")</f>
        <v>Ok</v>
      </c>
      <c r="F6" s="59"/>
      <c r="G6" s="59"/>
      <c r="H6" s="59"/>
      <c r="I6" s="59"/>
      <c r="J6" s="59"/>
      <c r="K6" s="59"/>
    </row>
    <row r="7" spans="1:20" s="57" customFormat="1" ht="18.75" x14ac:dyDescent="0.3">
      <c r="A7" s="73" t="s">
        <v>951</v>
      </c>
      <c r="C7" s="104" t="s">
        <v>952</v>
      </c>
      <c r="F7" s="43"/>
      <c r="G7" s="43"/>
      <c r="H7" s="43"/>
      <c r="I7" s="43"/>
      <c r="J7" s="43"/>
      <c r="K7" s="43"/>
    </row>
    <row r="8" spans="1:20" s="61" customFormat="1" x14ac:dyDescent="0.25"/>
    <row r="9" spans="1:20" s="61" customFormat="1" hidden="1" x14ac:dyDescent="0.25"/>
    <row r="10" spans="1:20" hidden="1" x14ac:dyDescent="0.25">
      <c r="B10" s="106"/>
    </row>
    <row r="11" spans="1:20" hidden="1" x14ac:dyDescent="0.25">
      <c r="B11" s="106"/>
    </row>
    <row r="12" spans="1:20" hidden="1" x14ac:dyDescent="0.25">
      <c r="B12" s="106" t="s">
        <v>775</v>
      </c>
      <c r="D12" s="61">
        <f>VLOOKUP($A$6,Data!A:C,3,FALSE)</f>
        <v>72</v>
      </c>
      <c r="F12" s="61">
        <f>VLOOKUP(F13,Data!$A:$C,3,FALSE)</f>
        <v>29</v>
      </c>
      <c r="G12" s="61">
        <f>VLOOKUP(G13,Data!$A:$C,3,FALSE)</f>
        <v>114</v>
      </c>
      <c r="H12" s="61">
        <f>VLOOKUP(H13,Data!$A:$C,3,FALSE)</f>
        <v>160</v>
      </c>
      <c r="I12" s="61">
        <f>VLOOKUP(I13,Data!$A:$C,3,FALSE)</f>
        <v>161</v>
      </c>
      <c r="J12" s="61">
        <f>VLOOKUP(J13,Data!$A:$C,3,FALSE)</f>
        <v>171</v>
      </c>
      <c r="K12" s="61">
        <f>VLOOKUP(K13,Data!$A:$C,3,FALSE)</f>
        <v>185</v>
      </c>
      <c r="L12" s="61">
        <f>VLOOKUP(L13,Data!$A:$C,3,FALSE)</f>
        <v>225</v>
      </c>
    </row>
    <row r="13" spans="1:20" hidden="1" x14ac:dyDescent="0.25">
      <c r="B13" s="106" t="s">
        <v>778</v>
      </c>
      <c r="C13" s="61" t="str">
        <f>VLOOKUP(A6,B18:F307,3,FALSE)</f>
        <v>G176604</v>
      </c>
      <c r="D13" s="61">
        <f>VLOOKUP(C13,Data!B:C,2,FALSE)</f>
        <v>411</v>
      </c>
      <c r="F13" s="61" t="str">
        <f>VLOOKUP($A$6,'Liknande kommuner'!$C$2:$J$291,2,FALSE)</f>
        <v>Älvkarleby</v>
      </c>
      <c r="G13" s="61" t="str">
        <f>VLOOKUP($A$6,'Liknande kommuner'!$C$2:$J$291,3,FALSE)</f>
        <v>Perstorp</v>
      </c>
      <c r="H13" s="61" t="str">
        <f>VLOOKUP($A$6,'Liknande kommuner'!$C$2:$J$291,4,FALSE)</f>
        <v>Svenljunga</v>
      </c>
      <c r="I13" s="61" t="str">
        <f>VLOOKUP($A$6,'Liknande kommuner'!$C$2:$J$291,5,FALSE)</f>
        <v>Herrljunga</v>
      </c>
      <c r="J13" s="61" t="str">
        <f>VLOOKUP($A$6,'Liknande kommuner'!$C$2:$J$291,6,FALSE)</f>
        <v>Strömstad</v>
      </c>
      <c r="K13" s="61" t="str">
        <f>VLOOKUP($A$6,'Liknande kommuner'!$C$2:$J$291,7,FALSE)</f>
        <v>Kil</v>
      </c>
      <c r="L13" s="61" t="str">
        <f>VLOOKUP($A$6,'Liknande kommuner'!$C$2:$J$291,8,FALSE)</f>
        <v>Gagnef</v>
      </c>
    </row>
    <row r="14" spans="1:20" hidden="1" x14ac:dyDescent="0.25">
      <c r="B14" s="106" t="s">
        <v>776</v>
      </c>
      <c r="C14" s="61" t="str">
        <f>VLOOKUP(A6,B18:F307,4,FALSE)</f>
        <v>G33617</v>
      </c>
      <c r="D14" s="61">
        <f>VLOOKUP(C14,Data!B:C,2,FALSE)</f>
        <v>588</v>
      </c>
    </row>
    <row r="15" spans="1:20" hidden="1" x14ac:dyDescent="0.25">
      <c r="B15" s="106" t="s">
        <v>777</v>
      </c>
      <c r="C15" s="61" t="s">
        <v>732</v>
      </c>
      <c r="D15" s="61">
        <f>VLOOKUP(C15,Data!B:C,2,FALSE)</f>
        <v>582</v>
      </c>
    </row>
    <row r="16" spans="1:20" hidden="1" x14ac:dyDescent="0.25">
      <c r="B16" s="106" t="s">
        <v>811</v>
      </c>
      <c r="D16" s="105">
        <f>HLOOKUP(B16,Data!D:VG,Startsida!$D$12,FALSE)</f>
        <v>514.4507186898004</v>
      </c>
    </row>
    <row r="17" spans="2:6" hidden="1" x14ac:dyDescent="0.25">
      <c r="B17" s="106" t="s">
        <v>779</v>
      </c>
      <c r="C17" s="61" t="s">
        <v>339</v>
      </c>
      <c r="D17" s="61" t="s">
        <v>780</v>
      </c>
      <c r="E17" s="61" t="s">
        <v>338</v>
      </c>
      <c r="F17" s="61" t="s">
        <v>781</v>
      </c>
    </row>
    <row r="18" spans="2:6" hidden="1" x14ac:dyDescent="0.25">
      <c r="B18" s="61" t="s">
        <v>5</v>
      </c>
      <c r="C18" s="61" t="s">
        <v>485</v>
      </c>
      <c r="D18" s="61" t="s">
        <v>1297</v>
      </c>
      <c r="E18" s="61" t="s">
        <v>755</v>
      </c>
      <c r="F18" s="61" t="s">
        <v>732</v>
      </c>
    </row>
    <row r="19" spans="2:6" hidden="1" x14ac:dyDescent="0.25">
      <c r="B19" s="61" t="s">
        <v>6</v>
      </c>
      <c r="C19" s="61" t="s">
        <v>512</v>
      </c>
      <c r="D19" s="61" t="s">
        <v>1298</v>
      </c>
      <c r="E19" s="61" t="s">
        <v>755</v>
      </c>
      <c r="F19" s="61" t="s">
        <v>732</v>
      </c>
    </row>
    <row r="20" spans="2:6" hidden="1" x14ac:dyDescent="0.25">
      <c r="B20" s="61" t="s">
        <v>7</v>
      </c>
      <c r="C20" s="61" t="s">
        <v>412</v>
      </c>
      <c r="D20" s="61" t="s">
        <v>1299</v>
      </c>
      <c r="E20" s="61" t="s">
        <v>743</v>
      </c>
      <c r="F20" s="61" t="s">
        <v>732</v>
      </c>
    </row>
    <row r="21" spans="2:6" hidden="1" x14ac:dyDescent="0.25">
      <c r="B21" s="61" t="s">
        <v>8</v>
      </c>
      <c r="C21" s="61" t="s">
        <v>396</v>
      </c>
      <c r="D21" s="61" t="s">
        <v>1300</v>
      </c>
      <c r="E21" s="61" t="s">
        <v>741</v>
      </c>
      <c r="F21" s="61" t="s">
        <v>732</v>
      </c>
    </row>
    <row r="22" spans="2:6" hidden="1" x14ac:dyDescent="0.25">
      <c r="B22" s="61" t="s">
        <v>9</v>
      </c>
      <c r="C22" s="61" t="s">
        <v>560</v>
      </c>
      <c r="D22" s="61" t="s">
        <v>1301</v>
      </c>
      <c r="E22" s="61" t="s">
        <v>761</v>
      </c>
      <c r="F22" s="61" t="s">
        <v>732</v>
      </c>
    </row>
    <row r="23" spans="2:6" hidden="1" x14ac:dyDescent="0.25">
      <c r="B23" s="61" t="s">
        <v>10</v>
      </c>
      <c r="C23" s="61" t="s">
        <v>617</v>
      </c>
      <c r="D23" s="61" t="s">
        <v>1302</v>
      </c>
      <c r="E23" s="61" t="s">
        <v>773</v>
      </c>
      <c r="F23" s="61" t="s">
        <v>732</v>
      </c>
    </row>
    <row r="24" spans="2:6" hidden="1" x14ac:dyDescent="0.25">
      <c r="B24" s="61" t="s">
        <v>11</v>
      </c>
      <c r="C24" s="61" t="s">
        <v>616</v>
      </c>
      <c r="D24" s="61" t="s">
        <v>1303</v>
      </c>
      <c r="E24" s="61" t="s">
        <v>773</v>
      </c>
      <c r="F24" s="61" t="s">
        <v>732</v>
      </c>
    </row>
    <row r="25" spans="2:6" hidden="1" x14ac:dyDescent="0.25">
      <c r="B25" s="61" t="s">
        <v>12</v>
      </c>
      <c r="C25" s="61" t="s">
        <v>537</v>
      </c>
      <c r="D25" s="61" t="s">
        <v>1304</v>
      </c>
      <c r="E25" s="61" t="s">
        <v>757</v>
      </c>
      <c r="F25" s="61" t="s">
        <v>732</v>
      </c>
    </row>
    <row r="26" spans="2:6" hidden="1" x14ac:dyDescent="0.25">
      <c r="B26" s="61" t="s">
        <v>13</v>
      </c>
      <c r="C26" s="61" t="s">
        <v>547</v>
      </c>
      <c r="D26" s="61" t="s">
        <v>1305</v>
      </c>
      <c r="E26" s="61" t="s">
        <v>759</v>
      </c>
      <c r="F26" s="61" t="s">
        <v>732</v>
      </c>
    </row>
    <row r="27" spans="2:6" hidden="1" x14ac:dyDescent="0.25">
      <c r="B27" s="61" t="s">
        <v>14</v>
      </c>
      <c r="C27" s="61" t="s">
        <v>574</v>
      </c>
      <c r="D27" s="61" t="s">
        <v>1306</v>
      </c>
      <c r="E27" s="61" t="s">
        <v>763</v>
      </c>
      <c r="F27" s="61" t="s">
        <v>732</v>
      </c>
    </row>
    <row r="28" spans="2:6" hidden="1" x14ac:dyDescent="0.25">
      <c r="B28" s="61" t="s">
        <v>15</v>
      </c>
      <c r="C28" s="61" t="s">
        <v>494</v>
      </c>
      <c r="D28" s="61" t="s">
        <v>1307</v>
      </c>
      <c r="E28" s="61" t="s">
        <v>755</v>
      </c>
      <c r="F28" s="61" t="s">
        <v>732</v>
      </c>
    </row>
    <row r="29" spans="2:6" hidden="1" x14ac:dyDescent="0.25">
      <c r="B29" s="61" t="s">
        <v>16</v>
      </c>
      <c r="C29" s="61" t="s">
        <v>598</v>
      </c>
      <c r="D29" s="61" t="s">
        <v>1308</v>
      </c>
      <c r="E29" s="61" t="s">
        <v>769</v>
      </c>
      <c r="F29" s="61" t="s">
        <v>732</v>
      </c>
    </row>
    <row r="30" spans="2:6" hidden="1" x14ac:dyDescent="0.25">
      <c r="B30" s="61" t="s">
        <v>17</v>
      </c>
      <c r="C30" s="61" t="s">
        <v>602</v>
      </c>
      <c r="D30" s="61" t="s">
        <v>1309</v>
      </c>
      <c r="E30" s="61" t="s">
        <v>771</v>
      </c>
      <c r="F30" s="61" t="s">
        <v>732</v>
      </c>
    </row>
    <row r="31" spans="2:6" hidden="1" x14ac:dyDescent="0.25">
      <c r="B31" s="61" t="s">
        <v>18</v>
      </c>
      <c r="C31" s="61" t="s">
        <v>441</v>
      </c>
      <c r="D31" s="61" t="s">
        <v>1310</v>
      </c>
      <c r="E31" s="61" t="s">
        <v>751</v>
      </c>
      <c r="F31" s="61" t="s">
        <v>732</v>
      </c>
    </row>
    <row r="32" spans="2:6" hidden="1" x14ac:dyDescent="0.25">
      <c r="B32" s="61" t="s">
        <v>19</v>
      </c>
      <c r="C32" s="61" t="s">
        <v>627</v>
      </c>
      <c r="D32" s="61" t="s">
        <v>1311</v>
      </c>
      <c r="E32" s="61" t="s">
        <v>773</v>
      </c>
      <c r="F32" s="61" t="s">
        <v>732</v>
      </c>
    </row>
    <row r="33" spans="2:6" hidden="1" x14ac:dyDescent="0.25">
      <c r="B33" s="61" t="s">
        <v>20</v>
      </c>
      <c r="C33" s="61" t="s">
        <v>488</v>
      </c>
      <c r="D33" s="61" t="s">
        <v>1312</v>
      </c>
      <c r="E33" s="61" t="s">
        <v>755</v>
      </c>
      <c r="F33" s="61" t="s">
        <v>732</v>
      </c>
    </row>
    <row r="34" spans="2:6" hidden="1" x14ac:dyDescent="0.25">
      <c r="B34" s="61" t="s">
        <v>21</v>
      </c>
      <c r="C34" s="61" t="s">
        <v>584</v>
      </c>
      <c r="D34" s="61" t="s">
        <v>1313</v>
      </c>
      <c r="E34" s="61" t="s">
        <v>765</v>
      </c>
      <c r="F34" s="61" t="s">
        <v>732</v>
      </c>
    </row>
    <row r="35" spans="2:6" hidden="1" x14ac:dyDescent="0.25">
      <c r="B35" s="61" t="s">
        <v>22</v>
      </c>
      <c r="C35" s="61" t="s">
        <v>428</v>
      </c>
      <c r="D35" s="61" t="s">
        <v>1314</v>
      </c>
      <c r="E35" s="61" t="s">
        <v>745</v>
      </c>
      <c r="F35" s="61" t="s">
        <v>732</v>
      </c>
    </row>
    <row r="36" spans="2:6" hidden="1" x14ac:dyDescent="0.25">
      <c r="B36" s="61" t="s">
        <v>23</v>
      </c>
      <c r="C36" s="61" t="s">
        <v>571</v>
      </c>
      <c r="D36" s="61" t="s">
        <v>1315</v>
      </c>
      <c r="E36" s="61" t="s">
        <v>763</v>
      </c>
      <c r="F36" s="61" t="s">
        <v>732</v>
      </c>
    </row>
    <row r="37" spans="2:6" hidden="1" x14ac:dyDescent="0.25">
      <c r="B37" s="61" t="s">
        <v>24</v>
      </c>
      <c r="C37" s="61" t="s">
        <v>513</v>
      </c>
      <c r="D37" s="61" t="s">
        <v>1316</v>
      </c>
      <c r="E37" s="61" t="s">
        <v>755</v>
      </c>
      <c r="F37" s="61" t="s">
        <v>732</v>
      </c>
    </row>
    <row r="38" spans="2:6" hidden="1" x14ac:dyDescent="0.25">
      <c r="B38" s="61" t="s">
        <v>25</v>
      </c>
      <c r="C38" s="61" t="s">
        <v>347</v>
      </c>
      <c r="D38" s="61" t="s">
        <v>1317</v>
      </c>
      <c r="E38" s="61" t="s">
        <v>733</v>
      </c>
      <c r="F38" s="61" t="s">
        <v>732</v>
      </c>
    </row>
    <row r="39" spans="2:6" hidden="1" x14ac:dyDescent="0.25">
      <c r="B39" s="61" t="s">
        <v>26</v>
      </c>
      <c r="C39" s="61" t="s">
        <v>386</v>
      </c>
      <c r="D39" s="61" t="s">
        <v>1318</v>
      </c>
      <c r="E39" s="61" t="s">
        <v>739</v>
      </c>
      <c r="F39" s="61" t="s">
        <v>732</v>
      </c>
    </row>
    <row r="40" spans="2:6" hidden="1" x14ac:dyDescent="0.25">
      <c r="B40" s="61" t="s">
        <v>27</v>
      </c>
      <c r="C40" s="61" t="s">
        <v>450</v>
      </c>
      <c r="D40" s="61" t="s">
        <v>1319</v>
      </c>
      <c r="E40" s="61" t="s">
        <v>751</v>
      </c>
      <c r="F40" s="61" t="s">
        <v>732</v>
      </c>
    </row>
    <row r="41" spans="2:6" hidden="1" x14ac:dyDescent="0.25">
      <c r="B41" s="61" t="s">
        <v>28</v>
      </c>
      <c r="C41" s="61" t="s">
        <v>594</v>
      </c>
      <c r="D41" s="61" t="s">
        <v>1320</v>
      </c>
      <c r="E41" s="61" t="s">
        <v>769</v>
      </c>
      <c r="F41" s="61" t="s">
        <v>732</v>
      </c>
    </row>
    <row r="42" spans="2:6" hidden="1" x14ac:dyDescent="0.25">
      <c r="B42" s="61" t="s">
        <v>29</v>
      </c>
      <c r="C42" s="61" t="s">
        <v>437</v>
      </c>
      <c r="D42" s="61" t="s">
        <v>1321</v>
      </c>
      <c r="E42" s="61" t="s">
        <v>751</v>
      </c>
      <c r="F42" s="61" t="s">
        <v>732</v>
      </c>
    </row>
    <row r="43" spans="2:6" hidden="1" x14ac:dyDescent="0.25">
      <c r="B43" s="61" t="s">
        <v>30</v>
      </c>
      <c r="C43" s="61" t="s">
        <v>455</v>
      </c>
      <c r="D43" s="61" t="s">
        <v>1322</v>
      </c>
      <c r="E43" s="61" t="s">
        <v>751</v>
      </c>
      <c r="F43" s="61" t="s">
        <v>732</v>
      </c>
    </row>
    <row r="44" spans="2:6" hidden="1" x14ac:dyDescent="0.25">
      <c r="B44" s="61" t="s">
        <v>31</v>
      </c>
      <c r="C44" s="61" t="s">
        <v>483</v>
      </c>
      <c r="D44" s="61" t="s">
        <v>1323</v>
      </c>
      <c r="E44" s="61" t="s">
        <v>755</v>
      </c>
      <c r="F44" s="61" t="s">
        <v>732</v>
      </c>
    </row>
    <row r="45" spans="2:6" hidden="1" x14ac:dyDescent="0.25">
      <c r="B45" s="61" t="s">
        <v>32</v>
      </c>
      <c r="C45" s="61" t="s">
        <v>354</v>
      </c>
      <c r="D45" s="61" t="s">
        <v>1324</v>
      </c>
      <c r="E45" s="61" t="s">
        <v>733</v>
      </c>
      <c r="F45" s="61" t="s">
        <v>732</v>
      </c>
    </row>
    <row r="46" spans="2:6" hidden="1" x14ac:dyDescent="0.25">
      <c r="B46" s="61" t="s">
        <v>33</v>
      </c>
      <c r="C46" s="61" t="s">
        <v>542</v>
      </c>
      <c r="D46" s="61" t="s">
        <v>1325</v>
      </c>
      <c r="E46" s="61" t="s">
        <v>759</v>
      </c>
      <c r="F46" s="61" t="s">
        <v>732</v>
      </c>
    </row>
    <row r="47" spans="2:6" hidden="1" x14ac:dyDescent="0.25">
      <c r="B47" s="61" t="s">
        <v>34</v>
      </c>
      <c r="C47" s="61" t="s">
        <v>609</v>
      </c>
      <c r="D47" s="61" t="s">
        <v>1326</v>
      </c>
      <c r="E47" s="61" t="s">
        <v>771</v>
      </c>
      <c r="F47" s="61" t="s">
        <v>732</v>
      </c>
    </row>
    <row r="48" spans="2:6" hidden="1" x14ac:dyDescent="0.25">
      <c r="B48" s="61" t="s">
        <v>35</v>
      </c>
      <c r="C48" s="61" t="s">
        <v>524</v>
      </c>
      <c r="D48" s="61" t="s">
        <v>1327</v>
      </c>
      <c r="E48" s="61" t="s">
        <v>757</v>
      </c>
      <c r="F48" s="61" t="s">
        <v>732</v>
      </c>
    </row>
    <row r="49" spans="2:6" hidden="1" x14ac:dyDescent="0.25">
      <c r="B49" s="61" t="s">
        <v>36</v>
      </c>
      <c r="C49" s="61" t="s">
        <v>345</v>
      </c>
      <c r="D49" s="61" t="s">
        <v>1328</v>
      </c>
      <c r="E49" s="61" t="s">
        <v>733</v>
      </c>
      <c r="F49" s="61" t="s">
        <v>732</v>
      </c>
    </row>
    <row r="50" spans="2:6" hidden="1" x14ac:dyDescent="0.25">
      <c r="B50" s="61" t="s">
        <v>37</v>
      </c>
      <c r="C50" s="61" t="s">
        <v>407</v>
      </c>
      <c r="D50" s="61" t="s">
        <v>1329</v>
      </c>
      <c r="E50" s="61" t="s">
        <v>741</v>
      </c>
      <c r="F50" s="61" t="s">
        <v>732</v>
      </c>
    </row>
    <row r="51" spans="2:6" hidden="1" x14ac:dyDescent="0.25">
      <c r="B51" s="61" t="s">
        <v>38</v>
      </c>
      <c r="C51" s="61" t="s">
        <v>422</v>
      </c>
      <c r="D51" s="61" t="s">
        <v>1330</v>
      </c>
      <c r="E51" s="61" t="s">
        <v>745</v>
      </c>
      <c r="F51" s="61" t="s">
        <v>732</v>
      </c>
    </row>
    <row r="52" spans="2:6" hidden="1" x14ac:dyDescent="0.25">
      <c r="B52" s="61" t="s">
        <v>39</v>
      </c>
      <c r="C52" s="61" t="s">
        <v>372</v>
      </c>
      <c r="D52" s="61" t="s">
        <v>1331</v>
      </c>
      <c r="E52" s="61" t="s">
        <v>735</v>
      </c>
      <c r="F52" s="61" t="s">
        <v>732</v>
      </c>
    </row>
    <row r="53" spans="2:6" hidden="1" x14ac:dyDescent="0.25">
      <c r="B53" s="61" t="s">
        <v>40</v>
      </c>
      <c r="C53" s="61" t="s">
        <v>380</v>
      </c>
      <c r="D53" s="61" t="s">
        <v>1332</v>
      </c>
      <c r="E53" s="61" t="s">
        <v>737</v>
      </c>
      <c r="F53" s="61" t="s">
        <v>732</v>
      </c>
    </row>
    <row r="54" spans="2:6" hidden="1" x14ac:dyDescent="0.25">
      <c r="B54" s="61" t="s">
        <v>41</v>
      </c>
      <c r="C54" s="61" t="s">
        <v>461</v>
      </c>
      <c r="D54" s="61" t="s">
        <v>1333</v>
      </c>
      <c r="E54" s="61" t="s">
        <v>751</v>
      </c>
      <c r="F54" s="61" t="s">
        <v>732</v>
      </c>
    </row>
    <row r="55" spans="2:6" hidden="1" x14ac:dyDescent="0.25">
      <c r="B55" s="61" t="s">
        <v>42</v>
      </c>
      <c r="C55" s="61" t="s">
        <v>490</v>
      </c>
      <c r="D55" s="61" t="s">
        <v>1334</v>
      </c>
      <c r="E55" s="61" t="s">
        <v>755</v>
      </c>
      <c r="F55" s="61" t="s">
        <v>732</v>
      </c>
    </row>
    <row r="56" spans="2:6" hidden="1" x14ac:dyDescent="0.25">
      <c r="B56" s="61" t="s">
        <v>43</v>
      </c>
      <c r="C56" s="61" t="s">
        <v>558</v>
      </c>
      <c r="D56" s="61" t="s">
        <v>1335</v>
      </c>
      <c r="E56" s="61" t="s">
        <v>761</v>
      </c>
      <c r="F56" s="61" t="s">
        <v>732</v>
      </c>
    </row>
    <row r="57" spans="2:6" hidden="1" x14ac:dyDescent="0.25">
      <c r="B57" s="61" t="s">
        <v>44</v>
      </c>
      <c r="C57" s="61" t="s">
        <v>471</v>
      </c>
      <c r="D57" s="61" t="s">
        <v>1336</v>
      </c>
      <c r="E57" s="61" t="s">
        <v>753</v>
      </c>
      <c r="F57" s="61" t="s">
        <v>732</v>
      </c>
    </row>
    <row r="58" spans="2:6" hidden="1" x14ac:dyDescent="0.25">
      <c r="B58" s="61" t="s">
        <v>45</v>
      </c>
      <c r="C58" s="61" t="s">
        <v>522</v>
      </c>
      <c r="D58" s="61" t="s">
        <v>1337</v>
      </c>
      <c r="E58" s="61" t="s">
        <v>755</v>
      </c>
      <c r="F58" s="61" t="s">
        <v>732</v>
      </c>
    </row>
    <row r="59" spans="2:6" hidden="1" x14ac:dyDescent="0.25">
      <c r="B59" s="61" t="s">
        <v>46</v>
      </c>
      <c r="C59" s="61" t="s">
        <v>570</v>
      </c>
      <c r="D59" s="61" t="s">
        <v>1338</v>
      </c>
      <c r="E59" s="61" t="s">
        <v>763</v>
      </c>
      <c r="F59" s="61" t="s">
        <v>732</v>
      </c>
    </row>
    <row r="60" spans="2:6" hidden="1" x14ac:dyDescent="0.25">
      <c r="B60" s="61" t="s">
        <v>47</v>
      </c>
      <c r="C60" s="61" t="s">
        <v>535</v>
      </c>
      <c r="D60" s="61" t="s">
        <v>1339</v>
      </c>
      <c r="E60" s="61" t="s">
        <v>757</v>
      </c>
      <c r="F60" s="61" t="s">
        <v>732</v>
      </c>
    </row>
    <row r="61" spans="2:6" hidden="1" x14ac:dyDescent="0.25">
      <c r="B61" s="61" t="s">
        <v>48</v>
      </c>
      <c r="C61" s="61" t="s">
        <v>388</v>
      </c>
      <c r="D61" s="61" t="s">
        <v>1340</v>
      </c>
      <c r="E61" s="61" t="s">
        <v>739</v>
      </c>
      <c r="F61" s="61" t="s">
        <v>732</v>
      </c>
    </row>
    <row r="62" spans="2:6" hidden="1" x14ac:dyDescent="0.25">
      <c r="B62" s="61" t="s">
        <v>49</v>
      </c>
      <c r="C62" s="61" t="s">
        <v>378</v>
      </c>
      <c r="D62" s="61" t="s">
        <v>1341</v>
      </c>
      <c r="E62" s="61" t="s">
        <v>737</v>
      </c>
      <c r="F62" s="61" t="s">
        <v>732</v>
      </c>
    </row>
    <row r="63" spans="2:6" hidden="1" x14ac:dyDescent="0.25">
      <c r="B63" s="61" t="s">
        <v>50</v>
      </c>
      <c r="C63" s="61" t="s">
        <v>529</v>
      </c>
      <c r="D63" s="61" t="s">
        <v>1342</v>
      </c>
      <c r="E63" s="61" t="s">
        <v>757</v>
      </c>
      <c r="F63" s="61" t="s">
        <v>732</v>
      </c>
    </row>
    <row r="64" spans="2:6" hidden="1" x14ac:dyDescent="0.25">
      <c r="B64" s="61" t="s">
        <v>51</v>
      </c>
      <c r="C64" s="61" t="s">
        <v>484</v>
      </c>
      <c r="D64" s="61" t="s">
        <v>1343</v>
      </c>
      <c r="E64" s="61" t="s">
        <v>755</v>
      </c>
      <c r="F64" s="61" t="s">
        <v>732</v>
      </c>
    </row>
    <row r="65" spans="2:6" hidden="1" x14ac:dyDescent="0.25">
      <c r="B65" s="61" t="s">
        <v>52</v>
      </c>
      <c r="C65" s="61" t="s">
        <v>563</v>
      </c>
      <c r="D65" s="61" t="s">
        <v>1344</v>
      </c>
      <c r="E65" s="61" t="s">
        <v>763</v>
      </c>
      <c r="F65" s="61" t="s">
        <v>732</v>
      </c>
    </row>
    <row r="66" spans="2:6" hidden="1" x14ac:dyDescent="0.25">
      <c r="B66" s="61" t="s">
        <v>53</v>
      </c>
      <c r="C66" s="61" t="s">
        <v>400</v>
      </c>
      <c r="D66" s="61" t="s">
        <v>1345</v>
      </c>
      <c r="E66" s="61" t="s">
        <v>741</v>
      </c>
      <c r="F66" s="61" t="s">
        <v>732</v>
      </c>
    </row>
    <row r="67" spans="2:6" hidden="1" x14ac:dyDescent="0.25">
      <c r="B67" s="61" t="s">
        <v>54</v>
      </c>
      <c r="C67" s="61" t="s">
        <v>375</v>
      </c>
      <c r="D67" s="61" t="s">
        <v>1346</v>
      </c>
      <c r="E67" s="61" t="s">
        <v>737</v>
      </c>
      <c r="F67" s="61" t="s">
        <v>732</v>
      </c>
    </row>
    <row r="68" spans="2:6" hidden="1" x14ac:dyDescent="0.25">
      <c r="B68" s="61" t="s">
        <v>55</v>
      </c>
      <c r="C68" s="61" t="s">
        <v>397</v>
      </c>
      <c r="D68" s="61" t="s">
        <v>1347</v>
      </c>
      <c r="E68" s="61" t="s">
        <v>741</v>
      </c>
      <c r="F68" s="61" t="s">
        <v>732</v>
      </c>
    </row>
    <row r="69" spans="2:6" hidden="1" x14ac:dyDescent="0.25">
      <c r="B69" s="61" t="s">
        <v>56</v>
      </c>
      <c r="C69" s="61" t="s">
        <v>429</v>
      </c>
      <c r="D69" s="61" t="s">
        <v>1348</v>
      </c>
      <c r="E69" s="61" t="s">
        <v>747</v>
      </c>
      <c r="F69" s="61" t="s">
        <v>732</v>
      </c>
    </row>
    <row r="70" spans="2:6" hidden="1" x14ac:dyDescent="0.25">
      <c r="B70" s="61" t="s">
        <v>57</v>
      </c>
      <c r="C70" s="61" t="s">
        <v>530</v>
      </c>
      <c r="D70" s="61" t="s">
        <v>1349</v>
      </c>
      <c r="E70" s="61" t="s">
        <v>757</v>
      </c>
      <c r="F70" s="61" t="s">
        <v>732</v>
      </c>
    </row>
    <row r="71" spans="2:6" hidden="1" x14ac:dyDescent="0.25">
      <c r="B71" s="61" t="s">
        <v>58</v>
      </c>
      <c r="C71" s="61" t="s">
        <v>489</v>
      </c>
      <c r="D71" s="61" t="s">
        <v>1350</v>
      </c>
      <c r="E71" s="61" t="s">
        <v>755</v>
      </c>
      <c r="F71" s="61" t="s">
        <v>732</v>
      </c>
    </row>
    <row r="72" spans="2:6" hidden="1" x14ac:dyDescent="0.25">
      <c r="B72" s="61" t="s">
        <v>59</v>
      </c>
      <c r="C72" s="61" t="s">
        <v>492</v>
      </c>
      <c r="D72" s="61" t="s">
        <v>1351</v>
      </c>
      <c r="E72" s="61" t="s">
        <v>755</v>
      </c>
      <c r="F72" s="61" t="s">
        <v>732</v>
      </c>
    </row>
    <row r="73" spans="2:6" hidden="1" x14ac:dyDescent="0.25">
      <c r="B73" s="61" t="s">
        <v>60</v>
      </c>
      <c r="C73" s="61" t="s">
        <v>623</v>
      </c>
      <c r="D73" s="61" t="s">
        <v>1352</v>
      </c>
      <c r="E73" s="61" t="s">
        <v>773</v>
      </c>
      <c r="F73" s="61" t="s">
        <v>732</v>
      </c>
    </row>
    <row r="74" spans="2:6" hidden="1" x14ac:dyDescent="0.25">
      <c r="B74" s="61" t="s">
        <v>61</v>
      </c>
      <c r="C74" s="61" t="s">
        <v>581</v>
      </c>
      <c r="D74" s="61" t="s">
        <v>1353</v>
      </c>
      <c r="E74" s="61" t="s">
        <v>765</v>
      </c>
      <c r="F74" s="61" t="s">
        <v>732</v>
      </c>
    </row>
    <row r="75" spans="2:6" hidden="1" x14ac:dyDescent="0.25">
      <c r="B75" s="61" t="s">
        <v>62</v>
      </c>
      <c r="C75" s="61" t="s">
        <v>504</v>
      </c>
      <c r="D75" s="61" t="s">
        <v>1354</v>
      </c>
      <c r="E75" s="61" t="s">
        <v>755</v>
      </c>
      <c r="F75" s="61" t="s">
        <v>732</v>
      </c>
    </row>
    <row r="76" spans="2:6" hidden="1" x14ac:dyDescent="0.25">
      <c r="B76" s="61" t="s">
        <v>63</v>
      </c>
      <c r="C76" s="61" t="s">
        <v>501</v>
      </c>
      <c r="D76" s="61" t="s">
        <v>1355</v>
      </c>
      <c r="E76" s="61" t="s">
        <v>755</v>
      </c>
      <c r="F76" s="61" t="s">
        <v>732</v>
      </c>
    </row>
    <row r="77" spans="2:6" hidden="1" x14ac:dyDescent="0.25">
      <c r="B77" s="61" t="s">
        <v>64</v>
      </c>
      <c r="C77" s="61" t="s">
        <v>399</v>
      </c>
      <c r="D77" s="61" t="s">
        <v>1356</v>
      </c>
      <c r="E77" s="61" t="s">
        <v>741</v>
      </c>
      <c r="F77" s="61" t="s">
        <v>732</v>
      </c>
    </row>
    <row r="78" spans="2:6" hidden="1" x14ac:dyDescent="0.25">
      <c r="B78" s="61" t="s">
        <v>65</v>
      </c>
      <c r="C78" s="61" t="s">
        <v>536</v>
      </c>
      <c r="D78" s="61" t="s">
        <v>1357</v>
      </c>
      <c r="E78" s="61" t="s">
        <v>757</v>
      </c>
      <c r="F78" s="61" t="s">
        <v>732</v>
      </c>
    </row>
    <row r="79" spans="2:6" hidden="1" x14ac:dyDescent="0.25">
      <c r="B79" s="61" t="s">
        <v>66</v>
      </c>
      <c r="C79" s="61" t="s">
        <v>541</v>
      </c>
      <c r="D79" s="61" t="s">
        <v>1358</v>
      </c>
      <c r="E79" s="61" t="s">
        <v>759</v>
      </c>
      <c r="F79" s="61" t="s">
        <v>732</v>
      </c>
    </row>
    <row r="80" spans="2:6" hidden="1" x14ac:dyDescent="0.25">
      <c r="B80" s="61" t="s">
        <v>67</v>
      </c>
      <c r="C80" s="61" t="s">
        <v>554</v>
      </c>
      <c r="D80" s="61" t="s">
        <v>1359</v>
      </c>
      <c r="E80" s="61" t="s">
        <v>761</v>
      </c>
      <c r="F80" s="61" t="s">
        <v>732</v>
      </c>
    </row>
    <row r="81" spans="2:6" hidden="1" x14ac:dyDescent="0.25">
      <c r="B81" s="61" t="s">
        <v>68</v>
      </c>
      <c r="C81" s="61" t="s">
        <v>469</v>
      </c>
      <c r="D81" s="61" t="s">
        <v>1360</v>
      </c>
      <c r="E81" s="61" t="s">
        <v>753</v>
      </c>
      <c r="F81" s="61" t="s">
        <v>732</v>
      </c>
    </row>
    <row r="82" spans="2:6" hidden="1" x14ac:dyDescent="0.25">
      <c r="B82" s="61" t="s">
        <v>69</v>
      </c>
      <c r="C82" s="61" t="s">
        <v>527</v>
      </c>
      <c r="D82" s="61" t="s">
        <v>1361</v>
      </c>
      <c r="E82" s="61" t="s">
        <v>757</v>
      </c>
      <c r="F82" s="61" t="s">
        <v>732</v>
      </c>
    </row>
    <row r="83" spans="2:6" hidden="1" x14ac:dyDescent="0.25">
      <c r="B83" s="61" t="s">
        <v>70</v>
      </c>
      <c r="C83" s="61" t="s">
        <v>349</v>
      </c>
      <c r="D83" s="61" t="s">
        <v>1362</v>
      </c>
      <c r="E83" s="61" t="s">
        <v>733</v>
      </c>
      <c r="F83" s="61" t="s">
        <v>732</v>
      </c>
    </row>
    <row r="84" spans="2:6" hidden="1" x14ac:dyDescent="0.25">
      <c r="B84" s="61" t="s">
        <v>71</v>
      </c>
      <c r="C84" s="61" t="s">
        <v>628</v>
      </c>
      <c r="D84" s="61" t="s">
        <v>1363</v>
      </c>
      <c r="E84" s="61" t="s">
        <v>773</v>
      </c>
      <c r="F84" s="61" t="s">
        <v>732</v>
      </c>
    </row>
    <row r="85" spans="2:6" hidden="1" x14ac:dyDescent="0.25">
      <c r="B85" s="61" t="s">
        <v>72</v>
      </c>
      <c r="C85" s="61" t="s">
        <v>369</v>
      </c>
      <c r="D85" s="61" t="s">
        <v>1364</v>
      </c>
      <c r="E85" s="61" t="s">
        <v>735</v>
      </c>
      <c r="F85" s="61" t="s">
        <v>732</v>
      </c>
    </row>
    <row r="86" spans="2:6" hidden="1" x14ac:dyDescent="0.25">
      <c r="B86" s="61" t="s">
        <v>73</v>
      </c>
      <c r="C86" s="61" t="s">
        <v>573</v>
      </c>
      <c r="D86" s="61" t="s">
        <v>1365</v>
      </c>
      <c r="E86" s="61" t="s">
        <v>763</v>
      </c>
      <c r="F86" s="61" t="s">
        <v>732</v>
      </c>
    </row>
    <row r="87" spans="2:6" hidden="1" x14ac:dyDescent="0.25">
      <c r="B87" s="61" t="s">
        <v>74</v>
      </c>
      <c r="C87" s="61" t="s">
        <v>459</v>
      </c>
      <c r="D87" s="61" t="s">
        <v>1366</v>
      </c>
      <c r="E87" s="61" t="s">
        <v>751</v>
      </c>
      <c r="F87" s="61" t="s">
        <v>732</v>
      </c>
    </row>
    <row r="88" spans="2:6" hidden="1" x14ac:dyDescent="0.25">
      <c r="B88" s="61" t="s">
        <v>75</v>
      </c>
      <c r="C88" s="61" t="s">
        <v>499</v>
      </c>
      <c r="D88" s="61" t="s">
        <v>1367</v>
      </c>
      <c r="E88" s="61" t="s">
        <v>755</v>
      </c>
      <c r="F88" s="61" t="s">
        <v>732</v>
      </c>
    </row>
    <row r="89" spans="2:6" hidden="1" x14ac:dyDescent="0.25">
      <c r="B89" s="61" t="s">
        <v>76</v>
      </c>
      <c r="C89" s="61" t="s">
        <v>520</v>
      </c>
      <c r="D89" s="61" t="s">
        <v>1368</v>
      </c>
      <c r="E89" s="61" t="s">
        <v>755</v>
      </c>
      <c r="F89" s="61" t="s">
        <v>732</v>
      </c>
    </row>
    <row r="90" spans="2:6" hidden="1" x14ac:dyDescent="0.25">
      <c r="B90" s="61" t="s">
        <v>77</v>
      </c>
      <c r="C90" s="61" t="s">
        <v>577</v>
      </c>
      <c r="D90" s="61" t="s">
        <v>1369</v>
      </c>
      <c r="E90" s="61" t="s">
        <v>765</v>
      </c>
      <c r="F90" s="61" t="s">
        <v>732</v>
      </c>
    </row>
    <row r="91" spans="2:6" hidden="1" x14ac:dyDescent="0.25">
      <c r="B91" s="61" t="s">
        <v>78</v>
      </c>
      <c r="C91" s="61" t="s">
        <v>346</v>
      </c>
      <c r="D91" s="61" t="s">
        <v>1370</v>
      </c>
      <c r="E91" s="61" t="s">
        <v>733</v>
      </c>
      <c r="F91" s="61" t="s">
        <v>732</v>
      </c>
    </row>
    <row r="92" spans="2:6" hidden="1" x14ac:dyDescent="0.25">
      <c r="B92" s="61" t="s">
        <v>79</v>
      </c>
      <c r="C92" s="61" t="s">
        <v>585</v>
      </c>
      <c r="D92" s="61" t="s">
        <v>1371</v>
      </c>
      <c r="E92" s="61" t="s">
        <v>765</v>
      </c>
      <c r="F92" s="61" t="s">
        <v>732</v>
      </c>
    </row>
    <row r="93" spans="2:6" hidden="1" x14ac:dyDescent="0.25">
      <c r="B93" s="61" t="s">
        <v>80</v>
      </c>
      <c r="C93" s="61" t="s">
        <v>420</v>
      </c>
      <c r="D93" s="61" t="s">
        <v>1372</v>
      </c>
      <c r="E93" s="61" t="s">
        <v>745</v>
      </c>
      <c r="F93" s="61" t="s">
        <v>732</v>
      </c>
    </row>
    <row r="94" spans="2:6" hidden="1" x14ac:dyDescent="0.25">
      <c r="B94" s="61" t="s">
        <v>81</v>
      </c>
      <c r="C94" s="61" t="s">
        <v>468</v>
      </c>
      <c r="D94" s="61" t="s">
        <v>1373</v>
      </c>
      <c r="E94" s="61" t="s">
        <v>753</v>
      </c>
      <c r="F94" s="61" t="s">
        <v>732</v>
      </c>
    </row>
    <row r="95" spans="2:6" hidden="1" x14ac:dyDescent="0.25">
      <c r="B95" s="61" t="s">
        <v>82</v>
      </c>
      <c r="C95" s="61" t="s">
        <v>366</v>
      </c>
      <c r="D95" s="61" t="s">
        <v>1374</v>
      </c>
      <c r="E95" s="61" t="s">
        <v>735</v>
      </c>
      <c r="F95" s="61" t="s">
        <v>732</v>
      </c>
    </row>
    <row r="96" spans="2:6" hidden="1" x14ac:dyDescent="0.25">
      <c r="B96" s="61" t="s">
        <v>83</v>
      </c>
      <c r="C96" s="61" t="s">
        <v>543</v>
      </c>
      <c r="D96" s="61" t="s">
        <v>1375</v>
      </c>
      <c r="E96" s="61" t="s">
        <v>759</v>
      </c>
      <c r="F96" s="61" t="s">
        <v>732</v>
      </c>
    </row>
    <row r="97" spans="2:6" hidden="1" x14ac:dyDescent="0.25">
      <c r="B97" s="61" t="s">
        <v>84</v>
      </c>
      <c r="C97" s="61" t="s">
        <v>599</v>
      </c>
      <c r="D97" s="61" t="s">
        <v>1376</v>
      </c>
      <c r="E97" s="61" t="s">
        <v>769</v>
      </c>
      <c r="F97" s="61" t="s">
        <v>732</v>
      </c>
    </row>
    <row r="98" spans="2:6" hidden="1" x14ac:dyDescent="0.25">
      <c r="B98" s="61" t="s">
        <v>85</v>
      </c>
      <c r="C98" s="61" t="s">
        <v>588</v>
      </c>
      <c r="D98" s="61" t="s">
        <v>1377</v>
      </c>
      <c r="E98" s="61" t="s">
        <v>767</v>
      </c>
      <c r="F98" s="61" t="s">
        <v>732</v>
      </c>
    </row>
    <row r="99" spans="2:6" hidden="1" x14ac:dyDescent="0.25">
      <c r="B99" s="61" t="s">
        <v>86</v>
      </c>
      <c r="C99" s="61" t="s">
        <v>474</v>
      </c>
      <c r="D99" s="61" t="s">
        <v>1378</v>
      </c>
      <c r="E99" s="61" t="s">
        <v>755</v>
      </c>
      <c r="F99" s="61" t="s">
        <v>732</v>
      </c>
    </row>
    <row r="100" spans="2:6" hidden="1" x14ac:dyDescent="0.25">
      <c r="B100" s="61" t="s">
        <v>87</v>
      </c>
      <c r="C100" s="61" t="s">
        <v>467</v>
      </c>
      <c r="D100" s="61" t="s">
        <v>1379</v>
      </c>
      <c r="E100" s="61" t="s">
        <v>751</v>
      </c>
      <c r="F100" s="61" t="s">
        <v>732</v>
      </c>
    </row>
    <row r="101" spans="2:6" hidden="1" x14ac:dyDescent="0.25">
      <c r="B101" s="61" t="s">
        <v>88</v>
      </c>
      <c r="C101" s="61" t="s">
        <v>460</v>
      </c>
      <c r="D101" s="61" t="s">
        <v>1380</v>
      </c>
      <c r="E101" s="61" t="s">
        <v>751</v>
      </c>
      <c r="F101" s="61" t="s">
        <v>732</v>
      </c>
    </row>
    <row r="102" spans="2:6" hidden="1" x14ac:dyDescent="0.25">
      <c r="B102" s="61" t="s">
        <v>89</v>
      </c>
      <c r="C102" s="61" t="s">
        <v>417</v>
      </c>
      <c r="D102" s="61" t="s">
        <v>1381</v>
      </c>
      <c r="E102" s="61" t="s">
        <v>745</v>
      </c>
      <c r="F102" s="61" t="s">
        <v>732</v>
      </c>
    </row>
    <row r="103" spans="2:6" hidden="1" x14ac:dyDescent="0.25">
      <c r="B103" s="61" t="s">
        <v>90</v>
      </c>
      <c r="C103" s="61" t="s">
        <v>447</v>
      </c>
      <c r="D103" s="61" t="s">
        <v>1382</v>
      </c>
      <c r="E103" s="61" t="s">
        <v>751</v>
      </c>
      <c r="F103" s="61" t="s">
        <v>732</v>
      </c>
    </row>
    <row r="104" spans="2:6" hidden="1" x14ac:dyDescent="0.25">
      <c r="B104" s="61" t="s">
        <v>91</v>
      </c>
      <c r="C104" s="61" t="s">
        <v>448</v>
      </c>
      <c r="D104" s="61" t="s">
        <v>1383</v>
      </c>
      <c r="E104" s="61" t="s">
        <v>751</v>
      </c>
      <c r="F104" s="61" t="s">
        <v>732</v>
      </c>
    </row>
    <row r="105" spans="2:6" hidden="1" x14ac:dyDescent="0.25">
      <c r="B105" s="61" t="s">
        <v>92</v>
      </c>
      <c r="C105" s="61" t="s">
        <v>618</v>
      </c>
      <c r="D105" s="61" t="s">
        <v>1384</v>
      </c>
      <c r="E105" s="61" t="s">
        <v>773</v>
      </c>
      <c r="F105" s="61" t="s">
        <v>732</v>
      </c>
    </row>
    <row r="106" spans="2:6" hidden="1" x14ac:dyDescent="0.25">
      <c r="B106" s="61" t="s">
        <v>93</v>
      </c>
      <c r="C106" s="61" t="s">
        <v>344</v>
      </c>
      <c r="D106" s="61" t="s">
        <v>1385</v>
      </c>
      <c r="E106" s="61" t="s">
        <v>733</v>
      </c>
      <c r="F106" s="61" t="s">
        <v>732</v>
      </c>
    </row>
    <row r="107" spans="2:6" hidden="1" x14ac:dyDescent="0.25">
      <c r="B107" s="61" t="s">
        <v>94</v>
      </c>
      <c r="C107" s="61" t="s">
        <v>402</v>
      </c>
      <c r="D107" s="61" t="s">
        <v>1386</v>
      </c>
      <c r="E107" s="61" t="s">
        <v>741</v>
      </c>
      <c r="F107" s="61" t="s">
        <v>732</v>
      </c>
    </row>
    <row r="108" spans="2:6" hidden="1" x14ac:dyDescent="0.25">
      <c r="B108" s="61" t="s">
        <v>95</v>
      </c>
      <c r="C108" s="61" t="s">
        <v>620</v>
      </c>
      <c r="D108" s="61" t="s">
        <v>1387</v>
      </c>
      <c r="E108" s="61" t="s">
        <v>773</v>
      </c>
      <c r="F108" s="61" t="s">
        <v>732</v>
      </c>
    </row>
    <row r="109" spans="2:6" hidden="1" x14ac:dyDescent="0.25">
      <c r="B109" s="61" t="s">
        <v>96</v>
      </c>
      <c r="C109" s="61" t="s">
        <v>423</v>
      </c>
      <c r="D109" s="61" t="s">
        <v>1388</v>
      </c>
      <c r="E109" s="61" t="s">
        <v>745</v>
      </c>
      <c r="F109" s="61" t="s">
        <v>732</v>
      </c>
    </row>
    <row r="110" spans="2:6" hidden="1" x14ac:dyDescent="0.25">
      <c r="B110" s="61" t="s">
        <v>97</v>
      </c>
      <c r="C110" s="61" t="s">
        <v>491</v>
      </c>
      <c r="D110" s="61" t="s">
        <v>1389</v>
      </c>
      <c r="E110" s="61" t="s">
        <v>755</v>
      </c>
      <c r="F110" s="61" t="s">
        <v>732</v>
      </c>
    </row>
    <row r="111" spans="2:6" hidden="1" x14ac:dyDescent="0.25">
      <c r="B111" s="61" t="s">
        <v>98</v>
      </c>
      <c r="C111" s="61" t="s">
        <v>433</v>
      </c>
      <c r="D111" s="61" t="s">
        <v>1390</v>
      </c>
      <c r="E111" s="61" t="s">
        <v>749</v>
      </c>
      <c r="F111" s="61" t="s">
        <v>732</v>
      </c>
    </row>
    <row r="112" spans="2:6" hidden="1" x14ac:dyDescent="0.25">
      <c r="B112" s="61" t="s">
        <v>99</v>
      </c>
      <c r="C112" s="61" t="s">
        <v>548</v>
      </c>
      <c r="D112" s="61" t="s">
        <v>1391</v>
      </c>
      <c r="E112" s="61" t="s">
        <v>759</v>
      </c>
      <c r="F112" s="61" t="s">
        <v>732</v>
      </c>
    </row>
    <row r="113" spans="2:6" hidden="1" x14ac:dyDescent="0.25">
      <c r="B113" s="61" t="s">
        <v>100</v>
      </c>
      <c r="C113" s="61" t="s">
        <v>431</v>
      </c>
      <c r="D113" s="61" t="s">
        <v>1392</v>
      </c>
      <c r="E113" s="61" t="s">
        <v>749</v>
      </c>
      <c r="F113" s="61" t="s">
        <v>732</v>
      </c>
    </row>
    <row r="114" spans="2:6" hidden="1" x14ac:dyDescent="0.25">
      <c r="B114" s="61" t="s">
        <v>101</v>
      </c>
      <c r="C114" s="61" t="s">
        <v>533</v>
      </c>
      <c r="D114" s="61" t="s">
        <v>1393</v>
      </c>
      <c r="E114" s="61" t="s">
        <v>757</v>
      </c>
      <c r="F114" s="61" t="s">
        <v>732</v>
      </c>
    </row>
    <row r="115" spans="2:6" hidden="1" x14ac:dyDescent="0.25">
      <c r="B115" s="61" t="s">
        <v>102</v>
      </c>
      <c r="C115" s="61" t="s">
        <v>379</v>
      </c>
      <c r="D115" s="61" t="s">
        <v>1394</v>
      </c>
      <c r="E115" s="61" t="s">
        <v>737</v>
      </c>
      <c r="F115" s="61" t="s">
        <v>732</v>
      </c>
    </row>
    <row r="116" spans="2:6" hidden="1" x14ac:dyDescent="0.25">
      <c r="B116" s="61" t="s">
        <v>103</v>
      </c>
      <c r="C116" s="61" t="s">
        <v>523</v>
      </c>
      <c r="D116" s="61" t="s">
        <v>1395</v>
      </c>
      <c r="E116" s="61" t="s">
        <v>757</v>
      </c>
      <c r="F116" s="61" t="s">
        <v>732</v>
      </c>
    </row>
    <row r="117" spans="2:6" hidden="1" x14ac:dyDescent="0.25">
      <c r="B117" s="61" t="s">
        <v>104</v>
      </c>
      <c r="C117" s="61" t="s">
        <v>385</v>
      </c>
      <c r="D117" s="61" t="s">
        <v>1396</v>
      </c>
      <c r="E117" s="61" t="s">
        <v>739</v>
      </c>
      <c r="F117" s="61" t="s">
        <v>732</v>
      </c>
    </row>
    <row r="118" spans="2:6" hidden="1" x14ac:dyDescent="0.25">
      <c r="B118" s="61" t="s">
        <v>105</v>
      </c>
      <c r="C118" s="61" t="s">
        <v>629</v>
      </c>
      <c r="D118" s="61" t="s">
        <v>1397</v>
      </c>
      <c r="E118" s="61" t="s">
        <v>773</v>
      </c>
      <c r="F118" s="61" t="s">
        <v>732</v>
      </c>
    </row>
    <row r="119" spans="2:6" hidden="1" x14ac:dyDescent="0.25">
      <c r="B119" s="61" t="s">
        <v>106</v>
      </c>
      <c r="C119" s="61" t="s">
        <v>453</v>
      </c>
      <c r="D119" s="61" t="s">
        <v>1398</v>
      </c>
      <c r="E119" s="61" t="s">
        <v>751</v>
      </c>
      <c r="F119" s="61" t="s">
        <v>732</v>
      </c>
    </row>
    <row r="120" spans="2:6" hidden="1" x14ac:dyDescent="0.25">
      <c r="B120" s="61" t="s">
        <v>107</v>
      </c>
      <c r="C120" s="61" t="s">
        <v>368</v>
      </c>
      <c r="D120" s="61" t="s">
        <v>1399</v>
      </c>
      <c r="E120" s="61" t="s">
        <v>735</v>
      </c>
      <c r="F120" s="61" t="s">
        <v>732</v>
      </c>
    </row>
    <row r="121" spans="2:6" hidden="1" x14ac:dyDescent="0.25">
      <c r="B121" s="61" t="s">
        <v>108</v>
      </c>
      <c r="C121" s="61" t="s">
        <v>590</v>
      </c>
      <c r="D121" s="61" t="s">
        <v>1400</v>
      </c>
      <c r="E121" s="61" t="s">
        <v>767</v>
      </c>
      <c r="F121" s="61" t="s">
        <v>732</v>
      </c>
    </row>
    <row r="122" spans="2:6" hidden="1" x14ac:dyDescent="0.25">
      <c r="B122" s="61" t="s">
        <v>109</v>
      </c>
      <c r="C122" s="61" t="s">
        <v>464</v>
      </c>
      <c r="D122" s="61" t="s">
        <v>1401</v>
      </c>
      <c r="E122" s="61" t="s">
        <v>751</v>
      </c>
      <c r="F122" s="61" t="s">
        <v>732</v>
      </c>
    </row>
    <row r="123" spans="2:6" hidden="1" x14ac:dyDescent="0.25">
      <c r="B123" s="61" t="s">
        <v>110</v>
      </c>
      <c r="C123" s="61" t="s">
        <v>534</v>
      </c>
      <c r="D123" s="61" t="s">
        <v>1402</v>
      </c>
      <c r="E123" s="61" t="s">
        <v>757</v>
      </c>
      <c r="F123" s="61" t="s">
        <v>732</v>
      </c>
    </row>
    <row r="124" spans="2:6" hidden="1" x14ac:dyDescent="0.25">
      <c r="B124" s="61" t="s">
        <v>111</v>
      </c>
      <c r="C124" s="61" t="s">
        <v>595</v>
      </c>
      <c r="D124" s="61" t="s">
        <v>1403</v>
      </c>
      <c r="E124" s="61" t="s">
        <v>769</v>
      </c>
      <c r="F124" s="61" t="s">
        <v>732</v>
      </c>
    </row>
    <row r="125" spans="2:6" hidden="1" x14ac:dyDescent="0.25">
      <c r="B125" s="61" t="s">
        <v>112</v>
      </c>
      <c r="C125" s="61" t="s">
        <v>546</v>
      </c>
      <c r="D125" s="61" t="s">
        <v>1404</v>
      </c>
      <c r="E125" s="61" t="s">
        <v>759</v>
      </c>
      <c r="F125" s="61" t="s">
        <v>732</v>
      </c>
    </row>
    <row r="126" spans="2:6" hidden="1" x14ac:dyDescent="0.25">
      <c r="B126" s="61" t="s">
        <v>113</v>
      </c>
      <c r="C126" s="61" t="s">
        <v>473</v>
      </c>
      <c r="D126" s="61" t="s">
        <v>1405</v>
      </c>
      <c r="E126" s="61" t="s">
        <v>753</v>
      </c>
      <c r="F126" s="61" t="s">
        <v>732</v>
      </c>
    </row>
    <row r="127" spans="2:6" hidden="1" x14ac:dyDescent="0.25">
      <c r="B127" s="61" t="s">
        <v>114</v>
      </c>
      <c r="C127" s="61" t="s">
        <v>553</v>
      </c>
      <c r="D127" s="61" t="s">
        <v>1406</v>
      </c>
      <c r="E127" s="61" t="s">
        <v>761</v>
      </c>
      <c r="F127" s="61" t="s">
        <v>732</v>
      </c>
    </row>
    <row r="128" spans="2:6" hidden="1" x14ac:dyDescent="0.25">
      <c r="B128" s="61" t="s">
        <v>115</v>
      </c>
      <c r="C128" s="61" t="s">
        <v>506</v>
      </c>
      <c r="D128" s="61" t="s">
        <v>1407</v>
      </c>
      <c r="E128" s="61" t="s">
        <v>755</v>
      </c>
      <c r="F128" s="61" t="s">
        <v>732</v>
      </c>
    </row>
    <row r="129" spans="2:6" hidden="1" x14ac:dyDescent="0.25">
      <c r="B129" s="61" t="s">
        <v>116</v>
      </c>
      <c r="C129" s="61" t="s">
        <v>442</v>
      </c>
      <c r="D129" s="61" t="s">
        <v>1408</v>
      </c>
      <c r="E129" s="61" t="s">
        <v>751</v>
      </c>
      <c r="F129" s="61" t="s">
        <v>732</v>
      </c>
    </row>
    <row r="130" spans="2:6" hidden="1" x14ac:dyDescent="0.25">
      <c r="B130" s="61" t="s">
        <v>117</v>
      </c>
      <c r="C130" s="61" t="s">
        <v>559</v>
      </c>
      <c r="D130" s="61" t="s">
        <v>1409</v>
      </c>
      <c r="E130" s="61" t="s">
        <v>761</v>
      </c>
      <c r="F130" s="61" t="s">
        <v>732</v>
      </c>
    </row>
    <row r="131" spans="2:6" hidden="1" x14ac:dyDescent="0.25">
      <c r="B131" s="61" t="s">
        <v>118</v>
      </c>
      <c r="C131" s="61" t="s">
        <v>470</v>
      </c>
      <c r="D131" s="61" t="s">
        <v>1410</v>
      </c>
      <c r="E131" s="61" t="s">
        <v>753</v>
      </c>
      <c r="F131" s="61" t="s">
        <v>732</v>
      </c>
    </row>
    <row r="132" spans="2:6" hidden="1" x14ac:dyDescent="0.25">
      <c r="B132" s="61" t="s">
        <v>119</v>
      </c>
      <c r="C132" s="61" t="s">
        <v>458</v>
      </c>
      <c r="D132" s="61" t="s">
        <v>1411</v>
      </c>
      <c r="E132" s="61" t="s">
        <v>751</v>
      </c>
      <c r="F132" s="61" t="s">
        <v>732</v>
      </c>
    </row>
    <row r="133" spans="2:6" hidden="1" x14ac:dyDescent="0.25">
      <c r="B133" s="61" t="s">
        <v>120</v>
      </c>
      <c r="C133" s="61" t="s">
        <v>540</v>
      </c>
      <c r="D133" s="61" t="s">
        <v>1412</v>
      </c>
      <c r="E133" s="61" t="s">
        <v>759</v>
      </c>
      <c r="F133" s="61" t="s">
        <v>732</v>
      </c>
    </row>
    <row r="134" spans="2:6" hidden="1" x14ac:dyDescent="0.25">
      <c r="B134" s="61" t="s">
        <v>121</v>
      </c>
      <c r="C134" s="61" t="s">
        <v>539</v>
      </c>
      <c r="D134" s="61" t="s">
        <v>1413</v>
      </c>
      <c r="E134" s="61" t="s">
        <v>759</v>
      </c>
      <c r="F134" s="61" t="s">
        <v>732</v>
      </c>
    </row>
    <row r="135" spans="2:6" hidden="1" x14ac:dyDescent="0.25">
      <c r="B135" s="61" t="s">
        <v>122</v>
      </c>
      <c r="C135" s="61" t="s">
        <v>564</v>
      </c>
      <c r="D135" s="61" t="s">
        <v>1414</v>
      </c>
      <c r="E135" s="61" t="s">
        <v>763</v>
      </c>
      <c r="F135" s="61" t="s">
        <v>732</v>
      </c>
    </row>
    <row r="136" spans="2:6" hidden="1" x14ac:dyDescent="0.25">
      <c r="B136" s="61" t="s">
        <v>123</v>
      </c>
      <c r="C136" s="61" t="s">
        <v>486</v>
      </c>
      <c r="D136" s="61" t="s">
        <v>1415</v>
      </c>
      <c r="E136" s="61" t="s">
        <v>755</v>
      </c>
      <c r="F136" s="61" t="s">
        <v>732</v>
      </c>
    </row>
    <row r="137" spans="2:6" hidden="1" x14ac:dyDescent="0.25">
      <c r="B137" s="61" t="s">
        <v>124</v>
      </c>
      <c r="C137" s="61" t="s">
        <v>410</v>
      </c>
      <c r="D137" s="61" t="s">
        <v>1416</v>
      </c>
      <c r="E137" s="61" t="s">
        <v>743</v>
      </c>
      <c r="F137" s="61" t="s">
        <v>732</v>
      </c>
    </row>
    <row r="138" spans="2:6" hidden="1" x14ac:dyDescent="0.25">
      <c r="B138" s="61" t="s">
        <v>125</v>
      </c>
      <c r="C138" s="61" t="s">
        <v>361</v>
      </c>
      <c r="D138" s="61" t="s">
        <v>1417</v>
      </c>
      <c r="E138" s="61" t="s">
        <v>733</v>
      </c>
      <c r="F138" s="61" t="s">
        <v>732</v>
      </c>
    </row>
    <row r="139" spans="2:6" hidden="1" x14ac:dyDescent="0.25">
      <c r="B139" s="61" t="s">
        <v>126</v>
      </c>
      <c r="C139" s="61" t="s">
        <v>517</v>
      </c>
      <c r="D139" s="61" t="s">
        <v>1418</v>
      </c>
      <c r="E139" s="61" t="s">
        <v>755</v>
      </c>
      <c r="F139" s="61" t="s">
        <v>732</v>
      </c>
    </row>
    <row r="140" spans="2:6" hidden="1" x14ac:dyDescent="0.25">
      <c r="B140" s="61" t="s">
        <v>127</v>
      </c>
      <c r="C140" s="61" t="s">
        <v>496</v>
      </c>
      <c r="D140" s="61" t="s">
        <v>1419</v>
      </c>
      <c r="E140" s="61" t="s">
        <v>755</v>
      </c>
      <c r="F140" s="61" t="s">
        <v>732</v>
      </c>
    </row>
    <row r="141" spans="2:6" hidden="1" x14ac:dyDescent="0.25">
      <c r="B141" s="61" t="s">
        <v>128</v>
      </c>
      <c r="C141" s="61" t="s">
        <v>550</v>
      </c>
      <c r="D141" s="61" t="s">
        <v>1420</v>
      </c>
      <c r="E141" s="61" t="s">
        <v>759</v>
      </c>
      <c r="F141" s="61" t="s">
        <v>732</v>
      </c>
    </row>
    <row r="142" spans="2:6" hidden="1" x14ac:dyDescent="0.25">
      <c r="B142" s="61" t="s">
        <v>129</v>
      </c>
      <c r="C142" s="61" t="s">
        <v>390</v>
      </c>
      <c r="D142" s="61" t="s">
        <v>1421</v>
      </c>
      <c r="E142" s="61" t="s">
        <v>739</v>
      </c>
      <c r="F142" s="61" t="s">
        <v>732</v>
      </c>
    </row>
    <row r="143" spans="2:6" hidden="1" x14ac:dyDescent="0.25">
      <c r="B143" s="61" t="s">
        <v>130</v>
      </c>
      <c r="C143" s="61" t="s">
        <v>416</v>
      </c>
      <c r="D143" s="61" t="s">
        <v>1422</v>
      </c>
      <c r="E143" s="61" t="s">
        <v>743</v>
      </c>
      <c r="F143" s="61" t="s">
        <v>732</v>
      </c>
    </row>
    <row r="144" spans="2:6" hidden="1" x14ac:dyDescent="0.25">
      <c r="B144" s="61" t="s">
        <v>131</v>
      </c>
      <c r="C144" s="61" t="s">
        <v>580</v>
      </c>
      <c r="D144" s="61" t="s">
        <v>1423</v>
      </c>
      <c r="E144" s="61" t="s">
        <v>765</v>
      </c>
      <c r="F144" s="61" t="s">
        <v>732</v>
      </c>
    </row>
    <row r="145" spans="2:6" hidden="1" x14ac:dyDescent="0.25">
      <c r="B145" s="61" t="s">
        <v>132</v>
      </c>
      <c r="C145" s="61" t="s">
        <v>544</v>
      </c>
      <c r="D145" s="61" t="s">
        <v>1424</v>
      </c>
      <c r="E145" s="61" t="s">
        <v>759</v>
      </c>
      <c r="F145" s="61" t="s">
        <v>732</v>
      </c>
    </row>
    <row r="146" spans="2:6" hidden="1" x14ac:dyDescent="0.25">
      <c r="B146" s="61" t="s">
        <v>133</v>
      </c>
      <c r="C146" s="61" t="s">
        <v>443</v>
      </c>
      <c r="D146" s="61" t="s">
        <v>1425</v>
      </c>
      <c r="E146" s="61" t="s">
        <v>751</v>
      </c>
      <c r="F146" s="61" t="s">
        <v>732</v>
      </c>
    </row>
    <row r="147" spans="2:6" hidden="1" x14ac:dyDescent="0.25">
      <c r="B147" s="61" t="s">
        <v>134</v>
      </c>
      <c r="C147" s="61" t="s">
        <v>575</v>
      </c>
      <c r="D147" s="61" t="s">
        <v>1426</v>
      </c>
      <c r="E147" s="61" t="s">
        <v>763</v>
      </c>
      <c r="F147" s="61" t="s">
        <v>732</v>
      </c>
    </row>
    <row r="148" spans="2:6" hidden="1" x14ac:dyDescent="0.25">
      <c r="B148" s="61" t="s">
        <v>135</v>
      </c>
      <c r="C148" s="61" t="s">
        <v>625</v>
      </c>
      <c r="D148" s="61" t="s">
        <v>1427</v>
      </c>
      <c r="E148" s="61" t="s">
        <v>773</v>
      </c>
      <c r="F148" s="61" t="s">
        <v>732</v>
      </c>
    </row>
    <row r="149" spans="2:6" hidden="1" x14ac:dyDescent="0.25">
      <c r="B149" s="61" t="s">
        <v>136</v>
      </c>
      <c r="C149" s="61" t="s">
        <v>457</v>
      </c>
      <c r="D149" s="61" t="s">
        <v>1428</v>
      </c>
      <c r="E149" s="61" t="s">
        <v>751</v>
      </c>
      <c r="F149" s="61" t="s">
        <v>732</v>
      </c>
    </row>
    <row r="150" spans="2:6" hidden="1" x14ac:dyDescent="0.25">
      <c r="B150" s="61" t="s">
        <v>137</v>
      </c>
      <c r="C150" s="61" t="s">
        <v>614</v>
      </c>
      <c r="D150" s="61" t="s">
        <v>1429</v>
      </c>
      <c r="E150" s="61" t="s">
        <v>771</v>
      </c>
      <c r="F150" s="61" t="s">
        <v>732</v>
      </c>
    </row>
    <row r="151" spans="2:6" hidden="1" x14ac:dyDescent="0.25">
      <c r="B151" s="61" t="s">
        <v>138</v>
      </c>
      <c r="C151" s="61" t="s">
        <v>507</v>
      </c>
      <c r="D151" s="61" t="s">
        <v>1430</v>
      </c>
      <c r="E151" s="61" t="s">
        <v>755</v>
      </c>
      <c r="F151" s="61" t="s">
        <v>732</v>
      </c>
    </row>
    <row r="152" spans="2:6" hidden="1" x14ac:dyDescent="0.25">
      <c r="B152" s="61" t="s">
        <v>139</v>
      </c>
      <c r="C152" s="61" t="s">
        <v>456</v>
      </c>
      <c r="D152" s="61" t="s">
        <v>1431</v>
      </c>
      <c r="E152" s="61" t="s">
        <v>751</v>
      </c>
      <c r="F152" s="61" t="s">
        <v>732</v>
      </c>
    </row>
    <row r="153" spans="2:6" hidden="1" x14ac:dyDescent="0.25">
      <c r="B153" s="61" t="s">
        <v>140</v>
      </c>
      <c r="C153" s="61" t="s">
        <v>562</v>
      </c>
      <c r="D153" s="61" t="s">
        <v>1432</v>
      </c>
      <c r="E153" s="61" t="s">
        <v>763</v>
      </c>
      <c r="F153" s="61" t="s">
        <v>732</v>
      </c>
    </row>
    <row r="154" spans="2:6" hidden="1" x14ac:dyDescent="0.25">
      <c r="B154" s="61" t="s">
        <v>141</v>
      </c>
      <c r="C154" s="61" t="s">
        <v>606</v>
      </c>
      <c r="D154" s="61" t="s">
        <v>1433</v>
      </c>
      <c r="E154" s="61" t="s">
        <v>771</v>
      </c>
      <c r="F154" s="61" t="s">
        <v>732</v>
      </c>
    </row>
    <row r="155" spans="2:6" hidden="1" x14ac:dyDescent="0.25">
      <c r="B155" s="61" t="s">
        <v>142</v>
      </c>
      <c r="C155" s="61" t="s">
        <v>516</v>
      </c>
      <c r="D155" s="61" t="s">
        <v>1434</v>
      </c>
      <c r="E155" s="61" t="s">
        <v>755</v>
      </c>
      <c r="F155" s="61" t="s">
        <v>732</v>
      </c>
    </row>
    <row r="156" spans="2:6" hidden="1" x14ac:dyDescent="0.25">
      <c r="B156" s="61" t="s">
        <v>143</v>
      </c>
      <c r="C156" s="61" t="s">
        <v>497</v>
      </c>
      <c r="D156" s="61" t="s">
        <v>1435</v>
      </c>
      <c r="E156" s="61" t="s">
        <v>755</v>
      </c>
      <c r="F156" s="61" t="s">
        <v>732</v>
      </c>
    </row>
    <row r="157" spans="2:6" hidden="1" x14ac:dyDescent="0.25">
      <c r="B157" s="61" t="s">
        <v>144</v>
      </c>
      <c r="C157" s="61" t="s">
        <v>414</v>
      </c>
      <c r="D157" s="61" t="s">
        <v>1436</v>
      </c>
      <c r="E157" s="61" t="s">
        <v>743</v>
      </c>
      <c r="F157" s="61" t="s">
        <v>732</v>
      </c>
    </row>
    <row r="158" spans="2:6" hidden="1" x14ac:dyDescent="0.25">
      <c r="B158" s="61" t="s">
        <v>145</v>
      </c>
      <c r="C158" s="61" t="s">
        <v>495</v>
      </c>
      <c r="D158" s="61" t="s">
        <v>1437</v>
      </c>
      <c r="E158" s="61" t="s">
        <v>755</v>
      </c>
      <c r="F158" s="61" t="s">
        <v>732</v>
      </c>
    </row>
    <row r="159" spans="2:6" hidden="1" x14ac:dyDescent="0.25">
      <c r="B159" s="61" t="s">
        <v>146</v>
      </c>
      <c r="C159" s="61" t="s">
        <v>395</v>
      </c>
      <c r="D159" s="61" t="s">
        <v>1438</v>
      </c>
      <c r="E159" s="61" t="s">
        <v>739</v>
      </c>
      <c r="F159" s="61" t="s">
        <v>732</v>
      </c>
    </row>
    <row r="160" spans="2:6" hidden="1" x14ac:dyDescent="0.25">
      <c r="B160" s="61" t="s">
        <v>147</v>
      </c>
      <c r="C160" s="61" t="s">
        <v>569</v>
      </c>
      <c r="D160" s="61" t="s">
        <v>1439</v>
      </c>
      <c r="E160" s="61" t="s">
        <v>763</v>
      </c>
      <c r="F160" s="61" t="s">
        <v>732</v>
      </c>
    </row>
    <row r="161" spans="2:6" hidden="1" x14ac:dyDescent="0.25">
      <c r="B161" s="61" t="s">
        <v>148</v>
      </c>
      <c r="C161" s="61" t="s">
        <v>393</v>
      </c>
      <c r="D161" s="61" t="s">
        <v>1440</v>
      </c>
      <c r="E161" s="61" t="s">
        <v>739</v>
      </c>
      <c r="F161" s="61" t="s">
        <v>732</v>
      </c>
    </row>
    <row r="162" spans="2:6" hidden="1" x14ac:dyDescent="0.25">
      <c r="B162" s="61" t="s">
        <v>149</v>
      </c>
      <c r="C162" s="61" t="s">
        <v>398</v>
      </c>
      <c r="D162" s="61" t="s">
        <v>1441</v>
      </c>
      <c r="E162" s="61" t="s">
        <v>741</v>
      </c>
      <c r="F162" s="61" t="s">
        <v>732</v>
      </c>
    </row>
    <row r="163" spans="2:6" hidden="1" x14ac:dyDescent="0.25">
      <c r="B163" s="61" t="s">
        <v>150</v>
      </c>
      <c r="C163" s="61" t="s">
        <v>481</v>
      </c>
      <c r="D163" s="61" t="s">
        <v>1442</v>
      </c>
      <c r="E163" s="61" t="s">
        <v>755</v>
      </c>
      <c r="F163" s="61" t="s">
        <v>732</v>
      </c>
    </row>
    <row r="164" spans="2:6" hidden="1" x14ac:dyDescent="0.25">
      <c r="B164" s="61" t="s">
        <v>151</v>
      </c>
      <c r="C164" s="61" t="s">
        <v>528</v>
      </c>
      <c r="D164" s="61" t="s">
        <v>1443</v>
      </c>
      <c r="E164" s="61" t="s">
        <v>757</v>
      </c>
      <c r="F164" s="61" t="s">
        <v>732</v>
      </c>
    </row>
    <row r="165" spans="2:6" hidden="1" x14ac:dyDescent="0.25">
      <c r="B165" s="61" t="s">
        <v>152</v>
      </c>
      <c r="C165" s="61" t="s">
        <v>505</v>
      </c>
      <c r="D165" s="61" t="s">
        <v>1444</v>
      </c>
      <c r="E165" s="61" t="s">
        <v>755</v>
      </c>
      <c r="F165" s="61" t="s">
        <v>732</v>
      </c>
    </row>
    <row r="166" spans="2:6" hidden="1" x14ac:dyDescent="0.25">
      <c r="B166" s="61" t="s">
        <v>153</v>
      </c>
      <c r="C166" s="61" t="s">
        <v>421</v>
      </c>
      <c r="D166" s="61" t="s">
        <v>1445</v>
      </c>
      <c r="E166" s="61" t="s">
        <v>745</v>
      </c>
      <c r="F166" s="61" t="s">
        <v>732</v>
      </c>
    </row>
    <row r="167" spans="2:6" hidden="1" x14ac:dyDescent="0.25">
      <c r="B167" s="61" t="s">
        <v>154</v>
      </c>
      <c r="C167" s="61" t="s">
        <v>419</v>
      </c>
      <c r="D167" s="61" t="s">
        <v>1446</v>
      </c>
      <c r="E167" s="61" t="s">
        <v>745</v>
      </c>
      <c r="F167" s="61" t="s">
        <v>732</v>
      </c>
    </row>
    <row r="168" spans="2:6" hidden="1" x14ac:dyDescent="0.25">
      <c r="B168" s="61" t="s">
        <v>155</v>
      </c>
      <c r="C168" s="61" t="s">
        <v>358</v>
      </c>
      <c r="D168" s="61" t="s">
        <v>1447</v>
      </c>
      <c r="E168" s="61" t="s">
        <v>733</v>
      </c>
      <c r="F168" s="61" t="s">
        <v>732</v>
      </c>
    </row>
    <row r="169" spans="2:6" hidden="1" x14ac:dyDescent="0.25">
      <c r="B169" s="61" t="s">
        <v>156</v>
      </c>
      <c r="C169" s="61" t="s">
        <v>549</v>
      </c>
      <c r="D169" s="61" t="s">
        <v>1448</v>
      </c>
      <c r="E169" s="61" t="s">
        <v>759</v>
      </c>
      <c r="F169" s="61" t="s">
        <v>732</v>
      </c>
    </row>
    <row r="170" spans="2:6" hidden="1" x14ac:dyDescent="0.25">
      <c r="B170" s="61" t="s">
        <v>157</v>
      </c>
      <c r="C170" s="61" t="s">
        <v>555</v>
      </c>
      <c r="D170" s="61" t="s">
        <v>1449</v>
      </c>
      <c r="E170" s="61" t="s">
        <v>761</v>
      </c>
      <c r="F170" s="61" t="s">
        <v>732</v>
      </c>
    </row>
    <row r="171" spans="2:6" hidden="1" x14ac:dyDescent="0.25">
      <c r="B171" s="61" t="s">
        <v>158</v>
      </c>
      <c r="C171" s="61" t="s">
        <v>579</v>
      </c>
      <c r="D171" s="61" t="s">
        <v>1450</v>
      </c>
      <c r="E171" s="61" t="s">
        <v>765</v>
      </c>
      <c r="F171" s="61" t="s">
        <v>732</v>
      </c>
    </row>
    <row r="172" spans="2:6" hidden="1" x14ac:dyDescent="0.25">
      <c r="B172" s="61" t="s">
        <v>159</v>
      </c>
      <c r="C172" s="61" t="s">
        <v>601</v>
      </c>
      <c r="D172" s="61" t="s">
        <v>1451</v>
      </c>
      <c r="E172" s="61" t="s">
        <v>771</v>
      </c>
      <c r="F172" s="61" t="s">
        <v>732</v>
      </c>
    </row>
    <row r="173" spans="2:6" hidden="1" x14ac:dyDescent="0.25">
      <c r="B173" s="61" t="s">
        <v>160</v>
      </c>
      <c r="C173" s="61" t="s">
        <v>391</v>
      </c>
      <c r="D173" s="61" t="s">
        <v>1452</v>
      </c>
      <c r="E173" s="61" t="s">
        <v>739</v>
      </c>
      <c r="F173" s="61" t="s">
        <v>732</v>
      </c>
    </row>
    <row r="174" spans="2:6" hidden="1" x14ac:dyDescent="0.25">
      <c r="B174" s="61" t="s">
        <v>161</v>
      </c>
      <c r="C174" s="61" t="s">
        <v>363</v>
      </c>
      <c r="D174" s="61" t="s">
        <v>1453</v>
      </c>
      <c r="E174" s="61" t="s">
        <v>733</v>
      </c>
      <c r="F174" s="61" t="s">
        <v>732</v>
      </c>
    </row>
    <row r="175" spans="2:6" hidden="1" x14ac:dyDescent="0.25">
      <c r="B175" s="61" t="s">
        <v>162</v>
      </c>
      <c r="C175" s="61" t="s">
        <v>605</v>
      </c>
      <c r="D175" s="61" t="s">
        <v>1454</v>
      </c>
      <c r="E175" s="61" t="s">
        <v>771</v>
      </c>
      <c r="F175" s="61" t="s">
        <v>732</v>
      </c>
    </row>
    <row r="176" spans="2:6" hidden="1" x14ac:dyDescent="0.25">
      <c r="B176" s="61" t="s">
        <v>163</v>
      </c>
      <c r="C176" s="61" t="s">
        <v>424</v>
      </c>
      <c r="D176" s="61" t="s">
        <v>1455</v>
      </c>
      <c r="E176" s="61" t="s">
        <v>745</v>
      </c>
      <c r="F176" s="61" t="s">
        <v>732</v>
      </c>
    </row>
    <row r="177" spans="2:6" hidden="1" x14ac:dyDescent="0.25">
      <c r="B177" s="61" t="s">
        <v>164</v>
      </c>
      <c r="C177" s="61" t="s">
        <v>352</v>
      </c>
      <c r="D177" s="61" t="s">
        <v>1456</v>
      </c>
      <c r="E177" s="61" t="s">
        <v>733</v>
      </c>
      <c r="F177" s="61" t="s">
        <v>732</v>
      </c>
    </row>
    <row r="178" spans="2:6" hidden="1" x14ac:dyDescent="0.25">
      <c r="B178" s="61" t="s">
        <v>165</v>
      </c>
      <c r="C178" s="61" t="s">
        <v>376</v>
      </c>
      <c r="D178" s="61" t="s">
        <v>1457</v>
      </c>
      <c r="E178" s="61" t="s">
        <v>737</v>
      </c>
      <c r="F178" s="61" t="s">
        <v>732</v>
      </c>
    </row>
    <row r="179" spans="2:6" hidden="1" x14ac:dyDescent="0.25">
      <c r="B179" s="61" t="s">
        <v>166</v>
      </c>
      <c r="C179" s="61" t="s">
        <v>365</v>
      </c>
      <c r="D179" s="61" t="s">
        <v>1458</v>
      </c>
      <c r="E179" s="61" t="s">
        <v>733</v>
      </c>
      <c r="F179" s="61" t="s">
        <v>732</v>
      </c>
    </row>
    <row r="180" spans="2:6" hidden="1" x14ac:dyDescent="0.25">
      <c r="B180" s="61" t="s">
        <v>167</v>
      </c>
      <c r="C180" s="61" t="s">
        <v>403</v>
      </c>
      <c r="D180" s="61" t="s">
        <v>1459</v>
      </c>
      <c r="E180" s="61" t="s">
        <v>741</v>
      </c>
      <c r="F180" s="61" t="s">
        <v>732</v>
      </c>
    </row>
    <row r="181" spans="2:6" hidden="1" x14ac:dyDescent="0.25">
      <c r="B181" s="61" t="s">
        <v>168</v>
      </c>
      <c r="C181" s="61" t="s">
        <v>576</v>
      </c>
      <c r="D181" s="61" t="s">
        <v>1460</v>
      </c>
      <c r="E181" s="61" t="s">
        <v>765</v>
      </c>
      <c r="F181" s="61" t="s">
        <v>732</v>
      </c>
    </row>
    <row r="182" spans="2:6" hidden="1" x14ac:dyDescent="0.25">
      <c r="B182" s="61" t="s">
        <v>169</v>
      </c>
      <c r="C182" s="61" t="s">
        <v>430</v>
      </c>
      <c r="D182" s="61" t="s">
        <v>1461</v>
      </c>
      <c r="E182" s="61" t="s">
        <v>749</v>
      </c>
      <c r="F182" s="61" t="s">
        <v>732</v>
      </c>
    </row>
    <row r="183" spans="2:6" hidden="1" x14ac:dyDescent="0.25">
      <c r="B183" s="61" t="s">
        <v>170</v>
      </c>
      <c r="C183" s="61" t="s">
        <v>566</v>
      </c>
      <c r="D183" s="61" t="s">
        <v>1462</v>
      </c>
      <c r="E183" s="61" t="s">
        <v>763</v>
      </c>
      <c r="F183" s="61" t="s">
        <v>732</v>
      </c>
    </row>
    <row r="184" spans="2:6" hidden="1" x14ac:dyDescent="0.25">
      <c r="B184" s="61" t="s">
        <v>171</v>
      </c>
      <c r="C184" s="61" t="s">
        <v>479</v>
      </c>
      <c r="D184" s="61" t="s">
        <v>1463</v>
      </c>
      <c r="E184" s="61" t="s">
        <v>755</v>
      </c>
      <c r="F184" s="61" t="s">
        <v>732</v>
      </c>
    </row>
    <row r="185" spans="2:6" hidden="1" x14ac:dyDescent="0.25">
      <c r="B185" s="61" t="s">
        <v>172</v>
      </c>
      <c r="C185" s="61" t="s">
        <v>451</v>
      </c>
      <c r="D185" s="61" t="s">
        <v>1464</v>
      </c>
      <c r="E185" s="61" t="s">
        <v>751</v>
      </c>
      <c r="F185" s="61" t="s">
        <v>732</v>
      </c>
    </row>
    <row r="186" spans="2:6" hidden="1" x14ac:dyDescent="0.25">
      <c r="B186" s="61" t="s">
        <v>173</v>
      </c>
      <c r="C186" s="61" t="s">
        <v>425</v>
      </c>
      <c r="D186" s="61" t="s">
        <v>1465</v>
      </c>
      <c r="E186" s="61" t="s">
        <v>745</v>
      </c>
      <c r="F186" s="61" t="s">
        <v>732</v>
      </c>
    </row>
    <row r="187" spans="2:6" hidden="1" x14ac:dyDescent="0.25">
      <c r="B187" s="61" t="s">
        <v>174</v>
      </c>
      <c r="C187" s="61" t="s">
        <v>578</v>
      </c>
      <c r="D187" s="61" t="s">
        <v>1466</v>
      </c>
      <c r="E187" s="61" t="s">
        <v>765</v>
      </c>
      <c r="F187" s="61" t="s">
        <v>732</v>
      </c>
    </row>
    <row r="188" spans="2:6" hidden="1" x14ac:dyDescent="0.25">
      <c r="B188" s="61" t="s">
        <v>175</v>
      </c>
      <c r="C188" s="61" t="s">
        <v>377</v>
      </c>
      <c r="D188" s="61" t="s">
        <v>1467</v>
      </c>
      <c r="E188" s="61" t="s">
        <v>737</v>
      </c>
      <c r="F188" s="61" t="s">
        <v>732</v>
      </c>
    </row>
    <row r="189" spans="2:6" hidden="1" x14ac:dyDescent="0.25">
      <c r="B189" s="61" t="s">
        <v>176</v>
      </c>
      <c r="C189" s="61" t="s">
        <v>622</v>
      </c>
      <c r="D189" s="61" t="s">
        <v>1468</v>
      </c>
      <c r="E189" s="61" t="s">
        <v>773</v>
      </c>
      <c r="F189" s="61" t="s">
        <v>732</v>
      </c>
    </row>
    <row r="190" spans="2:6" hidden="1" x14ac:dyDescent="0.25">
      <c r="B190" s="61" t="s">
        <v>177</v>
      </c>
      <c r="C190" s="61" t="s">
        <v>475</v>
      </c>
      <c r="D190" s="61" t="s">
        <v>1469</v>
      </c>
      <c r="E190" s="61" t="s">
        <v>755</v>
      </c>
      <c r="F190" s="61" t="s">
        <v>732</v>
      </c>
    </row>
    <row r="191" spans="2:6" hidden="1" x14ac:dyDescent="0.25">
      <c r="B191" s="61" t="s">
        <v>178</v>
      </c>
      <c r="C191" s="61" t="s">
        <v>452</v>
      </c>
      <c r="D191" s="61" t="s">
        <v>1470</v>
      </c>
      <c r="E191" s="61" t="s">
        <v>751</v>
      </c>
      <c r="F191" s="61" t="s">
        <v>732</v>
      </c>
    </row>
    <row r="192" spans="2:6" hidden="1" x14ac:dyDescent="0.25">
      <c r="B192" s="61" t="s">
        <v>179</v>
      </c>
      <c r="C192" s="61" t="s">
        <v>626</v>
      </c>
      <c r="D192" s="61" t="s">
        <v>1471</v>
      </c>
      <c r="E192" s="61" t="s">
        <v>773</v>
      </c>
      <c r="F192" s="61" t="s">
        <v>732</v>
      </c>
    </row>
    <row r="193" spans="2:6" hidden="1" x14ac:dyDescent="0.25">
      <c r="B193" s="61" t="s">
        <v>180</v>
      </c>
      <c r="C193" s="61" t="s">
        <v>593</v>
      </c>
      <c r="D193" s="61" t="s">
        <v>1472</v>
      </c>
      <c r="E193" s="61" t="s">
        <v>769</v>
      </c>
      <c r="F193" s="61" t="s">
        <v>732</v>
      </c>
    </row>
    <row r="194" spans="2:6" hidden="1" x14ac:dyDescent="0.25">
      <c r="B194" s="61" t="s">
        <v>181</v>
      </c>
      <c r="C194" s="61" t="s">
        <v>604</v>
      </c>
      <c r="D194" s="61" t="s">
        <v>1473</v>
      </c>
      <c r="E194" s="61" t="s">
        <v>771</v>
      </c>
      <c r="F194" s="61" t="s">
        <v>732</v>
      </c>
    </row>
    <row r="195" spans="2:6" hidden="1" x14ac:dyDescent="0.25">
      <c r="B195" s="61" t="s">
        <v>182</v>
      </c>
      <c r="C195" s="61" t="s">
        <v>432</v>
      </c>
      <c r="D195" s="61" t="s">
        <v>1474</v>
      </c>
      <c r="E195" s="61" t="s">
        <v>749</v>
      </c>
      <c r="F195" s="61" t="s">
        <v>732</v>
      </c>
    </row>
    <row r="196" spans="2:6" hidden="1" x14ac:dyDescent="0.25">
      <c r="B196" s="61" t="s">
        <v>183</v>
      </c>
      <c r="C196" s="61" t="s">
        <v>565</v>
      </c>
      <c r="D196" s="61" t="s">
        <v>1475</v>
      </c>
      <c r="E196" s="61" t="s">
        <v>763</v>
      </c>
      <c r="F196" s="61" t="s">
        <v>732</v>
      </c>
    </row>
    <row r="197" spans="2:6" hidden="1" x14ac:dyDescent="0.25">
      <c r="B197" s="61" t="s">
        <v>184</v>
      </c>
      <c r="C197" s="61" t="s">
        <v>557</v>
      </c>
      <c r="D197" s="61" t="s">
        <v>1476</v>
      </c>
      <c r="E197" s="61" t="s">
        <v>761</v>
      </c>
      <c r="F197" s="61" t="s">
        <v>732</v>
      </c>
    </row>
    <row r="198" spans="2:6" hidden="1" x14ac:dyDescent="0.25">
      <c r="B198" s="61" t="s">
        <v>185</v>
      </c>
      <c r="C198" s="61" t="s">
        <v>348</v>
      </c>
      <c r="D198" s="61" t="s">
        <v>1477</v>
      </c>
      <c r="E198" s="61" t="s">
        <v>733</v>
      </c>
      <c r="F198" s="61" t="s">
        <v>732</v>
      </c>
    </row>
    <row r="199" spans="2:6" hidden="1" x14ac:dyDescent="0.25">
      <c r="B199" s="61" t="s">
        <v>186</v>
      </c>
      <c r="C199" s="61" t="s">
        <v>582</v>
      </c>
      <c r="D199" s="61" t="s">
        <v>1478</v>
      </c>
      <c r="E199" s="61" t="s">
        <v>765</v>
      </c>
      <c r="F199" s="61" t="s">
        <v>732</v>
      </c>
    </row>
    <row r="200" spans="2:6" hidden="1" x14ac:dyDescent="0.25">
      <c r="B200" s="61" t="s">
        <v>187</v>
      </c>
      <c r="C200" s="61" t="s">
        <v>364</v>
      </c>
      <c r="D200" s="61" t="s">
        <v>1479</v>
      </c>
      <c r="E200" s="61" t="s">
        <v>733</v>
      </c>
      <c r="F200" s="61" t="s">
        <v>732</v>
      </c>
    </row>
    <row r="201" spans="2:6" hidden="1" x14ac:dyDescent="0.25">
      <c r="B201" s="61" t="s">
        <v>188</v>
      </c>
      <c r="C201" s="61" t="s">
        <v>465</v>
      </c>
      <c r="D201" s="61" t="s">
        <v>1480</v>
      </c>
      <c r="E201" s="61" t="s">
        <v>751</v>
      </c>
      <c r="F201" s="61" t="s">
        <v>732</v>
      </c>
    </row>
    <row r="202" spans="2:6" hidden="1" x14ac:dyDescent="0.25">
      <c r="B202" s="61" t="s">
        <v>189</v>
      </c>
      <c r="C202" s="61" t="s">
        <v>446</v>
      </c>
      <c r="D202" s="61" t="s">
        <v>1481</v>
      </c>
      <c r="E202" s="61" t="s">
        <v>751</v>
      </c>
      <c r="F202" s="61" t="s">
        <v>732</v>
      </c>
    </row>
    <row r="203" spans="2:6" hidden="1" x14ac:dyDescent="0.25">
      <c r="B203" s="61" t="s">
        <v>190</v>
      </c>
      <c r="C203" s="61" t="s">
        <v>518</v>
      </c>
      <c r="D203" s="61" t="s">
        <v>1482</v>
      </c>
      <c r="E203" s="61" t="s">
        <v>755</v>
      </c>
      <c r="F203" s="61" t="s">
        <v>732</v>
      </c>
    </row>
    <row r="204" spans="2:6" hidden="1" x14ac:dyDescent="0.25">
      <c r="B204" s="61" t="s">
        <v>191</v>
      </c>
      <c r="C204" s="61" t="s">
        <v>615</v>
      </c>
      <c r="D204" s="61" t="s">
        <v>1483</v>
      </c>
      <c r="E204" s="61" t="s">
        <v>771</v>
      </c>
      <c r="F204" s="61" t="s">
        <v>732</v>
      </c>
    </row>
    <row r="205" spans="2:6" hidden="1" x14ac:dyDescent="0.25">
      <c r="B205" s="61" t="s">
        <v>192</v>
      </c>
      <c r="C205" s="61" t="s">
        <v>551</v>
      </c>
      <c r="D205" s="61" t="s">
        <v>1484</v>
      </c>
      <c r="E205" s="61" t="s">
        <v>761</v>
      </c>
      <c r="F205" s="61" t="s">
        <v>732</v>
      </c>
    </row>
    <row r="206" spans="2:6" hidden="1" x14ac:dyDescent="0.25">
      <c r="B206" s="61" t="s">
        <v>193</v>
      </c>
      <c r="C206" s="61" t="s">
        <v>445</v>
      </c>
      <c r="D206" s="61" t="s">
        <v>1485</v>
      </c>
      <c r="E206" s="61" t="s">
        <v>751</v>
      </c>
      <c r="F206" s="61" t="s">
        <v>732</v>
      </c>
    </row>
    <row r="207" spans="2:6" hidden="1" x14ac:dyDescent="0.25">
      <c r="B207" s="61" t="s">
        <v>194</v>
      </c>
      <c r="C207" s="61" t="s">
        <v>519</v>
      </c>
      <c r="D207" s="61" t="s">
        <v>1486</v>
      </c>
      <c r="E207" s="61" t="s">
        <v>755</v>
      </c>
      <c r="F207" s="61" t="s">
        <v>732</v>
      </c>
    </row>
    <row r="208" spans="2:6" hidden="1" x14ac:dyDescent="0.25">
      <c r="B208" s="61" t="s">
        <v>195</v>
      </c>
      <c r="C208" s="61" t="s">
        <v>568</v>
      </c>
      <c r="D208" s="61" t="s">
        <v>1487</v>
      </c>
      <c r="E208" s="61" t="s">
        <v>763</v>
      </c>
      <c r="F208" s="61" t="s">
        <v>732</v>
      </c>
    </row>
    <row r="209" spans="2:6" hidden="1" x14ac:dyDescent="0.25">
      <c r="B209" s="61" t="s">
        <v>196</v>
      </c>
      <c r="C209" s="61" t="s">
        <v>591</v>
      </c>
      <c r="D209" s="61" t="s">
        <v>1488</v>
      </c>
      <c r="E209" s="61" t="s">
        <v>767</v>
      </c>
      <c r="F209" s="61" t="s">
        <v>732</v>
      </c>
    </row>
    <row r="210" spans="2:6" hidden="1" x14ac:dyDescent="0.25">
      <c r="B210" s="61" t="s">
        <v>197</v>
      </c>
      <c r="C210" s="61" t="s">
        <v>355</v>
      </c>
      <c r="D210" s="61" t="s">
        <v>1489</v>
      </c>
      <c r="E210" s="61" t="s">
        <v>733</v>
      </c>
      <c r="F210" s="61" t="s">
        <v>732</v>
      </c>
    </row>
    <row r="211" spans="2:6" hidden="1" x14ac:dyDescent="0.25">
      <c r="B211" s="61" t="s">
        <v>198</v>
      </c>
      <c r="C211" s="61" t="s">
        <v>360</v>
      </c>
      <c r="D211" s="61" t="s">
        <v>1490</v>
      </c>
      <c r="E211" s="61" t="s">
        <v>733</v>
      </c>
      <c r="F211" s="61" t="s">
        <v>732</v>
      </c>
    </row>
    <row r="212" spans="2:6" hidden="1" x14ac:dyDescent="0.25">
      <c r="B212" s="61" t="s">
        <v>199</v>
      </c>
      <c r="C212" s="61" t="s">
        <v>608</v>
      </c>
      <c r="D212" s="61" t="s">
        <v>1491</v>
      </c>
      <c r="E212" s="61" t="s">
        <v>771</v>
      </c>
      <c r="F212" s="61" t="s">
        <v>732</v>
      </c>
    </row>
    <row r="213" spans="2:6" hidden="1" x14ac:dyDescent="0.25">
      <c r="B213" s="61" t="s">
        <v>200</v>
      </c>
      <c r="C213" s="61" t="s">
        <v>480</v>
      </c>
      <c r="D213" s="61" t="s">
        <v>1492</v>
      </c>
      <c r="E213" s="61" t="s">
        <v>755</v>
      </c>
      <c r="F213" s="61" t="s">
        <v>732</v>
      </c>
    </row>
    <row r="214" spans="2:6" hidden="1" x14ac:dyDescent="0.25">
      <c r="B214" s="61" t="s">
        <v>201</v>
      </c>
      <c r="C214" s="61" t="s">
        <v>436</v>
      </c>
      <c r="D214" s="61" t="s">
        <v>1493</v>
      </c>
      <c r="E214" s="61" t="s">
        <v>751</v>
      </c>
      <c r="F214" s="61" t="s">
        <v>732</v>
      </c>
    </row>
    <row r="215" spans="2:6" hidden="1" x14ac:dyDescent="0.25">
      <c r="B215" s="61" t="s">
        <v>202</v>
      </c>
      <c r="C215" s="61" t="s">
        <v>477</v>
      </c>
      <c r="D215" s="61" t="s">
        <v>1494</v>
      </c>
      <c r="E215" s="61" t="s">
        <v>755</v>
      </c>
      <c r="F215" s="61" t="s">
        <v>732</v>
      </c>
    </row>
    <row r="216" spans="2:6" hidden="1" x14ac:dyDescent="0.25">
      <c r="B216" s="61" t="s">
        <v>203</v>
      </c>
      <c r="C216" s="61" t="s">
        <v>356</v>
      </c>
      <c r="D216" s="61" t="s">
        <v>1495</v>
      </c>
      <c r="E216" s="61" t="s">
        <v>733</v>
      </c>
      <c r="F216" s="61" t="s">
        <v>732</v>
      </c>
    </row>
    <row r="217" spans="2:6" hidden="1" x14ac:dyDescent="0.25">
      <c r="B217" s="61" t="s">
        <v>204</v>
      </c>
      <c r="C217" s="61" t="s">
        <v>526</v>
      </c>
      <c r="D217" s="61" t="s">
        <v>1496</v>
      </c>
      <c r="E217" s="61" t="s">
        <v>757</v>
      </c>
      <c r="F217" s="61" t="s">
        <v>732</v>
      </c>
    </row>
    <row r="218" spans="2:6" hidden="1" x14ac:dyDescent="0.25">
      <c r="B218" s="61" t="s">
        <v>205</v>
      </c>
      <c r="C218" s="61" t="s">
        <v>607</v>
      </c>
      <c r="D218" s="61" t="s">
        <v>1497</v>
      </c>
      <c r="E218" s="61" t="s">
        <v>771</v>
      </c>
      <c r="F218" s="61" t="s">
        <v>732</v>
      </c>
    </row>
    <row r="219" spans="2:6" hidden="1" x14ac:dyDescent="0.25">
      <c r="B219" s="61" t="s">
        <v>206</v>
      </c>
      <c r="C219" s="61" t="s">
        <v>381</v>
      </c>
      <c r="D219" s="61" t="s">
        <v>1498</v>
      </c>
      <c r="E219" s="61" t="s">
        <v>737</v>
      </c>
      <c r="F219" s="61" t="s">
        <v>732</v>
      </c>
    </row>
    <row r="220" spans="2:6" hidden="1" x14ac:dyDescent="0.25">
      <c r="B220" s="61" t="s">
        <v>207</v>
      </c>
      <c r="C220" s="61" t="s">
        <v>509</v>
      </c>
      <c r="D220" s="61" t="s">
        <v>1499</v>
      </c>
      <c r="E220" s="61" t="s">
        <v>755</v>
      </c>
      <c r="F220" s="61" t="s">
        <v>732</v>
      </c>
    </row>
    <row r="221" spans="2:6" hidden="1" x14ac:dyDescent="0.25">
      <c r="B221" s="61" t="s">
        <v>208</v>
      </c>
      <c r="C221" s="61" t="s">
        <v>596</v>
      </c>
      <c r="D221" s="61" t="s">
        <v>1500</v>
      </c>
      <c r="E221" s="61" t="s">
        <v>769</v>
      </c>
      <c r="F221" s="61" t="s">
        <v>732</v>
      </c>
    </row>
    <row r="222" spans="2:6" hidden="1" x14ac:dyDescent="0.25">
      <c r="B222" s="61" t="s">
        <v>209</v>
      </c>
      <c r="C222" s="61" t="s">
        <v>359</v>
      </c>
      <c r="D222" s="61" t="s">
        <v>1501</v>
      </c>
      <c r="E222" s="61" t="s">
        <v>733</v>
      </c>
      <c r="F222" s="61" t="s">
        <v>732</v>
      </c>
    </row>
    <row r="223" spans="2:6" hidden="1" x14ac:dyDescent="0.25">
      <c r="B223" s="61" t="s">
        <v>210</v>
      </c>
      <c r="C223" s="61" t="s">
        <v>589</v>
      </c>
      <c r="D223" s="61" t="s">
        <v>1502</v>
      </c>
      <c r="E223" s="61" t="s">
        <v>767</v>
      </c>
      <c r="F223" s="61" t="s">
        <v>732</v>
      </c>
    </row>
    <row r="224" spans="2:6" hidden="1" x14ac:dyDescent="0.25">
      <c r="B224" s="61" t="s">
        <v>211</v>
      </c>
      <c r="C224" s="61" t="s">
        <v>532</v>
      </c>
      <c r="D224" s="61" t="s">
        <v>1503</v>
      </c>
      <c r="E224" s="61" t="s">
        <v>757</v>
      </c>
      <c r="F224" s="61" t="s">
        <v>732</v>
      </c>
    </row>
    <row r="225" spans="2:6" hidden="1" x14ac:dyDescent="0.25">
      <c r="B225" s="61" t="s">
        <v>212</v>
      </c>
      <c r="C225" s="61" t="s">
        <v>552</v>
      </c>
      <c r="D225" s="61" t="s">
        <v>1504</v>
      </c>
      <c r="E225" s="61" t="s">
        <v>761</v>
      </c>
      <c r="F225" s="61" t="s">
        <v>732</v>
      </c>
    </row>
    <row r="226" spans="2:6" hidden="1" x14ac:dyDescent="0.25">
      <c r="B226" s="61" t="s">
        <v>213</v>
      </c>
      <c r="C226" s="61" t="s">
        <v>435</v>
      </c>
      <c r="D226" s="61" t="s">
        <v>1505</v>
      </c>
      <c r="E226" s="61" t="s">
        <v>751</v>
      </c>
      <c r="F226" s="61" t="s">
        <v>732</v>
      </c>
    </row>
    <row r="227" spans="2:6" hidden="1" x14ac:dyDescent="0.25">
      <c r="B227" s="61" t="s">
        <v>214</v>
      </c>
      <c r="C227" s="61" t="s">
        <v>444</v>
      </c>
      <c r="D227" s="61" t="s">
        <v>1506</v>
      </c>
      <c r="E227" s="61" t="s">
        <v>751</v>
      </c>
      <c r="F227" s="61" t="s">
        <v>732</v>
      </c>
    </row>
    <row r="228" spans="2:6" hidden="1" x14ac:dyDescent="0.25">
      <c r="B228" s="61" t="s">
        <v>215</v>
      </c>
      <c r="C228" s="61" t="s">
        <v>498</v>
      </c>
      <c r="D228" s="61" t="s">
        <v>1507</v>
      </c>
      <c r="E228" s="61" t="s">
        <v>755</v>
      </c>
      <c r="F228" s="61" t="s">
        <v>732</v>
      </c>
    </row>
    <row r="229" spans="2:6" hidden="1" x14ac:dyDescent="0.25">
      <c r="B229" s="61" t="s">
        <v>216</v>
      </c>
      <c r="C229" s="61" t="s">
        <v>538</v>
      </c>
      <c r="D229" s="61" t="s">
        <v>1508</v>
      </c>
      <c r="E229" s="61" t="s">
        <v>757</v>
      </c>
      <c r="F229" s="61" t="s">
        <v>732</v>
      </c>
    </row>
    <row r="230" spans="2:6" hidden="1" x14ac:dyDescent="0.25">
      <c r="B230" s="61" t="s">
        <v>217</v>
      </c>
      <c r="C230" s="61" t="s">
        <v>572</v>
      </c>
      <c r="D230" s="61" t="s">
        <v>1509</v>
      </c>
      <c r="E230" s="61" t="s">
        <v>763</v>
      </c>
      <c r="F230" s="61" t="s">
        <v>732</v>
      </c>
    </row>
    <row r="231" spans="2:6" hidden="1" x14ac:dyDescent="0.25">
      <c r="B231" s="61" t="s">
        <v>218</v>
      </c>
      <c r="C231" s="61" t="s">
        <v>405</v>
      </c>
      <c r="D231" s="61" t="s">
        <v>1510</v>
      </c>
      <c r="E231" s="61" t="s">
        <v>741</v>
      </c>
      <c r="F231" s="61" t="s">
        <v>732</v>
      </c>
    </row>
    <row r="232" spans="2:6" hidden="1" x14ac:dyDescent="0.25">
      <c r="B232" s="61" t="s">
        <v>219</v>
      </c>
      <c r="C232" s="61" t="s">
        <v>583</v>
      </c>
      <c r="D232" s="61" t="s">
        <v>1511</v>
      </c>
      <c r="E232" s="61" t="s">
        <v>765</v>
      </c>
      <c r="F232" s="61" t="s">
        <v>732</v>
      </c>
    </row>
    <row r="233" spans="2:6" hidden="1" x14ac:dyDescent="0.25">
      <c r="B233" s="61" t="s">
        <v>220</v>
      </c>
      <c r="C233" s="61" t="s">
        <v>392</v>
      </c>
      <c r="D233" s="61" t="s">
        <v>1512</v>
      </c>
      <c r="E233" s="61" t="s">
        <v>739</v>
      </c>
      <c r="F233" s="61" t="s">
        <v>732</v>
      </c>
    </row>
    <row r="234" spans="2:6" hidden="1" x14ac:dyDescent="0.25">
      <c r="B234" s="61" t="s">
        <v>221</v>
      </c>
      <c r="C234" s="61" t="s">
        <v>357</v>
      </c>
      <c r="D234" s="61" t="s">
        <v>1513</v>
      </c>
      <c r="E234" s="61" t="s">
        <v>733</v>
      </c>
      <c r="F234" s="61" t="s">
        <v>732</v>
      </c>
    </row>
    <row r="235" spans="2:6" hidden="1" x14ac:dyDescent="0.25">
      <c r="B235" s="61" t="s">
        <v>222</v>
      </c>
      <c r="C235" s="61" t="s">
        <v>434</v>
      </c>
      <c r="D235" s="61" t="s">
        <v>1514</v>
      </c>
      <c r="E235" s="61" t="s">
        <v>749</v>
      </c>
      <c r="F235" s="61" t="s">
        <v>732</v>
      </c>
    </row>
    <row r="236" spans="2:6" hidden="1" x14ac:dyDescent="0.25">
      <c r="B236" s="61" t="s">
        <v>223</v>
      </c>
      <c r="C236" s="61" t="s">
        <v>482</v>
      </c>
      <c r="D236" s="61" t="s">
        <v>1515</v>
      </c>
      <c r="E236" s="61" t="s">
        <v>755</v>
      </c>
      <c r="F236" s="61" t="s">
        <v>732</v>
      </c>
    </row>
    <row r="237" spans="2:6" hidden="1" x14ac:dyDescent="0.25">
      <c r="B237" s="61" t="s">
        <v>224</v>
      </c>
      <c r="C237" s="61" t="s">
        <v>502</v>
      </c>
      <c r="D237" s="61" t="s">
        <v>1516</v>
      </c>
      <c r="E237" s="61" t="s">
        <v>755</v>
      </c>
      <c r="F237" s="61" t="s">
        <v>732</v>
      </c>
    </row>
    <row r="238" spans="2:6" hidden="1" x14ac:dyDescent="0.25">
      <c r="B238" s="61" t="s">
        <v>225</v>
      </c>
      <c r="C238" s="61" t="s">
        <v>521</v>
      </c>
      <c r="D238" s="61" t="s">
        <v>1517</v>
      </c>
      <c r="E238" s="61" t="s">
        <v>755</v>
      </c>
      <c r="F238" s="61" t="s">
        <v>732</v>
      </c>
    </row>
    <row r="239" spans="2:6" hidden="1" x14ac:dyDescent="0.25">
      <c r="B239" s="61" t="s">
        <v>226</v>
      </c>
      <c r="C239" s="61" t="s">
        <v>370</v>
      </c>
      <c r="D239" s="61" t="s">
        <v>1518</v>
      </c>
      <c r="E239" s="61" t="s">
        <v>735</v>
      </c>
      <c r="F239" s="61" t="s">
        <v>732</v>
      </c>
    </row>
    <row r="240" spans="2:6" hidden="1" x14ac:dyDescent="0.25">
      <c r="B240" s="61" t="s">
        <v>227</v>
      </c>
      <c r="C240" s="61" t="s">
        <v>587</v>
      </c>
      <c r="D240" s="61" t="s">
        <v>1519</v>
      </c>
      <c r="E240" s="61" t="s">
        <v>767</v>
      </c>
      <c r="F240" s="61" t="s">
        <v>732</v>
      </c>
    </row>
    <row r="241" spans="2:6" hidden="1" x14ac:dyDescent="0.25">
      <c r="B241" s="61" t="s">
        <v>228</v>
      </c>
      <c r="C241" s="61" t="s">
        <v>411</v>
      </c>
      <c r="D241" s="61" t="s">
        <v>1520</v>
      </c>
      <c r="E241" s="61" t="s">
        <v>743</v>
      </c>
      <c r="F241" s="61" t="s">
        <v>732</v>
      </c>
    </row>
    <row r="242" spans="2:6" hidden="1" x14ac:dyDescent="0.25">
      <c r="B242" s="61" t="s">
        <v>229</v>
      </c>
      <c r="C242" s="61" t="s">
        <v>478</v>
      </c>
      <c r="D242" s="61" t="s">
        <v>1521</v>
      </c>
      <c r="E242" s="61" t="s">
        <v>755</v>
      </c>
      <c r="F242" s="61" t="s">
        <v>732</v>
      </c>
    </row>
    <row r="243" spans="2:6" hidden="1" x14ac:dyDescent="0.25">
      <c r="B243" s="61" t="s">
        <v>230</v>
      </c>
      <c r="C243" s="61" t="s">
        <v>449</v>
      </c>
      <c r="D243" s="61" t="s">
        <v>1522</v>
      </c>
      <c r="E243" s="61" t="s">
        <v>751</v>
      </c>
      <c r="F243" s="61" t="s">
        <v>732</v>
      </c>
    </row>
    <row r="244" spans="2:6" hidden="1" x14ac:dyDescent="0.25">
      <c r="B244" s="61" t="s">
        <v>231</v>
      </c>
      <c r="C244" s="61" t="s">
        <v>525</v>
      </c>
      <c r="D244" s="61" t="s">
        <v>1523</v>
      </c>
      <c r="E244" s="61" t="s">
        <v>757</v>
      </c>
      <c r="F244" s="61" t="s">
        <v>732</v>
      </c>
    </row>
    <row r="245" spans="2:6" hidden="1" x14ac:dyDescent="0.25">
      <c r="B245" s="61" t="s">
        <v>232</v>
      </c>
      <c r="C245" s="61" t="s">
        <v>418</v>
      </c>
      <c r="D245" s="61" t="s">
        <v>1524</v>
      </c>
      <c r="E245" s="61" t="s">
        <v>745</v>
      </c>
      <c r="F245" s="61" t="s">
        <v>732</v>
      </c>
    </row>
    <row r="246" spans="2:6" hidden="1" x14ac:dyDescent="0.25">
      <c r="B246" s="61" t="s">
        <v>233</v>
      </c>
      <c r="C246" s="61" t="s">
        <v>493</v>
      </c>
      <c r="D246" s="61" t="s">
        <v>1525</v>
      </c>
      <c r="E246" s="61" t="s">
        <v>755</v>
      </c>
      <c r="F246" s="61" t="s">
        <v>732</v>
      </c>
    </row>
    <row r="247" spans="2:6" hidden="1" x14ac:dyDescent="0.25">
      <c r="B247" s="61" t="s">
        <v>234</v>
      </c>
      <c r="C247" s="61" t="s">
        <v>408</v>
      </c>
      <c r="D247" s="61" t="s">
        <v>1526</v>
      </c>
      <c r="E247" s="61" t="s">
        <v>741</v>
      </c>
      <c r="F247" s="61" t="s">
        <v>732</v>
      </c>
    </row>
    <row r="248" spans="2:6" hidden="1" x14ac:dyDescent="0.25">
      <c r="B248" s="61" t="s">
        <v>235</v>
      </c>
      <c r="C248" s="61" t="s">
        <v>463</v>
      </c>
      <c r="D248" s="61" t="s">
        <v>1527</v>
      </c>
      <c r="E248" s="61" t="s">
        <v>751</v>
      </c>
      <c r="F248" s="61" t="s">
        <v>732</v>
      </c>
    </row>
    <row r="249" spans="2:6" hidden="1" x14ac:dyDescent="0.25">
      <c r="B249" s="61" t="s">
        <v>236</v>
      </c>
      <c r="C249" s="61" t="s">
        <v>511</v>
      </c>
      <c r="D249" s="61" t="s">
        <v>1528</v>
      </c>
      <c r="E249" s="61" t="s">
        <v>755</v>
      </c>
      <c r="F249" s="61" t="s">
        <v>732</v>
      </c>
    </row>
    <row r="250" spans="2:6" hidden="1" x14ac:dyDescent="0.25">
      <c r="B250" s="61" t="s">
        <v>237</v>
      </c>
      <c r="C250" s="61" t="s">
        <v>382</v>
      </c>
      <c r="D250" s="61" t="s">
        <v>1529</v>
      </c>
      <c r="E250" s="61" t="s">
        <v>737</v>
      </c>
      <c r="F250" s="61" t="s">
        <v>732</v>
      </c>
    </row>
    <row r="251" spans="2:6" hidden="1" x14ac:dyDescent="0.25">
      <c r="B251" s="61" t="s">
        <v>238</v>
      </c>
      <c r="C251" s="61" t="s">
        <v>350</v>
      </c>
      <c r="D251" s="61" t="s">
        <v>1530</v>
      </c>
      <c r="E251" s="61" t="s">
        <v>733</v>
      </c>
      <c r="F251" s="61" t="s">
        <v>732</v>
      </c>
    </row>
    <row r="252" spans="2:6" hidden="1" x14ac:dyDescent="0.25">
      <c r="B252" s="61" t="s">
        <v>239</v>
      </c>
      <c r="C252" s="61" t="s">
        <v>353</v>
      </c>
      <c r="D252" s="61" t="s">
        <v>1531</v>
      </c>
      <c r="E252" s="61" t="s">
        <v>733</v>
      </c>
      <c r="F252" s="61" t="s">
        <v>732</v>
      </c>
    </row>
    <row r="253" spans="2:6" hidden="1" x14ac:dyDescent="0.25">
      <c r="B253" s="61" t="s">
        <v>240</v>
      </c>
      <c r="C253" s="61" t="s">
        <v>503</v>
      </c>
      <c r="D253" s="61" t="s">
        <v>1532</v>
      </c>
      <c r="E253" s="61" t="s">
        <v>755</v>
      </c>
      <c r="F253" s="61" t="s">
        <v>732</v>
      </c>
    </row>
    <row r="254" spans="2:6" hidden="1" x14ac:dyDescent="0.25">
      <c r="B254" s="61" t="s">
        <v>241</v>
      </c>
      <c r="C254" s="61" t="s">
        <v>508</v>
      </c>
      <c r="D254" s="61" t="s">
        <v>1533</v>
      </c>
      <c r="E254" s="61" t="s">
        <v>755</v>
      </c>
      <c r="F254" s="61" t="s">
        <v>732</v>
      </c>
    </row>
    <row r="255" spans="2:6" hidden="1" x14ac:dyDescent="0.25">
      <c r="B255" s="61" t="s">
        <v>242</v>
      </c>
      <c r="C255" s="61" t="s">
        <v>514</v>
      </c>
      <c r="D255" s="61" t="s">
        <v>1534</v>
      </c>
      <c r="E255" s="61" t="s">
        <v>755</v>
      </c>
      <c r="F255" s="61" t="s">
        <v>732</v>
      </c>
    </row>
    <row r="256" spans="2:6" hidden="1" x14ac:dyDescent="0.25">
      <c r="B256" s="61" t="s">
        <v>243</v>
      </c>
      <c r="C256" s="61" t="s">
        <v>613</v>
      </c>
      <c r="D256" s="61" t="s">
        <v>1535</v>
      </c>
      <c r="E256" s="61" t="s">
        <v>771</v>
      </c>
      <c r="F256" s="61" t="s">
        <v>732</v>
      </c>
    </row>
    <row r="257" spans="2:6" hidden="1" x14ac:dyDescent="0.25">
      <c r="B257" s="61" t="s">
        <v>245</v>
      </c>
      <c r="C257" s="61" t="s">
        <v>340</v>
      </c>
      <c r="D257" s="61" t="s">
        <v>1536</v>
      </c>
      <c r="E257" s="61" t="s">
        <v>733</v>
      </c>
      <c r="F257" s="61" t="s">
        <v>732</v>
      </c>
    </row>
    <row r="258" spans="2:6" hidden="1" x14ac:dyDescent="0.25">
      <c r="B258" s="61" t="s">
        <v>244</v>
      </c>
      <c r="C258" s="61" t="s">
        <v>351</v>
      </c>
      <c r="D258" s="61" t="s">
        <v>1537</v>
      </c>
      <c r="E258" s="61" t="s">
        <v>733</v>
      </c>
      <c r="F258" s="61" t="s">
        <v>732</v>
      </c>
    </row>
    <row r="259" spans="2:6" hidden="1" x14ac:dyDescent="0.25">
      <c r="B259" s="61" t="s">
        <v>246</v>
      </c>
      <c r="C259" s="61" t="s">
        <v>371</v>
      </c>
      <c r="D259" s="61" t="s">
        <v>1538</v>
      </c>
      <c r="E259" s="61" t="s">
        <v>735</v>
      </c>
      <c r="F259" s="61" t="s">
        <v>732</v>
      </c>
    </row>
    <row r="260" spans="2:6" hidden="1" x14ac:dyDescent="0.25">
      <c r="B260" s="61" t="s">
        <v>247</v>
      </c>
      <c r="C260" s="61" t="s">
        <v>409</v>
      </c>
      <c r="D260" s="61" t="s">
        <v>1539</v>
      </c>
      <c r="E260" s="61" t="s">
        <v>743</v>
      </c>
      <c r="F260" s="61" t="s">
        <v>732</v>
      </c>
    </row>
    <row r="261" spans="2:6" hidden="1" x14ac:dyDescent="0.25">
      <c r="B261" s="61" t="s">
        <v>248</v>
      </c>
      <c r="C261" s="61" t="s">
        <v>394</v>
      </c>
      <c r="D261" s="61" t="s">
        <v>1540</v>
      </c>
      <c r="E261" s="61" t="s">
        <v>739</v>
      </c>
      <c r="F261" s="61" t="s">
        <v>732</v>
      </c>
    </row>
    <row r="262" spans="2:6" hidden="1" x14ac:dyDescent="0.25">
      <c r="B262" s="61" t="s">
        <v>249</v>
      </c>
      <c r="C262" s="61" t="s">
        <v>401</v>
      </c>
      <c r="D262" s="61" t="s">
        <v>1541</v>
      </c>
      <c r="E262" s="61" t="s">
        <v>741</v>
      </c>
      <c r="F262" s="61" t="s">
        <v>732</v>
      </c>
    </row>
    <row r="263" spans="2:6" hidden="1" x14ac:dyDescent="0.25">
      <c r="B263" s="61" t="s">
        <v>250</v>
      </c>
      <c r="C263" s="61" t="s">
        <v>389</v>
      </c>
      <c r="D263" s="61" t="s">
        <v>1542</v>
      </c>
      <c r="E263" s="61" t="s">
        <v>739</v>
      </c>
      <c r="F263" s="61" t="s">
        <v>732</v>
      </c>
    </row>
    <row r="264" spans="2:6" hidden="1" x14ac:dyDescent="0.25">
      <c r="B264" s="61" t="s">
        <v>251</v>
      </c>
      <c r="C264" s="61" t="s">
        <v>341</v>
      </c>
      <c r="D264" s="61" t="s">
        <v>1543</v>
      </c>
      <c r="E264" s="61" t="s">
        <v>733</v>
      </c>
      <c r="F264" s="61" t="s">
        <v>732</v>
      </c>
    </row>
    <row r="265" spans="2:6" hidden="1" x14ac:dyDescent="0.25">
      <c r="B265" s="61" t="s">
        <v>252</v>
      </c>
      <c r="C265" s="61" t="s">
        <v>561</v>
      </c>
      <c r="D265" s="61" t="s">
        <v>1544</v>
      </c>
      <c r="E265" s="61" t="s">
        <v>763</v>
      </c>
      <c r="F265" s="61" t="s">
        <v>732</v>
      </c>
    </row>
    <row r="266" spans="2:6" hidden="1" x14ac:dyDescent="0.25">
      <c r="B266" s="61" t="s">
        <v>253</v>
      </c>
      <c r="C266" s="61" t="s">
        <v>500</v>
      </c>
      <c r="D266" s="61" t="s">
        <v>1545</v>
      </c>
      <c r="E266" s="61" t="s">
        <v>755</v>
      </c>
      <c r="F266" s="61" t="s">
        <v>732</v>
      </c>
    </row>
    <row r="267" spans="2:6" hidden="1" x14ac:dyDescent="0.25">
      <c r="B267" s="61" t="s">
        <v>254</v>
      </c>
      <c r="C267" s="61" t="s">
        <v>472</v>
      </c>
      <c r="D267" s="61" t="s">
        <v>1546</v>
      </c>
      <c r="E267" s="61" t="s">
        <v>753</v>
      </c>
      <c r="F267" s="61" t="s">
        <v>732</v>
      </c>
    </row>
    <row r="268" spans="2:6" hidden="1" x14ac:dyDescent="0.25">
      <c r="B268" s="61" t="s">
        <v>255</v>
      </c>
      <c r="C268" s="61" t="s">
        <v>362</v>
      </c>
      <c r="D268" s="61" t="s">
        <v>1547</v>
      </c>
      <c r="E268" s="61" t="s">
        <v>733</v>
      </c>
      <c r="F268" s="61" t="s">
        <v>732</v>
      </c>
    </row>
    <row r="269" spans="2:6" hidden="1" x14ac:dyDescent="0.25">
      <c r="B269" s="61" t="s">
        <v>256</v>
      </c>
      <c r="C269" s="61" t="s">
        <v>438</v>
      </c>
      <c r="D269" s="61" t="s">
        <v>1548</v>
      </c>
      <c r="E269" s="61" t="s">
        <v>751</v>
      </c>
      <c r="F269" s="61" t="s">
        <v>732</v>
      </c>
    </row>
    <row r="270" spans="2:6" hidden="1" x14ac:dyDescent="0.25">
      <c r="B270" s="61" t="s">
        <v>257</v>
      </c>
      <c r="C270" s="61" t="s">
        <v>406</v>
      </c>
      <c r="D270" s="61" t="s">
        <v>1549</v>
      </c>
      <c r="E270" s="61" t="s">
        <v>741</v>
      </c>
      <c r="F270" s="61" t="s">
        <v>732</v>
      </c>
    </row>
    <row r="271" spans="2:6" hidden="1" x14ac:dyDescent="0.25">
      <c r="B271" s="61" t="s">
        <v>258</v>
      </c>
      <c r="C271" s="61" t="s">
        <v>611</v>
      </c>
      <c r="D271" s="61" t="s">
        <v>1550</v>
      </c>
      <c r="E271" s="61" t="s">
        <v>771</v>
      </c>
      <c r="F271" s="61" t="s">
        <v>732</v>
      </c>
    </row>
    <row r="272" spans="2:6" hidden="1" x14ac:dyDescent="0.25">
      <c r="B272" s="61" t="s">
        <v>259</v>
      </c>
      <c r="C272" s="61" t="s">
        <v>427</v>
      </c>
      <c r="D272" s="61" t="s">
        <v>1551</v>
      </c>
      <c r="E272" s="61" t="s">
        <v>745</v>
      </c>
      <c r="F272" s="61" t="s">
        <v>732</v>
      </c>
    </row>
    <row r="273" spans="2:6" hidden="1" x14ac:dyDescent="0.25">
      <c r="B273" s="61" t="s">
        <v>260</v>
      </c>
      <c r="C273" s="61" t="s">
        <v>603</v>
      </c>
      <c r="D273" s="61" t="s">
        <v>1552</v>
      </c>
      <c r="E273" s="61" t="s">
        <v>771</v>
      </c>
      <c r="F273" s="61" t="s">
        <v>732</v>
      </c>
    </row>
    <row r="274" spans="2:6" hidden="1" x14ac:dyDescent="0.25">
      <c r="B274" s="61" t="s">
        <v>261</v>
      </c>
      <c r="C274" s="61" t="s">
        <v>374</v>
      </c>
      <c r="D274" s="61" t="s">
        <v>1553</v>
      </c>
      <c r="E274" s="61" t="s">
        <v>737</v>
      </c>
      <c r="F274" s="61" t="s">
        <v>732</v>
      </c>
    </row>
    <row r="275" spans="2:6" hidden="1" x14ac:dyDescent="0.25">
      <c r="B275" s="61" t="s">
        <v>262</v>
      </c>
      <c r="C275" s="61" t="s">
        <v>487</v>
      </c>
      <c r="D275" s="61" t="s">
        <v>1554</v>
      </c>
      <c r="E275" s="61" t="s">
        <v>755</v>
      </c>
      <c r="F275" s="61" t="s">
        <v>732</v>
      </c>
    </row>
    <row r="276" spans="2:6" hidden="1" x14ac:dyDescent="0.25">
      <c r="B276" s="61" t="s">
        <v>263</v>
      </c>
      <c r="C276" s="61" t="s">
        <v>510</v>
      </c>
      <c r="D276" s="61" t="s">
        <v>1555</v>
      </c>
      <c r="E276" s="61" t="s">
        <v>755</v>
      </c>
      <c r="F276" s="61" t="s">
        <v>732</v>
      </c>
    </row>
    <row r="277" spans="2:6" hidden="1" x14ac:dyDescent="0.25">
      <c r="B277" s="61" t="s">
        <v>264</v>
      </c>
      <c r="C277" s="61" t="s">
        <v>610</v>
      </c>
      <c r="D277" s="61" t="s">
        <v>1556</v>
      </c>
      <c r="E277" s="61" t="s">
        <v>771</v>
      </c>
      <c r="F277" s="61" t="s">
        <v>732</v>
      </c>
    </row>
    <row r="278" spans="2:6" hidden="1" x14ac:dyDescent="0.25">
      <c r="B278" s="61" t="s">
        <v>265</v>
      </c>
      <c r="C278" s="61" t="s">
        <v>343</v>
      </c>
      <c r="D278" s="61" t="s">
        <v>1557</v>
      </c>
      <c r="E278" s="61" t="s">
        <v>733</v>
      </c>
      <c r="F278" s="61" t="s">
        <v>732</v>
      </c>
    </row>
    <row r="279" spans="2:6" hidden="1" x14ac:dyDescent="0.25">
      <c r="B279" s="61" t="s">
        <v>266</v>
      </c>
      <c r="C279" s="61" t="s">
        <v>404</v>
      </c>
      <c r="D279" s="61" t="s">
        <v>1558</v>
      </c>
      <c r="E279" s="61" t="s">
        <v>741</v>
      </c>
      <c r="F279" s="61" t="s">
        <v>732</v>
      </c>
    </row>
    <row r="280" spans="2:6" hidden="1" x14ac:dyDescent="0.25">
      <c r="B280" s="61" t="s">
        <v>267</v>
      </c>
      <c r="C280" s="61" t="s">
        <v>426</v>
      </c>
      <c r="D280" s="61" t="s">
        <v>1559</v>
      </c>
      <c r="E280" s="61" t="s">
        <v>745</v>
      </c>
      <c r="F280" s="61" t="s">
        <v>732</v>
      </c>
    </row>
    <row r="281" spans="2:6" hidden="1" x14ac:dyDescent="0.25">
      <c r="B281" s="61" t="s">
        <v>268</v>
      </c>
      <c r="C281" s="61" t="s">
        <v>556</v>
      </c>
      <c r="D281" s="61" t="s">
        <v>1560</v>
      </c>
      <c r="E281" s="61" t="s">
        <v>761</v>
      </c>
      <c r="F281" s="61" t="s">
        <v>732</v>
      </c>
    </row>
    <row r="282" spans="2:6" hidden="1" x14ac:dyDescent="0.25">
      <c r="B282" s="61" t="s">
        <v>269</v>
      </c>
      <c r="C282" s="61" t="s">
        <v>415</v>
      </c>
      <c r="D282" s="61" t="s">
        <v>1561</v>
      </c>
      <c r="E282" s="61" t="s">
        <v>743</v>
      </c>
      <c r="F282" s="61" t="s">
        <v>732</v>
      </c>
    </row>
    <row r="283" spans="2:6" hidden="1" x14ac:dyDescent="0.25">
      <c r="B283" s="61" t="s">
        <v>270</v>
      </c>
      <c r="C283" s="61" t="s">
        <v>384</v>
      </c>
      <c r="D283" s="61" t="s">
        <v>1562</v>
      </c>
      <c r="E283" s="61" t="s">
        <v>739</v>
      </c>
      <c r="F283" s="61" t="s">
        <v>732</v>
      </c>
    </row>
    <row r="284" spans="2:6" hidden="1" x14ac:dyDescent="0.25">
      <c r="B284" s="61" t="s">
        <v>271</v>
      </c>
      <c r="C284" s="61" t="s">
        <v>462</v>
      </c>
      <c r="D284" s="61" t="s">
        <v>1563</v>
      </c>
      <c r="E284" s="61" t="s">
        <v>751</v>
      </c>
      <c r="F284" s="61" t="s">
        <v>732</v>
      </c>
    </row>
    <row r="285" spans="2:6" hidden="1" x14ac:dyDescent="0.25">
      <c r="B285" s="61" t="s">
        <v>272</v>
      </c>
      <c r="C285" s="61" t="s">
        <v>515</v>
      </c>
      <c r="D285" s="61" t="s">
        <v>1564</v>
      </c>
      <c r="E285" s="61" t="s">
        <v>755</v>
      </c>
      <c r="F285" s="61" t="s">
        <v>732</v>
      </c>
    </row>
    <row r="286" spans="2:6" hidden="1" x14ac:dyDescent="0.25">
      <c r="B286" s="61" t="s">
        <v>273</v>
      </c>
      <c r="C286" s="61" t="s">
        <v>586</v>
      </c>
      <c r="D286" s="61" t="s">
        <v>1565</v>
      </c>
      <c r="E286" s="61" t="s">
        <v>767</v>
      </c>
      <c r="F286" s="61" t="s">
        <v>732</v>
      </c>
    </row>
    <row r="287" spans="2:6" hidden="1" x14ac:dyDescent="0.25">
      <c r="B287" s="61" t="s">
        <v>274</v>
      </c>
      <c r="C287" s="61" t="s">
        <v>597</v>
      </c>
      <c r="D287" s="61" t="s">
        <v>1566</v>
      </c>
      <c r="E287" s="61" t="s">
        <v>769</v>
      </c>
      <c r="F287" s="61" t="s">
        <v>732</v>
      </c>
    </row>
    <row r="288" spans="2:6" hidden="1" x14ac:dyDescent="0.25">
      <c r="B288" s="61" t="s">
        <v>275</v>
      </c>
      <c r="C288" s="61" t="s">
        <v>531</v>
      </c>
      <c r="D288" s="61" t="s">
        <v>1567</v>
      </c>
      <c r="E288" s="61" t="s">
        <v>757</v>
      </c>
      <c r="F288" s="61" t="s">
        <v>732</v>
      </c>
    </row>
    <row r="289" spans="2:6" hidden="1" x14ac:dyDescent="0.25">
      <c r="B289" s="61" t="s">
        <v>276</v>
      </c>
      <c r="C289" s="61" t="s">
        <v>612</v>
      </c>
      <c r="D289" s="61" t="s">
        <v>1568</v>
      </c>
      <c r="E289" s="61" t="s">
        <v>771</v>
      </c>
      <c r="F289" s="61" t="s">
        <v>732</v>
      </c>
    </row>
    <row r="290" spans="2:6" hidden="1" x14ac:dyDescent="0.25">
      <c r="B290" s="61" t="s">
        <v>277</v>
      </c>
      <c r="C290" s="61" t="s">
        <v>454</v>
      </c>
      <c r="D290" s="61" t="s">
        <v>1569</v>
      </c>
      <c r="E290" s="61" t="s">
        <v>751</v>
      </c>
      <c r="F290" s="61" t="s">
        <v>732</v>
      </c>
    </row>
    <row r="291" spans="2:6" hidden="1" x14ac:dyDescent="0.25">
      <c r="B291" s="61" t="s">
        <v>278</v>
      </c>
      <c r="C291" s="61" t="s">
        <v>387</v>
      </c>
      <c r="D291" s="61" t="s">
        <v>1570</v>
      </c>
      <c r="E291" s="61" t="s">
        <v>739</v>
      </c>
      <c r="F291" s="61" t="s">
        <v>732</v>
      </c>
    </row>
    <row r="292" spans="2:6" hidden="1" x14ac:dyDescent="0.25">
      <c r="B292" s="61" t="s">
        <v>279</v>
      </c>
      <c r="C292" s="61" t="s">
        <v>413</v>
      </c>
      <c r="D292" s="61" t="s">
        <v>1571</v>
      </c>
      <c r="E292" s="61" t="s">
        <v>743</v>
      </c>
      <c r="F292" s="61" t="s">
        <v>732</v>
      </c>
    </row>
    <row r="293" spans="2:6" hidden="1" x14ac:dyDescent="0.25">
      <c r="B293" s="61" t="s">
        <v>280</v>
      </c>
      <c r="C293" s="61" t="s">
        <v>567</v>
      </c>
      <c r="D293" s="61" t="s">
        <v>1572</v>
      </c>
      <c r="E293" s="61" t="s">
        <v>763</v>
      </c>
      <c r="F293" s="61" t="s">
        <v>732</v>
      </c>
    </row>
    <row r="294" spans="2:6" hidden="1" x14ac:dyDescent="0.25">
      <c r="B294" s="61" t="s">
        <v>281</v>
      </c>
      <c r="C294" s="61" t="s">
        <v>367</v>
      </c>
      <c r="D294" s="61" t="s">
        <v>1573</v>
      </c>
      <c r="E294" s="61" t="s">
        <v>735</v>
      </c>
      <c r="F294" s="61" t="s">
        <v>732</v>
      </c>
    </row>
    <row r="295" spans="2:6" hidden="1" x14ac:dyDescent="0.25">
      <c r="B295" s="61" t="s">
        <v>282</v>
      </c>
      <c r="C295" s="61" t="s">
        <v>624</v>
      </c>
      <c r="D295" s="61" t="s">
        <v>1574</v>
      </c>
      <c r="E295" s="61" t="s">
        <v>773</v>
      </c>
      <c r="F295" s="61" t="s">
        <v>732</v>
      </c>
    </row>
    <row r="296" spans="2:6" hidden="1" x14ac:dyDescent="0.25">
      <c r="B296" s="61" t="s">
        <v>283</v>
      </c>
      <c r="C296" s="61" t="s">
        <v>466</v>
      </c>
      <c r="D296" s="61" t="s">
        <v>1575</v>
      </c>
      <c r="E296" s="61" t="s">
        <v>751</v>
      </c>
      <c r="F296" s="61" t="s">
        <v>732</v>
      </c>
    </row>
    <row r="297" spans="2:6" hidden="1" x14ac:dyDescent="0.25">
      <c r="B297" s="61" t="s">
        <v>284</v>
      </c>
      <c r="C297" s="61" t="s">
        <v>476</v>
      </c>
      <c r="D297" s="61" t="s">
        <v>1576</v>
      </c>
      <c r="E297" s="61" t="s">
        <v>755</v>
      </c>
      <c r="F297" s="61" t="s">
        <v>732</v>
      </c>
    </row>
    <row r="298" spans="2:6" hidden="1" x14ac:dyDescent="0.25">
      <c r="B298" s="61" t="s">
        <v>285</v>
      </c>
      <c r="C298" s="61" t="s">
        <v>383</v>
      </c>
      <c r="D298" s="61" t="s">
        <v>1577</v>
      </c>
      <c r="E298" s="61" t="s">
        <v>739</v>
      </c>
      <c r="F298" s="61" t="s">
        <v>732</v>
      </c>
    </row>
    <row r="299" spans="2:6" hidden="1" x14ac:dyDescent="0.25">
      <c r="B299" s="61" t="s">
        <v>286</v>
      </c>
      <c r="C299" s="61" t="s">
        <v>545</v>
      </c>
      <c r="D299" s="61" t="s">
        <v>1578</v>
      </c>
      <c r="E299" s="61" t="s">
        <v>759</v>
      </c>
      <c r="F299" s="61" t="s">
        <v>732</v>
      </c>
    </row>
    <row r="300" spans="2:6" hidden="1" x14ac:dyDescent="0.25">
      <c r="B300" s="61" t="s">
        <v>287</v>
      </c>
      <c r="C300" s="61" t="s">
        <v>440</v>
      </c>
      <c r="D300" s="61" t="s">
        <v>1579</v>
      </c>
      <c r="E300" s="61" t="s">
        <v>751</v>
      </c>
      <c r="F300" s="61" t="s">
        <v>732</v>
      </c>
    </row>
    <row r="301" spans="2:6" hidden="1" x14ac:dyDescent="0.25">
      <c r="B301" s="61" t="s">
        <v>288</v>
      </c>
      <c r="C301" s="61" t="s">
        <v>592</v>
      </c>
      <c r="D301" s="61" t="s">
        <v>1580</v>
      </c>
      <c r="E301" s="61" t="s">
        <v>767</v>
      </c>
      <c r="F301" s="61" t="s">
        <v>732</v>
      </c>
    </row>
    <row r="302" spans="2:6" hidden="1" x14ac:dyDescent="0.25">
      <c r="B302" s="61" t="s">
        <v>289</v>
      </c>
      <c r="C302" s="61" t="s">
        <v>600</v>
      </c>
      <c r="D302" s="61" t="s">
        <v>1581</v>
      </c>
      <c r="E302" s="61" t="s">
        <v>769</v>
      </c>
      <c r="F302" s="61" t="s">
        <v>732</v>
      </c>
    </row>
    <row r="303" spans="2:6" hidden="1" x14ac:dyDescent="0.25">
      <c r="B303" s="61" t="s">
        <v>290</v>
      </c>
      <c r="C303" s="61" t="s">
        <v>342</v>
      </c>
      <c r="D303" s="61" t="s">
        <v>1582</v>
      </c>
      <c r="E303" s="61" t="s">
        <v>733</v>
      </c>
      <c r="F303" s="61" t="s">
        <v>732</v>
      </c>
    </row>
    <row r="304" spans="2:6" hidden="1" x14ac:dyDescent="0.25">
      <c r="B304" s="61" t="s">
        <v>291</v>
      </c>
      <c r="C304" s="61" t="s">
        <v>373</v>
      </c>
      <c r="D304" s="61" t="s">
        <v>1583</v>
      </c>
      <c r="E304" s="61" t="s">
        <v>735</v>
      </c>
      <c r="F304" s="61" t="s">
        <v>732</v>
      </c>
    </row>
    <row r="305" spans="2:6" hidden="1" x14ac:dyDescent="0.25">
      <c r="B305" s="61" t="s">
        <v>292</v>
      </c>
      <c r="C305" s="61" t="s">
        <v>439</v>
      </c>
      <c r="D305" s="61" t="s">
        <v>1584</v>
      </c>
      <c r="E305" s="61" t="s">
        <v>751</v>
      </c>
      <c r="F305" s="61" t="s">
        <v>732</v>
      </c>
    </row>
    <row r="306" spans="2:6" hidden="1" x14ac:dyDescent="0.25">
      <c r="B306" s="61" t="s">
        <v>293</v>
      </c>
      <c r="C306" s="61" t="s">
        <v>619</v>
      </c>
      <c r="D306" s="61" t="s">
        <v>1585</v>
      </c>
      <c r="E306" s="61" t="s">
        <v>773</v>
      </c>
      <c r="F306" s="61" t="s">
        <v>732</v>
      </c>
    </row>
    <row r="307" spans="2:6" hidden="1" x14ac:dyDescent="0.25">
      <c r="B307" s="61" t="s">
        <v>294</v>
      </c>
      <c r="C307" s="61" t="s">
        <v>621</v>
      </c>
      <c r="D307" s="61" t="s">
        <v>1586</v>
      </c>
      <c r="E307" s="61" t="s">
        <v>773</v>
      </c>
      <c r="F307" s="61" t="s">
        <v>732</v>
      </c>
    </row>
  </sheetData>
  <sortState xmlns:xlrd2="http://schemas.microsoft.com/office/spreadsheetml/2017/richdata2" ref="B12:B301">
    <sortCondition ref="B12"/>
  </sortState>
  <mergeCells count="1">
    <mergeCell ref="A3:A4"/>
  </mergeCells>
  <dataValidations count="1">
    <dataValidation type="list" allowBlank="1" showInputMessage="1" showErrorMessage="1" sqref="A6" xr:uid="{00000000-0002-0000-0000-000000000000}">
      <formula1>$B$18:$B$307</formula1>
    </dataValidation>
  </dataValidations>
  <hyperlinks>
    <hyperlink ref="A7" location="Översikt!A1" display="Gå till nästa flik" xr:uid="{9BF93053-7DFD-4AE7-9D6A-D99ACBFF92FD}"/>
    <hyperlink ref="C7" location="NTInfo!A1" display="Gå till nyckeltalsdefinitioner" xr:uid="{B0CE6F2A-FF86-404F-AB23-C9C289E7B3F0}"/>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dimension ref="A1:EC1048"/>
  <sheetViews>
    <sheetView workbookViewId="0">
      <pane xSplit="3" ySplit="1" topLeftCell="D2" activePane="bottomRight" state="frozen"/>
      <selection pane="topRight" activeCell="D1" sqref="D1"/>
      <selection pane="bottomLeft" activeCell="A2" sqref="A2"/>
      <selection pane="bottomRight" activeCell="D2" sqref="D2:DB603"/>
    </sheetView>
  </sheetViews>
  <sheetFormatPr defaultColWidth="14" defaultRowHeight="15" x14ac:dyDescent="0.25"/>
  <cols>
    <col min="1" max="1" width="52.42578125" bestFit="1" customWidth="1"/>
    <col min="3" max="3" width="14" style="2"/>
    <col min="134" max="16384" width="14" style="2"/>
  </cols>
  <sheetData>
    <row r="1" spans="1:133" customFormat="1" x14ac:dyDescent="0.25">
      <c r="A1" s="69" t="s">
        <v>731</v>
      </c>
      <c r="B1" s="69" t="s">
        <v>730</v>
      </c>
      <c r="C1" s="69" t="s">
        <v>782</v>
      </c>
      <c r="D1" t="s">
        <v>813</v>
      </c>
      <c r="E1" t="s">
        <v>671</v>
      </c>
      <c r="F1" t="s">
        <v>811</v>
      </c>
      <c r="G1" t="s">
        <v>814</v>
      </c>
      <c r="H1" t="s">
        <v>703</v>
      </c>
      <c r="I1" t="s">
        <v>700</v>
      </c>
      <c r="J1" t="s">
        <v>728</v>
      </c>
      <c r="K1" t="s">
        <v>869</v>
      </c>
      <c r="L1" t="s">
        <v>698</v>
      </c>
      <c r="M1" t="s">
        <v>815</v>
      </c>
      <c r="N1" t="s">
        <v>803</v>
      </c>
      <c r="O1" t="s">
        <v>825</v>
      </c>
      <c r="P1" t="s">
        <v>882</v>
      </c>
      <c r="Q1" t="s">
        <v>1587</v>
      </c>
      <c r="R1" t="s">
        <v>1927</v>
      </c>
      <c r="S1" t="s">
        <v>804</v>
      </c>
      <c r="T1" t="s">
        <v>826</v>
      </c>
      <c r="U1" t="s">
        <v>883</v>
      </c>
      <c r="V1" t="s">
        <v>1588</v>
      </c>
      <c r="W1" t="s">
        <v>1928</v>
      </c>
      <c r="X1" t="s">
        <v>697</v>
      </c>
      <c r="Y1" t="s">
        <v>699</v>
      </c>
      <c r="Z1" t="s">
        <v>887</v>
      </c>
      <c r="AA1" t="s">
        <v>911</v>
      </c>
      <c r="AB1" t="s">
        <v>1589</v>
      </c>
      <c r="AC1" t="s">
        <v>1929</v>
      </c>
      <c r="AD1" t="s">
        <v>888</v>
      </c>
      <c r="AE1" t="s">
        <v>912</v>
      </c>
      <c r="AF1" t="s">
        <v>1590</v>
      </c>
      <c r="AG1" t="s">
        <v>1930</v>
      </c>
      <c r="AH1" t="s">
        <v>705</v>
      </c>
      <c r="AI1" t="s">
        <v>828</v>
      </c>
      <c r="AJ1" t="s">
        <v>729</v>
      </c>
      <c r="AK1" t="s">
        <v>830</v>
      </c>
      <c r="AL1" t="s">
        <v>706</v>
      </c>
      <c r="AM1" t="s">
        <v>1625</v>
      </c>
      <c r="AN1" t="s">
        <v>708</v>
      </c>
      <c r="AO1" t="s">
        <v>863</v>
      </c>
      <c r="AP1" t="s">
        <v>704</v>
      </c>
      <c r="AQ1" t="s">
        <v>870</v>
      </c>
      <c r="AR1" t="s">
        <v>889</v>
      </c>
      <c r="AS1" t="s">
        <v>1591</v>
      </c>
      <c r="AT1" t="s">
        <v>1931</v>
      </c>
      <c r="AU1" t="s">
        <v>913</v>
      </c>
      <c r="AV1" t="s">
        <v>914</v>
      </c>
      <c r="AW1" t="s">
        <v>915</v>
      </c>
      <c r="AX1" t="s">
        <v>1592</v>
      </c>
      <c r="AY1" t="s">
        <v>1932</v>
      </c>
      <c r="AZ1" t="s">
        <v>715</v>
      </c>
      <c r="BA1" t="s">
        <v>833</v>
      </c>
      <c r="BB1" t="s">
        <v>832</v>
      </c>
      <c r="BC1" t="s">
        <v>831</v>
      </c>
      <c r="BD1" t="s">
        <v>834</v>
      </c>
      <c r="BE1" t="s">
        <v>802</v>
      </c>
      <c r="BF1" t="s">
        <v>716</v>
      </c>
      <c r="BG1" t="s">
        <v>916</v>
      </c>
      <c r="BH1" t="s">
        <v>917</v>
      </c>
      <c r="BI1" t="s">
        <v>918</v>
      </c>
      <c r="BJ1" t="s">
        <v>919</v>
      </c>
      <c r="BK1" t="s">
        <v>1593</v>
      </c>
      <c r="BL1" t="s">
        <v>1933</v>
      </c>
      <c r="BM1" t="s">
        <v>920</v>
      </c>
      <c r="BN1" t="s">
        <v>938</v>
      </c>
      <c r="BO1" t="s">
        <v>720</v>
      </c>
      <c r="BP1" t="s">
        <v>719</v>
      </c>
      <c r="BQ1" t="s">
        <v>717</v>
      </c>
      <c r="BR1" t="s">
        <v>810</v>
      </c>
      <c r="BS1" t="s">
        <v>829</v>
      </c>
      <c r="BT1" t="s">
        <v>710</v>
      </c>
      <c r="BU1" t="s">
        <v>711</v>
      </c>
      <c r="BV1" t="s">
        <v>709</v>
      </c>
      <c r="BW1" t="s">
        <v>726</v>
      </c>
      <c r="BX1" t="s">
        <v>800</v>
      </c>
      <c r="BY1" t="s">
        <v>835</v>
      </c>
      <c r="BZ1" t="s">
        <v>712</v>
      </c>
      <c r="CA1" t="s">
        <v>884</v>
      </c>
      <c r="CB1" t="s">
        <v>921</v>
      </c>
      <c r="CC1" t="s">
        <v>1594</v>
      </c>
      <c r="CD1" t="s">
        <v>1934</v>
      </c>
      <c r="CE1" t="s">
        <v>805</v>
      </c>
      <c r="CF1" t="s">
        <v>871</v>
      </c>
      <c r="CG1" t="s">
        <v>885</v>
      </c>
      <c r="CH1" t="s">
        <v>1595</v>
      </c>
      <c r="CI1" t="s">
        <v>1935</v>
      </c>
      <c r="CJ1" t="s">
        <v>806</v>
      </c>
      <c r="CK1" t="s">
        <v>872</v>
      </c>
      <c r="CL1" t="s">
        <v>886</v>
      </c>
      <c r="CM1" t="s">
        <v>1596</v>
      </c>
      <c r="CN1" t="s">
        <v>1936</v>
      </c>
      <c r="CO1" t="s">
        <v>707</v>
      </c>
      <c r="CP1" t="s">
        <v>1937</v>
      </c>
      <c r="CQ1" t="s">
        <v>721</v>
      </c>
      <c r="CR1" t="s">
        <v>722</v>
      </c>
      <c r="CS1" t="s">
        <v>1626</v>
      </c>
      <c r="CT1" t="s">
        <v>1627</v>
      </c>
      <c r="CU1" t="s">
        <v>1628</v>
      </c>
      <c r="CV1" t="s">
        <v>727</v>
      </c>
      <c r="CW1" t="s">
        <v>714</v>
      </c>
      <c r="CX1" t="s">
        <v>1938</v>
      </c>
      <c r="CY1" t="s">
        <v>1939</v>
      </c>
      <c r="CZ1" t="s">
        <v>1940</v>
      </c>
      <c r="DA1" t="s">
        <v>1941</v>
      </c>
      <c r="DB1" t="s">
        <v>713</v>
      </c>
      <c r="DC1" s="69" t="s">
        <v>1629</v>
      </c>
      <c r="DD1" s="69" t="s">
        <v>1630</v>
      </c>
      <c r="DE1" s="69" t="s">
        <v>1631</v>
      </c>
      <c r="DF1" s="69" t="s">
        <v>1632</v>
      </c>
      <c r="DG1" s="69" t="s">
        <v>713</v>
      </c>
      <c r="DH1" t="s">
        <v>937</v>
      </c>
      <c r="DI1" t="s">
        <v>730</v>
      </c>
      <c r="DJ1" t="s">
        <v>890</v>
      </c>
      <c r="DK1" t="s">
        <v>891</v>
      </c>
      <c r="DL1" t="s">
        <v>892</v>
      </c>
      <c r="DM1" t="s">
        <v>893</v>
      </c>
      <c r="DN1" t="s">
        <v>894</v>
      </c>
      <c r="DO1" t="s">
        <v>895</v>
      </c>
      <c r="DP1" t="s">
        <v>896</v>
      </c>
      <c r="DQ1" t="s">
        <v>897</v>
      </c>
      <c r="DR1" t="s">
        <v>898</v>
      </c>
      <c r="DS1" t="s">
        <v>1622</v>
      </c>
      <c r="DT1" t="s">
        <v>899</v>
      </c>
      <c r="DU1" t="s">
        <v>900</v>
      </c>
      <c r="DV1" t="s">
        <v>901</v>
      </c>
      <c r="DW1" t="s">
        <v>902</v>
      </c>
      <c r="DX1" t="s">
        <v>903</v>
      </c>
      <c r="DY1" t="s">
        <v>904</v>
      </c>
      <c r="DZ1" t="s">
        <v>905</v>
      </c>
      <c r="EA1" t="s">
        <v>906</v>
      </c>
      <c r="EB1" t="s">
        <v>907</v>
      </c>
      <c r="EC1" t="s">
        <v>1623</v>
      </c>
    </row>
    <row r="2" spans="1:133" customFormat="1" ht="21" customHeight="1" x14ac:dyDescent="0.25">
      <c r="A2" t="s">
        <v>245</v>
      </c>
      <c r="B2" s="75" t="s">
        <v>340</v>
      </c>
      <c r="C2">
        <v>2</v>
      </c>
      <c r="D2">
        <v>230495.99997599999</v>
      </c>
      <c r="E2">
        <v>131.79574573471112</v>
      </c>
      <c r="F2">
        <v>629.04779265213347</v>
      </c>
      <c r="G2">
        <v>41500.891263657752</v>
      </c>
      <c r="H2">
        <v>99</v>
      </c>
      <c r="I2">
        <v>27.273857</v>
      </c>
      <c r="J2">
        <v>30.342942000000001</v>
      </c>
      <c r="K2">
        <v>7.2286950000000001</v>
      </c>
      <c r="L2">
        <v>4.4557669999999998</v>
      </c>
      <c r="M2">
        <v>8048</v>
      </c>
      <c r="N2">
        <v>5853</v>
      </c>
      <c r="O2">
        <v>5960</v>
      </c>
      <c r="P2">
        <v>5967</v>
      </c>
      <c r="Q2">
        <v>5915</v>
      </c>
      <c r="R2">
        <v>5865</v>
      </c>
      <c r="S2">
        <v>2195</v>
      </c>
      <c r="T2">
        <v>1694</v>
      </c>
      <c r="U2">
        <v>1805</v>
      </c>
      <c r="V2">
        <v>1882</v>
      </c>
      <c r="W2">
        <v>2003</v>
      </c>
      <c r="X2">
        <v>16.337136000000001</v>
      </c>
      <c r="Y2">
        <v>0.63943799999999995</v>
      </c>
      <c r="Z2">
        <v>5877</v>
      </c>
      <c r="AA2">
        <v>5853</v>
      </c>
      <c r="AB2">
        <v>5737</v>
      </c>
      <c r="AC2">
        <v>5694.9339</v>
      </c>
      <c r="AD2">
        <v>2283</v>
      </c>
      <c r="AE2">
        <v>2419</v>
      </c>
      <c r="AF2">
        <v>2533</v>
      </c>
      <c r="AG2">
        <v>2693.3382999999999</v>
      </c>
      <c r="AH2">
        <v>59135.188866999997</v>
      </c>
      <c r="AI2">
        <v>7726.3001910000003</v>
      </c>
      <c r="AJ2">
        <v>-77.012348000000003</v>
      </c>
      <c r="AK2">
        <v>33.595874999999999</v>
      </c>
      <c r="AL2">
        <v>216820.04555800001</v>
      </c>
      <c r="AM2">
        <v>67.433999999999997</v>
      </c>
      <c r="AN2">
        <v>1.5</v>
      </c>
      <c r="AO2">
        <v>2.062624</v>
      </c>
      <c r="AP2">
        <v>-16.828700000000001</v>
      </c>
      <c r="AQ2">
        <v>-24.636500000000002</v>
      </c>
      <c r="AR2">
        <v>-23.5274</v>
      </c>
      <c r="AS2">
        <v>-20.9711</v>
      </c>
      <c r="AT2">
        <v>-26.3672</v>
      </c>
      <c r="AU2">
        <v>274088.84688099998</v>
      </c>
      <c r="AV2">
        <v>172734.81195800001</v>
      </c>
      <c r="AW2">
        <v>168598.18442400001</v>
      </c>
      <c r="AX2">
        <v>207210.526316</v>
      </c>
      <c r="AY2">
        <v>213947.145877</v>
      </c>
      <c r="AZ2">
        <v>18016.028826999998</v>
      </c>
      <c r="BA2">
        <v>353.01043399999998</v>
      </c>
      <c r="BB2">
        <v>2331.1883400000002</v>
      </c>
      <c r="BC2">
        <v>48.414599000000003</v>
      </c>
      <c r="BD2">
        <v>317.343997</v>
      </c>
      <c r="BE2">
        <v>83607.744875000004</v>
      </c>
      <c r="BF2">
        <v>66056.036445999998</v>
      </c>
      <c r="BG2">
        <v>6.5730620000000002</v>
      </c>
      <c r="BH2">
        <v>529</v>
      </c>
      <c r="BI2">
        <v>518.5</v>
      </c>
      <c r="BJ2">
        <v>523.25</v>
      </c>
      <c r="BK2">
        <v>475</v>
      </c>
      <c r="BL2">
        <v>473</v>
      </c>
      <c r="BM2">
        <v>15.444191</v>
      </c>
      <c r="BN2">
        <v>1.7013229999999999</v>
      </c>
      <c r="BO2">
        <v>0.223658</v>
      </c>
      <c r="BP2">
        <v>0.47838000000000003</v>
      </c>
      <c r="BQ2">
        <v>36.173257999999997</v>
      </c>
      <c r="BR2">
        <v>531</v>
      </c>
      <c r="BS2">
        <v>4642.7469449999999</v>
      </c>
      <c r="BT2">
        <v>36121.023857</v>
      </c>
      <c r="BU2">
        <v>132438.268793</v>
      </c>
      <c r="BV2">
        <v>1036370.7664880001</v>
      </c>
      <c r="BW2">
        <v>1446.446322</v>
      </c>
      <c r="BX2">
        <v>56.011764710000001</v>
      </c>
      <c r="BY2">
        <v>9.4305240000000001</v>
      </c>
      <c r="BZ2">
        <v>280.5</v>
      </c>
      <c r="CA2">
        <v>227.91666667000001</v>
      </c>
      <c r="CB2">
        <v>253.16666667000001</v>
      </c>
      <c r="CC2">
        <v>234.41666667000001</v>
      </c>
      <c r="CD2">
        <v>255</v>
      </c>
      <c r="CE2">
        <v>207</v>
      </c>
      <c r="CF2">
        <v>162.66666667000001</v>
      </c>
      <c r="CG2">
        <v>182.83333332999999</v>
      </c>
      <c r="CH2">
        <v>160.5</v>
      </c>
      <c r="CI2">
        <v>182</v>
      </c>
      <c r="CJ2">
        <v>73.5</v>
      </c>
      <c r="CK2">
        <v>65.25</v>
      </c>
      <c r="CL2">
        <v>70.333333330000002</v>
      </c>
      <c r="CM2">
        <v>73.916666669999998</v>
      </c>
      <c r="CN2">
        <v>73</v>
      </c>
      <c r="CO2">
        <v>3.485338</v>
      </c>
      <c r="CP2">
        <v>85</v>
      </c>
      <c r="CR2">
        <v>12</v>
      </c>
      <c r="CS2">
        <v>30</v>
      </c>
      <c r="CT2">
        <v>77</v>
      </c>
      <c r="CU2">
        <v>73</v>
      </c>
      <c r="CV2">
        <v>79.388888890000004</v>
      </c>
      <c r="CW2">
        <v>46</v>
      </c>
      <c r="CX2">
        <v>27</v>
      </c>
      <c r="CY2">
        <v>66</v>
      </c>
      <c r="CZ2">
        <v>67</v>
      </c>
      <c r="DA2">
        <v>81</v>
      </c>
      <c r="DB2">
        <v>423</v>
      </c>
      <c r="DC2">
        <v>27</v>
      </c>
      <c r="DD2">
        <v>66</v>
      </c>
      <c r="DE2">
        <v>67</v>
      </c>
      <c r="DF2">
        <v>81</v>
      </c>
      <c r="DG2">
        <v>780.5</v>
      </c>
      <c r="DH2" t="s">
        <v>245</v>
      </c>
      <c r="DI2" t="s">
        <v>340</v>
      </c>
      <c r="DJ2">
        <v>5838.9727999999996</v>
      </c>
      <c r="DK2">
        <v>5793.5300999999999</v>
      </c>
      <c r="DL2">
        <v>5771.6813000000002</v>
      </c>
      <c r="DM2">
        <v>5689.8621000000003</v>
      </c>
      <c r="DN2">
        <v>5694.9339</v>
      </c>
      <c r="DO2">
        <v>5686.3635000000004</v>
      </c>
      <c r="DP2">
        <v>5754.5420000000004</v>
      </c>
      <c r="DQ2">
        <v>5836.4799000000003</v>
      </c>
      <c r="DR2">
        <v>6008.1301000000003</v>
      </c>
      <c r="DS2">
        <v>6158.7392</v>
      </c>
      <c r="DT2">
        <v>2146.0727999999999</v>
      </c>
      <c r="DU2">
        <v>2275.3694</v>
      </c>
      <c r="DV2">
        <v>2403.3593000000001</v>
      </c>
      <c r="DW2">
        <v>2578.4474</v>
      </c>
      <c r="DX2">
        <v>2693.3382999999999</v>
      </c>
      <c r="DY2">
        <v>2848.9757</v>
      </c>
      <c r="DZ2">
        <v>2939.5272</v>
      </c>
      <c r="EA2">
        <v>3026.6421</v>
      </c>
      <c r="EB2">
        <v>3059.7730000000001</v>
      </c>
      <c r="EC2">
        <v>3116.0344999999998</v>
      </c>
    </row>
    <row r="3" spans="1:133" customFormat="1" x14ac:dyDescent="0.25">
      <c r="A3" t="s">
        <v>251</v>
      </c>
      <c r="B3" t="s">
        <v>341</v>
      </c>
      <c r="C3">
        <v>3</v>
      </c>
      <c r="D3">
        <v>114587.99999712</v>
      </c>
      <c r="E3">
        <v>122.37686260338018</v>
      </c>
      <c r="F3">
        <v>623.14553008813016</v>
      </c>
      <c r="G3">
        <v>52672.645742932735</v>
      </c>
      <c r="H3">
        <v>84</v>
      </c>
      <c r="I3">
        <v>28.263963</v>
      </c>
      <c r="J3">
        <v>34.471718000000003</v>
      </c>
      <c r="K3">
        <v>6.5019650000000002</v>
      </c>
      <c r="L3">
        <v>4.5594099999999997</v>
      </c>
      <c r="M3">
        <v>5622</v>
      </c>
      <c r="N3">
        <v>4033</v>
      </c>
      <c r="O3">
        <v>4010</v>
      </c>
      <c r="P3">
        <v>4025</v>
      </c>
      <c r="Q3">
        <v>4029</v>
      </c>
      <c r="R3">
        <v>4000</v>
      </c>
      <c r="S3">
        <v>1589</v>
      </c>
      <c r="T3">
        <v>1226</v>
      </c>
      <c r="U3">
        <v>1324</v>
      </c>
      <c r="V3">
        <v>1378</v>
      </c>
      <c r="W3">
        <v>1483</v>
      </c>
      <c r="X3">
        <v>16.131530999999999</v>
      </c>
      <c r="Y3">
        <v>0.65995199999999998</v>
      </c>
      <c r="Z3">
        <v>4088</v>
      </c>
      <c r="AA3">
        <v>4058</v>
      </c>
      <c r="AB3">
        <v>4023</v>
      </c>
      <c r="AC3">
        <v>4004.8715999999999</v>
      </c>
      <c r="AD3">
        <v>1679</v>
      </c>
      <c r="AE3">
        <v>1800</v>
      </c>
      <c r="AF3">
        <v>1947</v>
      </c>
      <c r="AG3">
        <v>2068.6705999999999</v>
      </c>
      <c r="AH3">
        <v>54648.167911999997</v>
      </c>
      <c r="AI3">
        <v>7115.663826</v>
      </c>
      <c r="AJ3">
        <v>-62.759295000000002</v>
      </c>
      <c r="AK3">
        <v>75.550199000000006</v>
      </c>
      <c r="AL3">
        <v>193349.276274</v>
      </c>
      <c r="AM3">
        <v>63.595999999999997</v>
      </c>
      <c r="AN3">
        <v>2.0769230799999998</v>
      </c>
      <c r="AO3">
        <v>2.5791529999999998</v>
      </c>
      <c r="AP3">
        <v>-20.196300000000001</v>
      </c>
      <c r="AQ3">
        <v>-15.609400000000001</v>
      </c>
      <c r="AR3">
        <v>-16.763300000000001</v>
      </c>
      <c r="AS3">
        <v>-17.2685</v>
      </c>
      <c r="AT3">
        <v>-19.231999999999999</v>
      </c>
      <c r="AU3">
        <v>228862.17948699999</v>
      </c>
      <c r="AV3">
        <v>195444.49605399999</v>
      </c>
      <c r="AW3">
        <v>195549.52884000001</v>
      </c>
      <c r="AX3">
        <v>214075.630252</v>
      </c>
      <c r="AY3">
        <v>215890.855457</v>
      </c>
      <c r="AZ3">
        <v>12700.996087</v>
      </c>
      <c r="BA3">
        <v>221.80138299999999</v>
      </c>
      <c r="BB3">
        <v>1610.4559409999999</v>
      </c>
      <c r="BC3">
        <v>77.759604999999993</v>
      </c>
      <c r="BD3">
        <v>135.17546100000001</v>
      </c>
      <c r="BE3">
        <v>55328.508496000002</v>
      </c>
      <c r="BF3">
        <v>44937.067338000001</v>
      </c>
      <c r="BG3">
        <v>5.5496259999999999</v>
      </c>
      <c r="BH3">
        <v>312</v>
      </c>
      <c r="BI3">
        <v>358.83333333000002</v>
      </c>
      <c r="BJ3">
        <v>362.58333334000002</v>
      </c>
      <c r="BK3">
        <v>357</v>
      </c>
      <c r="BL3">
        <v>339</v>
      </c>
      <c r="BM3">
        <v>13.215859</v>
      </c>
      <c r="BO3">
        <v>0.24012800000000001</v>
      </c>
      <c r="BP3">
        <v>0.56919200000000003</v>
      </c>
      <c r="BQ3">
        <v>30.60576923</v>
      </c>
      <c r="BR3">
        <v>312</v>
      </c>
      <c r="BS3">
        <v>4994.978623</v>
      </c>
      <c r="BT3">
        <v>38387.406617000001</v>
      </c>
      <c r="BU3">
        <v>135817.49528</v>
      </c>
      <c r="BV3">
        <v>967775.78475300001</v>
      </c>
      <c r="BW3">
        <v>2089.2920669999999</v>
      </c>
      <c r="BX3">
        <v>40.666666669999998</v>
      </c>
      <c r="BY3">
        <v>10.541221</v>
      </c>
      <c r="BZ3">
        <v>223</v>
      </c>
      <c r="CA3">
        <v>135.5</v>
      </c>
      <c r="CB3">
        <v>135.33333332999999</v>
      </c>
      <c r="CC3">
        <v>128.75</v>
      </c>
      <c r="CD3">
        <v>195.5</v>
      </c>
      <c r="CE3">
        <v>167.5</v>
      </c>
      <c r="CF3">
        <v>105</v>
      </c>
      <c r="CG3">
        <v>102.91666667</v>
      </c>
      <c r="CH3">
        <v>99.583333330000002</v>
      </c>
      <c r="CI3">
        <v>150.5</v>
      </c>
      <c r="CJ3">
        <v>55</v>
      </c>
      <c r="CK3">
        <v>30.5</v>
      </c>
      <c r="CL3">
        <v>32.416666669999998</v>
      </c>
      <c r="CM3">
        <v>29.166666670000001</v>
      </c>
      <c r="CN3">
        <v>44</v>
      </c>
      <c r="CO3">
        <v>3.9665599999999999</v>
      </c>
      <c r="CP3">
        <v>86</v>
      </c>
      <c r="CQ3">
        <v>88.361111109999996</v>
      </c>
      <c r="CR3">
        <v>14</v>
      </c>
      <c r="CS3">
        <v>41</v>
      </c>
      <c r="CT3">
        <v>90</v>
      </c>
      <c r="CU3">
        <v>85</v>
      </c>
      <c r="CV3">
        <v>81.333333330000002</v>
      </c>
      <c r="CW3">
        <v>26</v>
      </c>
      <c r="CX3">
        <v>38</v>
      </c>
      <c r="CY3">
        <v>74</v>
      </c>
      <c r="CZ3">
        <v>84</v>
      </c>
      <c r="DA3">
        <v>97</v>
      </c>
      <c r="DB3">
        <v>559.5</v>
      </c>
      <c r="DC3">
        <v>38</v>
      </c>
      <c r="DD3">
        <v>74</v>
      </c>
      <c r="DE3">
        <v>84</v>
      </c>
      <c r="DF3">
        <v>97</v>
      </c>
      <c r="DG3">
        <v>855</v>
      </c>
      <c r="DH3" t="s">
        <v>251</v>
      </c>
      <c r="DI3" t="s">
        <v>341</v>
      </c>
      <c r="DJ3">
        <v>4013.6963999999998</v>
      </c>
      <c r="DK3">
        <v>4006.518</v>
      </c>
      <c r="DL3">
        <v>3955.5108</v>
      </c>
      <c r="DM3">
        <v>3947.34</v>
      </c>
      <c r="DN3">
        <v>4004.8715999999999</v>
      </c>
      <c r="DO3">
        <v>4066.2557999999999</v>
      </c>
      <c r="DP3">
        <v>4116.7635</v>
      </c>
      <c r="DQ3">
        <v>4238.7628000000004</v>
      </c>
      <c r="DR3">
        <v>4412.1831000000002</v>
      </c>
      <c r="DS3">
        <v>4576.6385</v>
      </c>
      <c r="DT3">
        <v>1601.3725999999999</v>
      </c>
      <c r="DU3">
        <v>1726.9498000000001</v>
      </c>
      <c r="DV3">
        <v>1870.2257999999999</v>
      </c>
      <c r="DW3">
        <v>1987.6202000000001</v>
      </c>
      <c r="DX3">
        <v>2068.6705999999999</v>
      </c>
      <c r="DY3">
        <v>2157.1831999999999</v>
      </c>
      <c r="DZ3">
        <v>2227.5475999999999</v>
      </c>
      <c r="EA3">
        <v>2285.6345999999999</v>
      </c>
      <c r="EB3">
        <v>2312.377</v>
      </c>
      <c r="EC3">
        <v>2342.4404</v>
      </c>
    </row>
    <row r="4" spans="1:133" customFormat="1" x14ac:dyDescent="0.25">
      <c r="A4" t="s">
        <v>290</v>
      </c>
      <c r="B4" t="s">
        <v>342</v>
      </c>
      <c r="C4">
        <v>4</v>
      </c>
      <c r="D4">
        <v>252311.99999808002</v>
      </c>
      <c r="E4">
        <v>136.62685093606882</v>
      </c>
      <c r="F4">
        <v>546.41079299098374</v>
      </c>
      <c r="G4">
        <v>31185.964924940348</v>
      </c>
      <c r="H4">
        <v>93</v>
      </c>
      <c r="I4">
        <v>25.923864999999999</v>
      </c>
      <c r="J4">
        <v>35.552092000000002</v>
      </c>
      <c r="K4">
        <v>7.1818140000000001</v>
      </c>
      <c r="L4">
        <v>4.7397130000000001</v>
      </c>
      <c r="M4">
        <v>8984</v>
      </c>
      <c r="N4">
        <v>6655</v>
      </c>
      <c r="O4">
        <v>6450</v>
      </c>
      <c r="P4">
        <v>6546</v>
      </c>
      <c r="Q4">
        <v>6601</v>
      </c>
      <c r="R4">
        <v>6676</v>
      </c>
      <c r="S4">
        <v>2329</v>
      </c>
      <c r="T4">
        <v>1775</v>
      </c>
      <c r="U4">
        <v>1926</v>
      </c>
      <c r="V4">
        <v>1991</v>
      </c>
      <c r="W4">
        <v>2132</v>
      </c>
      <c r="X4">
        <v>18.283201999999999</v>
      </c>
      <c r="Y4">
        <v>0.68378799999999995</v>
      </c>
      <c r="Z4">
        <v>6486</v>
      </c>
      <c r="AA4">
        <v>6342</v>
      </c>
      <c r="AB4">
        <v>6392</v>
      </c>
      <c r="AC4">
        <v>6394.5915000000005</v>
      </c>
      <c r="AD4">
        <v>2619</v>
      </c>
      <c r="AE4">
        <v>2889</v>
      </c>
      <c r="AF4">
        <v>3028</v>
      </c>
      <c r="AG4">
        <v>3295.3624</v>
      </c>
      <c r="AH4">
        <v>50145.926091000001</v>
      </c>
      <c r="AI4">
        <v>7370.9756200000002</v>
      </c>
      <c r="AJ4">
        <v>-101.47619299999999</v>
      </c>
      <c r="AK4">
        <v>146.892425</v>
      </c>
      <c r="AL4">
        <v>193435.37999099999</v>
      </c>
      <c r="AM4">
        <v>67.111000000000004</v>
      </c>
      <c r="AN4">
        <v>1.8899082599999999</v>
      </c>
      <c r="AO4">
        <v>3.606411</v>
      </c>
      <c r="AP4">
        <v>-21.885400000000001</v>
      </c>
      <c r="AQ4">
        <v>-7.3747999999999996</v>
      </c>
      <c r="AR4">
        <v>-15.5541</v>
      </c>
      <c r="AS4">
        <v>-15.183199999999999</v>
      </c>
      <c r="AT4">
        <v>-19.297899999999998</v>
      </c>
      <c r="AU4">
        <v>252501.83150199999</v>
      </c>
      <c r="AV4">
        <v>237377.33056999999</v>
      </c>
      <c r="AW4">
        <v>241409.124908</v>
      </c>
      <c r="AX4">
        <v>248021.39037400001</v>
      </c>
      <c r="AY4">
        <v>262139.146568</v>
      </c>
      <c r="AZ4">
        <v>15345.725735</v>
      </c>
      <c r="BA4">
        <v>286.58064999999999</v>
      </c>
      <c r="BB4">
        <v>2232.9765149999998</v>
      </c>
      <c r="BC4">
        <v>304.26553799999999</v>
      </c>
      <c r="BD4">
        <v>118.360536</v>
      </c>
      <c r="BE4">
        <v>76860.025762000005</v>
      </c>
      <c r="BF4">
        <v>59195.362817000001</v>
      </c>
      <c r="BG4">
        <v>6.0774710000000001</v>
      </c>
      <c r="BH4">
        <v>546</v>
      </c>
      <c r="BI4">
        <v>563.16666667000004</v>
      </c>
      <c r="BJ4">
        <v>557.08333332999996</v>
      </c>
      <c r="BK4">
        <v>561</v>
      </c>
      <c r="BL4">
        <v>539</v>
      </c>
      <c r="BM4">
        <v>15.371404</v>
      </c>
      <c r="BN4">
        <v>1.2820510000000001</v>
      </c>
      <c r="BO4">
        <v>0.25601099999999999</v>
      </c>
      <c r="BP4">
        <v>0.595503</v>
      </c>
      <c r="BQ4">
        <v>39.227611940000003</v>
      </c>
      <c r="BR4">
        <v>536</v>
      </c>
      <c r="BS4">
        <v>4281.8999549999999</v>
      </c>
      <c r="BT4">
        <v>29408.504007</v>
      </c>
      <c r="BU4">
        <v>113441.820524</v>
      </c>
      <c r="BV4">
        <v>927038.59649100003</v>
      </c>
      <c r="BW4">
        <v>989.31433700000002</v>
      </c>
      <c r="BX4">
        <v>58.640776700000004</v>
      </c>
      <c r="BY4">
        <v>8.8879350000000006</v>
      </c>
      <c r="BZ4">
        <v>285</v>
      </c>
      <c r="CA4">
        <v>256.58333333000002</v>
      </c>
      <c r="CB4">
        <v>268.08333333000002</v>
      </c>
      <c r="CC4">
        <v>263.66666666999998</v>
      </c>
      <c r="CD4">
        <v>253.5</v>
      </c>
      <c r="CE4">
        <v>207</v>
      </c>
      <c r="CF4">
        <v>198.33333332999999</v>
      </c>
      <c r="CG4">
        <v>204.5</v>
      </c>
      <c r="CH4">
        <v>196.58333332999999</v>
      </c>
      <c r="CI4">
        <v>185</v>
      </c>
      <c r="CJ4">
        <v>77.5</v>
      </c>
      <c r="CK4">
        <v>58.25</v>
      </c>
      <c r="CL4">
        <v>63.583333330000002</v>
      </c>
      <c r="CM4">
        <v>67.083333330000002</v>
      </c>
      <c r="CN4">
        <v>67</v>
      </c>
      <c r="CO4">
        <v>3.1723059999999998</v>
      </c>
      <c r="CP4">
        <v>85</v>
      </c>
      <c r="CR4">
        <v>16</v>
      </c>
      <c r="CS4">
        <v>28</v>
      </c>
      <c r="CT4">
        <v>83</v>
      </c>
      <c r="CU4">
        <v>82</v>
      </c>
      <c r="CW4">
        <v>35</v>
      </c>
      <c r="CX4">
        <v>28</v>
      </c>
      <c r="CY4">
        <v>70</v>
      </c>
      <c r="CZ4">
        <v>76</v>
      </c>
      <c r="DA4">
        <v>85</v>
      </c>
      <c r="DB4">
        <v>411</v>
      </c>
      <c r="DC4">
        <v>28</v>
      </c>
      <c r="DD4">
        <v>70</v>
      </c>
      <c r="DE4">
        <v>76</v>
      </c>
      <c r="DF4">
        <v>85</v>
      </c>
      <c r="DG4">
        <v>771</v>
      </c>
      <c r="DH4" t="s">
        <v>290</v>
      </c>
      <c r="DI4" t="s">
        <v>342</v>
      </c>
      <c r="DJ4">
        <v>6667.9187000000002</v>
      </c>
      <c r="DK4">
        <v>6600.7572</v>
      </c>
      <c r="DL4">
        <v>6469.8810999999996</v>
      </c>
      <c r="DM4">
        <v>6434.8254999999999</v>
      </c>
      <c r="DN4">
        <v>6394.5914999999995</v>
      </c>
      <c r="DO4">
        <v>6430.6980000000003</v>
      </c>
      <c r="DP4">
        <v>6531.6211999999996</v>
      </c>
      <c r="DQ4">
        <v>6698.4285</v>
      </c>
      <c r="DR4">
        <v>6926.4116000000004</v>
      </c>
      <c r="DS4">
        <v>7154.4296000000004</v>
      </c>
      <c r="DT4">
        <v>2328.9445999999998</v>
      </c>
      <c r="DU4">
        <v>2557.1894000000002</v>
      </c>
      <c r="DV4">
        <v>2831.7627000000002</v>
      </c>
      <c r="DW4">
        <v>3071.5789</v>
      </c>
      <c r="DX4">
        <v>3295.3624</v>
      </c>
      <c r="DY4">
        <v>3464.1315</v>
      </c>
      <c r="DZ4">
        <v>3621.1253000000002</v>
      </c>
      <c r="EA4">
        <v>3736.4821000000002</v>
      </c>
      <c r="EB4">
        <v>3797.0650999999998</v>
      </c>
      <c r="EC4">
        <v>3856.7476999999999</v>
      </c>
    </row>
    <row r="5" spans="1:133" customFormat="1" x14ac:dyDescent="0.25">
      <c r="A5" t="s">
        <v>265</v>
      </c>
      <c r="B5" t="s">
        <v>343</v>
      </c>
      <c r="C5">
        <v>5</v>
      </c>
      <c r="D5">
        <v>163943.99999783997</v>
      </c>
      <c r="E5">
        <v>84.092269945397192</v>
      </c>
      <c r="F5">
        <v>886.64421998913758</v>
      </c>
      <c r="G5">
        <v>66644.194765767796</v>
      </c>
      <c r="H5">
        <v>92</v>
      </c>
      <c r="I5">
        <v>22.494062</v>
      </c>
      <c r="J5">
        <v>34.631827999999999</v>
      </c>
      <c r="K5">
        <v>7.3788660000000004</v>
      </c>
      <c r="L5">
        <v>4.0768880000000003</v>
      </c>
      <c r="M5">
        <v>8420</v>
      </c>
      <c r="N5">
        <v>6526</v>
      </c>
      <c r="O5">
        <v>5995</v>
      </c>
      <c r="P5">
        <v>6138</v>
      </c>
      <c r="Q5">
        <v>6297</v>
      </c>
      <c r="R5">
        <v>6464</v>
      </c>
      <c r="S5">
        <v>1894</v>
      </c>
      <c r="T5">
        <v>1413</v>
      </c>
      <c r="U5">
        <v>1478</v>
      </c>
      <c r="V5">
        <v>1589</v>
      </c>
      <c r="W5">
        <v>1743</v>
      </c>
      <c r="X5">
        <v>18.124286999999999</v>
      </c>
      <c r="Y5">
        <v>0.60270699999999999</v>
      </c>
      <c r="Z5">
        <v>6506</v>
      </c>
      <c r="AA5">
        <v>6499</v>
      </c>
      <c r="AB5">
        <v>6587</v>
      </c>
      <c r="AC5">
        <v>6613.2812999999996</v>
      </c>
      <c r="AD5">
        <v>2005</v>
      </c>
      <c r="AE5">
        <v>2224</v>
      </c>
      <c r="AF5">
        <v>2492</v>
      </c>
      <c r="AG5">
        <v>2752.1248000000001</v>
      </c>
      <c r="AH5">
        <v>52802.256531999999</v>
      </c>
      <c r="AI5">
        <v>7849.452182</v>
      </c>
      <c r="AJ5">
        <v>-53.801540000000003</v>
      </c>
      <c r="AK5">
        <v>128.24762699999999</v>
      </c>
      <c r="AL5">
        <v>234738.64836299999</v>
      </c>
      <c r="AM5">
        <v>56.64</v>
      </c>
      <c r="AN5">
        <v>2.8727272699999999</v>
      </c>
      <c r="AO5">
        <v>1.947743</v>
      </c>
      <c r="AP5">
        <v>-12.856999999999999</v>
      </c>
      <c r="AQ5">
        <v>-6.5334000000000003</v>
      </c>
      <c r="AR5">
        <v>-3.3374000000000001</v>
      </c>
      <c r="AS5">
        <v>-9.1845999999999997</v>
      </c>
      <c r="AT5">
        <v>-17.2743</v>
      </c>
      <c r="AU5">
        <v>334930.87557600002</v>
      </c>
      <c r="AV5">
        <v>308324.954753</v>
      </c>
      <c r="AW5">
        <v>304420.358847</v>
      </c>
      <c r="AX5">
        <v>312095.890411</v>
      </c>
      <c r="AY5">
        <v>328272.727273</v>
      </c>
      <c r="AZ5">
        <v>17263.657956999999</v>
      </c>
      <c r="BA5">
        <v>298.40497699999997</v>
      </c>
      <c r="BB5">
        <v>2786.2754810000001</v>
      </c>
      <c r="BC5">
        <v>219.084315</v>
      </c>
      <c r="BD5">
        <v>68.644122999999993</v>
      </c>
      <c r="BE5">
        <v>94969.904962999994</v>
      </c>
      <c r="BF5">
        <v>76747.624075999993</v>
      </c>
      <c r="BG5">
        <v>5.1543939999999999</v>
      </c>
      <c r="BH5">
        <v>434</v>
      </c>
      <c r="BI5">
        <v>414.41666666999998</v>
      </c>
      <c r="BJ5">
        <v>455.16666665999998</v>
      </c>
      <c r="BK5">
        <v>438</v>
      </c>
      <c r="BL5">
        <v>418</v>
      </c>
      <c r="BM5">
        <v>14.889124000000001</v>
      </c>
      <c r="BO5">
        <v>0.24940599999999999</v>
      </c>
      <c r="BP5">
        <v>0.57007099999999999</v>
      </c>
      <c r="BQ5">
        <v>32.297872339999998</v>
      </c>
      <c r="BR5">
        <v>423</v>
      </c>
      <c r="BS5">
        <v>4348.8387110000003</v>
      </c>
      <c r="BT5">
        <v>30485.035629000002</v>
      </c>
      <c r="BU5">
        <v>135524.815206</v>
      </c>
      <c r="BV5">
        <v>961363.29587999999</v>
      </c>
      <c r="BW5">
        <v>2113.3016630000002</v>
      </c>
      <c r="BX5">
        <v>46.78846154</v>
      </c>
      <c r="BY5">
        <v>9.2661029999999993</v>
      </c>
      <c r="BZ5">
        <v>267</v>
      </c>
      <c r="CA5">
        <v>234.33333332999999</v>
      </c>
      <c r="CB5">
        <v>242.83333332999999</v>
      </c>
      <c r="CC5">
        <v>245.16666667000001</v>
      </c>
      <c r="CD5">
        <v>242.5</v>
      </c>
      <c r="CE5">
        <v>175.5</v>
      </c>
      <c r="CF5">
        <v>172</v>
      </c>
      <c r="CG5">
        <v>183.66666667000001</v>
      </c>
      <c r="CH5">
        <v>185.41666667000001</v>
      </c>
      <c r="CI5">
        <v>165.5</v>
      </c>
      <c r="CJ5">
        <v>92.5</v>
      </c>
      <c r="CK5">
        <v>62.333333330000002</v>
      </c>
      <c r="CL5">
        <v>59.166666669999998</v>
      </c>
      <c r="CM5">
        <v>59.75</v>
      </c>
      <c r="CN5">
        <v>76</v>
      </c>
      <c r="CO5">
        <v>3.1710210000000001</v>
      </c>
      <c r="CP5">
        <v>83</v>
      </c>
      <c r="CR5">
        <v>12</v>
      </c>
      <c r="CS5">
        <v>33</v>
      </c>
      <c r="CT5">
        <v>83</v>
      </c>
      <c r="CU5">
        <v>83</v>
      </c>
      <c r="CW5">
        <v>35</v>
      </c>
      <c r="CX5">
        <v>31</v>
      </c>
      <c r="CY5">
        <v>57</v>
      </c>
      <c r="CZ5">
        <v>69</v>
      </c>
      <c r="DA5">
        <v>79</v>
      </c>
      <c r="DB5">
        <v>356</v>
      </c>
      <c r="DC5">
        <v>31</v>
      </c>
      <c r="DD5">
        <v>57</v>
      </c>
      <c r="DE5">
        <v>69</v>
      </c>
      <c r="DF5">
        <v>79</v>
      </c>
      <c r="DG5">
        <v>684</v>
      </c>
      <c r="DH5" t="s">
        <v>265</v>
      </c>
      <c r="DI5" t="s">
        <v>343</v>
      </c>
      <c r="DJ5">
        <v>6521.4531999999999</v>
      </c>
      <c r="DK5">
        <v>6611.5158000000001</v>
      </c>
      <c r="DL5">
        <v>6627.1833999999999</v>
      </c>
      <c r="DM5">
        <v>6587.8343999999997</v>
      </c>
      <c r="DN5">
        <v>6613.2812999999996</v>
      </c>
      <c r="DO5">
        <v>6667.0690999999997</v>
      </c>
      <c r="DP5">
        <v>6766.8343000000004</v>
      </c>
      <c r="DQ5">
        <v>6929.0546999999997</v>
      </c>
      <c r="DR5">
        <v>7170.2501000000002</v>
      </c>
      <c r="DS5">
        <v>7411.0974999999999</v>
      </c>
      <c r="DT5">
        <v>1909.0299</v>
      </c>
      <c r="DU5">
        <v>2078.9751999999999</v>
      </c>
      <c r="DV5">
        <v>2299.2526000000003</v>
      </c>
      <c r="DW5">
        <v>2543.7766999999999</v>
      </c>
      <c r="DX5">
        <v>2752.1248000000001</v>
      </c>
      <c r="DY5">
        <v>2938.3728000000001</v>
      </c>
      <c r="DZ5">
        <v>3097.3179</v>
      </c>
      <c r="EA5">
        <v>3240.3591000000001</v>
      </c>
      <c r="EB5">
        <v>3330.2465000000002</v>
      </c>
      <c r="EC5">
        <v>3378.6466</v>
      </c>
    </row>
    <row r="6" spans="1:133" customFormat="1" x14ac:dyDescent="0.25">
      <c r="A6" t="s">
        <v>93</v>
      </c>
      <c r="B6" t="s">
        <v>344</v>
      </c>
      <c r="C6">
        <v>6</v>
      </c>
      <c r="D6">
        <v>615396.00001487997</v>
      </c>
      <c r="E6">
        <v>134.65565106259919</v>
      </c>
      <c r="F6">
        <v>537.69117770079788</v>
      </c>
      <c r="G6">
        <v>0</v>
      </c>
      <c r="H6">
        <v>100</v>
      </c>
      <c r="I6">
        <v>28.860537000000001</v>
      </c>
      <c r="J6">
        <v>34.865816000000002</v>
      </c>
      <c r="K6">
        <v>7.0477410000000003</v>
      </c>
      <c r="L6">
        <v>4.6056629999999998</v>
      </c>
      <c r="M6">
        <v>13638</v>
      </c>
      <c r="N6">
        <v>9702</v>
      </c>
      <c r="O6">
        <v>9696</v>
      </c>
      <c r="P6">
        <v>9683</v>
      </c>
      <c r="Q6">
        <v>9672</v>
      </c>
      <c r="R6">
        <v>9690</v>
      </c>
      <c r="S6">
        <v>3936</v>
      </c>
      <c r="T6">
        <v>3411</v>
      </c>
      <c r="U6">
        <v>3534</v>
      </c>
      <c r="V6">
        <v>3591</v>
      </c>
      <c r="W6">
        <v>3766</v>
      </c>
      <c r="X6">
        <v>15.958342999999999</v>
      </c>
      <c r="Y6">
        <v>0.75824899999999995</v>
      </c>
      <c r="Z6">
        <v>9752</v>
      </c>
      <c r="AA6">
        <v>9657</v>
      </c>
      <c r="AB6">
        <v>9609</v>
      </c>
      <c r="AC6">
        <v>9542.6080999999995</v>
      </c>
      <c r="AD6">
        <v>4104</v>
      </c>
      <c r="AE6">
        <v>4331</v>
      </c>
      <c r="AF6">
        <v>4514</v>
      </c>
      <c r="AG6">
        <v>4755.7673000000004</v>
      </c>
      <c r="AH6">
        <v>58159.920810000003</v>
      </c>
      <c r="AI6">
        <v>7902.2466649999997</v>
      </c>
      <c r="AJ6">
        <v>-130.57693499999999</v>
      </c>
      <c r="AK6">
        <v>31.570325</v>
      </c>
      <c r="AL6">
        <v>201520.579268</v>
      </c>
      <c r="AM6">
        <v>65.97</v>
      </c>
      <c r="AN6">
        <v>1.89285714</v>
      </c>
      <c r="AO6">
        <v>3.9961869999999999</v>
      </c>
      <c r="AP6">
        <v>-16.2026</v>
      </c>
      <c r="AQ6">
        <v>-13.698</v>
      </c>
      <c r="AR6">
        <v>-19.0931</v>
      </c>
      <c r="AS6">
        <v>-17.3111</v>
      </c>
      <c r="AT6">
        <v>-16.334</v>
      </c>
      <c r="AU6">
        <v>261989.707047</v>
      </c>
      <c r="AV6">
        <v>177046.368135</v>
      </c>
      <c r="AW6">
        <v>179587.508905</v>
      </c>
      <c r="AX6">
        <v>197778.67056200001</v>
      </c>
      <c r="AY6">
        <v>238850.57471300001</v>
      </c>
      <c r="AZ6">
        <v>24262.575158</v>
      </c>
      <c r="BA6">
        <v>326.12918300000001</v>
      </c>
      <c r="BB6">
        <v>3268.7339109999998</v>
      </c>
      <c r="BC6">
        <v>93.926983000000007</v>
      </c>
      <c r="BD6">
        <v>67.645681999999994</v>
      </c>
      <c r="BE6">
        <v>99255.081300999998</v>
      </c>
      <c r="BF6">
        <v>84068.343496000001</v>
      </c>
      <c r="BG6">
        <v>9.2608890000000006</v>
      </c>
      <c r="BH6">
        <v>1263</v>
      </c>
      <c r="BI6">
        <v>1364.08333333</v>
      </c>
      <c r="BJ6">
        <v>1403.66666667</v>
      </c>
      <c r="BK6">
        <v>1369</v>
      </c>
      <c r="BL6">
        <v>1305</v>
      </c>
      <c r="BM6">
        <v>21.697154000000001</v>
      </c>
      <c r="BN6">
        <v>7.4425970000000001</v>
      </c>
      <c r="BO6">
        <v>0.175979</v>
      </c>
      <c r="BP6">
        <v>0.73324500000000004</v>
      </c>
      <c r="BQ6">
        <v>41.158105939999999</v>
      </c>
      <c r="BR6">
        <v>1246</v>
      </c>
      <c r="BS6">
        <v>4114.2171779999999</v>
      </c>
      <c r="BT6">
        <v>29273.427189000002</v>
      </c>
      <c r="BU6">
        <v>101430.64024399999</v>
      </c>
      <c r="BV6">
        <v>868837.86724699999</v>
      </c>
      <c r="BW6">
        <v>0</v>
      </c>
      <c r="BX6">
        <v>88.540145989999999</v>
      </c>
      <c r="BY6">
        <v>8.1554880000000001</v>
      </c>
      <c r="BZ6">
        <v>459.5</v>
      </c>
      <c r="CA6">
        <v>415.66666666999998</v>
      </c>
      <c r="CB6">
        <v>422.58333333000002</v>
      </c>
      <c r="CC6">
        <v>398.66666666999998</v>
      </c>
      <c r="CD6">
        <v>422</v>
      </c>
      <c r="CE6">
        <v>321</v>
      </c>
      <c r="CF6">
        <v>308</v>
      </c>
      <c r="CG6">
        <v>316.66666666999998</v>
      </c>
      <c r="CH6">
        <v>294.33333333000002</v>
      </c>
      <c r="CI6">
        <v>312</v>
      </c>
      <c r="CJ6">
        <v>139</v>
      </c>
      <c r="CK6">
        <v>107.66666667</v>
      </c>
      <c r="CL6">
        <v>105.91666667</v>
      </c>
      <c r="CM6">
        <v>104.33333333</v>
      </c>
      <c r="CN6">
        <v>108.5</v>
      </c>
      <c r="CO6">
        <v>3.369262</v>
      </c>
      <c r="CP6">
        <v>85</v>
      </c>
      <c r="CQ6">
        <v>79.830555559999993</v>
      </c>
      <c r="CR6">
        <v>16</v>
      </c>
      <c r="CS6">
        <v>30</v>
      </c>
      <c r="CT6">
        <v>79</v>
      </c>
      <c r="CU6">
        <v>78</v>
      </c>
      <c r="CV6">
        <v>79.308333329999996</v>
      </c>
      <c r="CW6">
        <v>46</v>
      </c>
      <c r="CX6">
        <v>29</v>
      </c>
      <c r="CY6">
        <v>68</v>
      </c>
      <c r="CZ6">
        <v>70</v>
      </c>
      <c r="DA6">
        <v>86</v>
      </c>
      <c r="DB6">
        <v>388</v>
      </c>
      <c r="DC6">
        <v>29</v>
      </c>
      <c r="DD6">
        <v>68</v>
      </c>
      <c r="DE6">
        <v>70</v>
      </c>
      <c r="DF6">
        <v>86</v>
      </c>
      <c r="DG6">
        <v>459</v>
      </c>
      <c r="DH6" t="s">
        <v>93</v>
      </c>
      <c r="DI6" t="s">
        <v>344</v>
      </c>
      <c r="DJ6">
        <v>9673.1849000000002</v>
      </c>
      <c r="DK6">
        <v>9651.0987999999998</v>
      </c>
      <c r="DL6">
        <v>9567.4688999999998</v>
      </c>
      <c r="DM6">
        <v>9556.4130000000005</v>
      </c>
      <c r="DN6">
        <v>9542.6080999999995</v>
      </c>
      <c r="DO6">
        <v>9624.8027999999995</v>
      </c>
      <c r="DP6">
        <v>9704.9670999999998</v>
      </c>
      <c r="DQ6">
        <v>9905.9698000000008</v>
      </c>
      <c r="DR6">
        <v>10147.4519</v>
      </c>
      <c r="DS6">
        <v>10403.5435</v>
      </c>
      <c r="DT6">
        <v>3942.4836</v>
      </c>
      <c r="DU6">
        <v>4156.3932999999997</v>
      </c>
      <c r="DV6">
        <v>4391.7259999999997</v>
      </c>
      <c r="DW6">
        <v>4597.2674999999999</v>
      </c>
      <c r="DX6">
        <v>4755.7673000000004</v>
      </c>
      <c r="DY6">
        <v>4908.3126999999995</v>
      </c>
      <c r="DZ6">
        <v>5057.6655000000001</v>
      </c>
      <c r="EA6">
        <v>5150.2150000000001</v>
      </c>
      <c r="EB6">
        <v>5193.3342000000002</v>
      </c>
      <c r="EC6">
        <v>5188.7192999999997</v>
      </c>
    </row>
    <row r="7" spans="1:133" customFormat="1" x14ac:dyDescent="0.25">
      <c r="A7" t="s">
        <v>36</v>
      </c>
      <c r="B7" t="s">
        <v>345</v>
      </c>
      <c r="C7">
        <v>7</v>
      </c>
      <c r="D7">
        <v>125519.99999459999</v>
      </c>
      <c r="E7">
        <v>130.83749926863808</v>
      </c>
      <c r="F7">
        <v>699.88049716213641</v>
      </c>
      <c r="G7">
        <v>70347.368414978962</v>
      </c>
      <c r="H7">
        <v>83</v>
      </c>
      <c r="I7">
        <v>27.467811000000001</v>
      </c>
      <c r="J7">
        <v>39.621536999999996</v>
      </c>
      <c r="K7">
        <v>6.5412210000000002</v>
      </c>
      <c r="L7">
        <v>4.8346669999999996</v>
      </c>
      <c r="M7">
        <v>5126</v>
      </c>
      <c r="N7">
        <v>3718</v>
      </c>
      <c r="O7">
        <v>3761</v>
      </c>
      <c r="P7">
        <v>3721</v>
      </c>
      <c r="Q7">
        <v>3748</v>
      </c>
      <c r="R7">
        <v>3753</v>
      </c>
      <c r="S7">
        <v>1408</v>
      </c>
      <c r="T7">
        <v>1075</v>
      </c>
      <c r="U7">
        <v>1173</v>
      </c>
      <c r="V7">
        <v>1206</v>
      </c>
      <c r="W7">
        <v>1262</v>
      </c>
      <c r="X7">
        <v>17.601209000000001</v>
      </c>
      <c r="Y7">
        <v>0.69704299999999997</v>
      </c>
      <c r="Z7">
        <v>3716</v>
      </c>
      <c r="AA7">
        <v>3694</v>
      </c>
      <c r="AB7">
        <v>3744</v>
      </c>
      <c r="AC7">
        <v>3687.5716000000002</v>
      </c>
      <c r="AD7">
        <v>1506</v>
      </c>
      <c r="AE7">
        <v>1635</v>
      </c>
      <c r="AF7">
        <v>1762</v>
      </c>
      <c r="AG7">
        <v>1885.0885000000001</v>
      </c>
      <c r="AH7">
        <v>64200.936403</v>
      </c>
      <c r="AI7">
        <v>9287.6420699999999</v>
      </c>
      <c r="AJ7">
        <v>-0.75798100000000002</v>
      </c>
      <c r="AK7">
        <v>45.153314999999999</v>
      </c>
      <c r="AL7">
        <v>233731.53409100001</v>
      </c>
      <c r="AM7">
        <v>52.89</v>
      </c>
      <c r="AN7">
        <v>2.25</v>
      </c>
      <c r="AO7">
        <v>2.4580570000000002</v>
      </c>
      <c r="AP7">
        <v>-0.27950000000000003</v>
      </c>
      <c r="AQ7">
        <v>21.285799999999998</v>
      </c>
      <c r="AR7">
        <v>18.551600000000001</v>
      </c>
      <c r="AS7">
        <v>1.1269</v>
      </c>
      <c r="AT7">
        <v>-0.89319999999999999</v>
      </c>
      <c r="AU7">
        <v>185335.443038</v>
      </c>
      <c r="AV7">
        <v>194874.45559699999</v>
      </c>
      <c r="AW7">
        <v>184771.46912600001</v>
      </c>
      <c r="AX7">
        <v>203236.44251600001</v>
      </c>
      <c r="AY7">
        <v>183263.61655800001</v>
      </c>
      <c r="AZ7">
        <v>17137.924307000001</v>
      </c>
      <c r="BA7">
        <v>246.54053500000001</v>
      </c>
      <c r="BB7">
        <v>2497.61357</v>
      </c>
      <c r="BC7">
        <v>252.06881200000001</v>
      </c>
      <c r="BD7">
        <v>34.577482000000003</v>
      </c>
      <c r="BE7">
        <v>73818.892045000001</v>
      </c>
      <c r="BF7">
        <v>62392.755682000003</v>
      </c>
      <c r="BG7">
        <v>9.2469760000000001</v>
      </c>
      <c r="BH7">
        <v>474</v>
      </c>
      <c r="BI7">
        <v>440.08333333000002</v>
      </c>
      <c r="BJ7">
        <v>469.66666666999998</v>
      </c>
      <c r="BK7">
        <v>461</v>
      </c>
      <c r="BL7">
        <v>459</v>
      </c>
      <c r="BM7">
        <v>23.366477</v>
      </c>
      <c r="BO7">
        <v>0.214592</v>
      </c>
      <c r="BP7">
        <v>0.49746400000000002</v>
      </c>
      <c r="BQ7">
        <v>33.418530349999997</v>
      </c>
      <c r="BR7">
        <v>313</v>
      </c>
      <c r="BS7">
        <v>6211.6196819999996</v>
      </c>
      <c r="BT7">
        <v>43337.300039000002</v>
      </c>
      <c r="BU7">
        <v>157774.85795500001</v>
      </c>
      <c r="BV7">
        <v>1169194.7368419999</v>
      </c>
      <c r="BW7">
        <v>2607.4912210000002</v>
      </c>
      <c r="BX7">
        <v>48.75</v>
      </c>
      <c r="BY7">
        <v>10.40483</v>
      </c>
      <c r="BZ7">
        <v>190</v>
      </c>
      <c r="CA7">
        <v>187.16666667000001</v>
      </c>
      <c r="CB7">
        <v>197.41666667000001</v>
      </c>
      <c r="CC7">
        <v>192.08333332999999</v>
      </c>
      <c r="CD7">
        <v>187.5</v>
      </c>
      <c r="CE7">
        <v>146.5</v>
      </c>
      <c r="CF7">
        <v>138.16666667000001</v>
      </c>
      <c r="CG7">
        <v>151.41666667000001</v>
      </c>
      <c r="CH7">
        <v>137.5</v>
      </c>
      <c r="CI7">
        <v>134</v>
      </c>
      <c r="CJ7">
        <v>46.5</v>
      </c>
      <c r="CK7">
        <v>49</v>
      </c>
      <c r="CL7">
        <v>46</v>
      </c>
      <c r="CM7">
        <v>54.583333330000002</v>
      </c>
      <c r="CN7">
        <v>54</v>
      </c>
      <c r="CO7">
        <v>3.7065939999999999</v>
      </c>
      <c r="CP7">
        <v>85.5</v>
      </c>
      <c r="CQ7">
        <v>69.713888890000007</v>
      </c>
      <c r="CR7">
        <v>11</v>
      </c>
      <c r="CS7">
        <v>36</v>
      </c>
      <c r="CT7">
        <v>90</v>
      </c>
      <c r="CU7">
        <v>89</v>
      </c>
      <c r="CV7">
        <v>78.758333329999999</v>
      </c>
      <c r="CW7">
        <v>16</v>
      </c>
      <c r="CX7">
        <v>37</v>
      </c>
      <c r="CY7">
        <v>62</v>
      </c>
      <c r="CZ7">
        <v>79</v>
      </c>
      <c r="DA7">
        <v>85</v>
      </c>
      <c r="DB7">
        <v>663.5</v>
      </c>
      <c r="DC7">
        <v>37</v>
      </c>
      <c r="DD7">
        <v>62</v>
      </c>
      <c r="DE7">
        <v>79</v>
      </c>
      <c r="DF7">
        <v>85</v>
      </c>
      <c r="DG7">
        <v>856</v>
      </c>
      <c r="DH7" t="s">
        <v>36</v>
      </c>
      <c r="DI7" t="s">
        <v>345</v>
      </c>
      <c r="DJ7">
        <v>3711.3764000000001</v>
      </c>
      <c r="DK7">
        <v>3748.8692000000001</v>
      </c>
      <c r="DL7">
        <v>3734.7458999999999</v>
      </c>
      <c r="DM7">
        <v>3692.1974</v>
      </c>
      <c r="DN7">
        <v>3687.5716000000002</v>
      </c>
      <c r="DO7">
        <v>3754.0376000000001</v>
      </c>
      <c r="DP7">
        <v>3801.3964999999998</v>
      </c>
      <c r="DQ7">
        <v>3915.74</v>
      </c>
      <c r="DR7">
        <v>4000.0120000000002</v>
      </c>
      <c r="DS7">
        <v>4127.1534000000001</v>
      </c>
      <c r="DT7">
        <v>1402.0864999999999</v>
      </c>
      <c r="DU7">
        <v>1518.9635000000001</v>
      </c>
      <c r="DV7">
        <v>1656.5187000000001</v>
      </c>
      <c r="DW7">
        <v>1771.3032000000001</v>
      </c>
      <c r="DX7">
        <v>1885.0885000000001</v>
      </c>
      <c r="DY7">
        <v>1963.681</v>
      </c>
      <c r="DZ7">
        <v>2029.1251</v>
      </c>
      <c r="EA7">
        <v>2059.0708</v>
      </c>
      <c r="EB7">
        <v>2104.6532000000002</v>
      </c>
      <c r="EC7">
        <v>2119.1311999999998</v>
      </c>
    </row>
    <row r="8" spans="1:133" customFormat="1" x14ac:dyDescent="0.25">
      <c r="A8" t="s">
        <v>78</v>
      </c>
      <c r="B8" t="s">
        <v>346</v>
      </c>
      <c r="C8">
        <v>8</v>
      </c>
      <c r="H8">
        <v>99</v>
      </c>
      <c r="I8">
        <v>25.362953999999998</v>
      </c>
      <c r="J8">
        <v>30.006257000000002</v>
      </c>
      <c r="K8">
        <v>6.2355900000000002</v>
      </c>
      <c r="L8">
        <v>3.5396139999999998</v>
      </c>
      <c r="M8">
        <v>15980</v>
      </c>
      <c r="N8">
        <v>11927</v>
      </c>
      <c r="O8">
        <v>11274</v>
      </c>
      <c r="P8">
        <v>11462</v>
      </c>
      <c r="Q8">
        <v>11657</v>
      </c>
      <c r="R8">
        <v>11816</v>
      </c>
      <c r="S8">
        <v>4053</v>
      </c>
      <c r="T8">
        <v>3448</v>
      </c>
      <c r="U8">
        <v>3555</v>
      </c>
      <c r="V8">
        <v>3634</v>
      </c>
      <c r="W8">
        <v>3815</v>
      </c>
      <c r="X8">
        <v>13.955844000000001</v>
      </c>
      <c r="Y8">
        <v>0.58687900000000004</v>
      </c>
      <c r="Z8">
        <v>12207</v>
      </c>
      <c r="AA8">
        <v>12252</v>
      </c>
      <c r="AB8">
        <v>12126</v>
      </c>
      <c r="AC8">
        <v>12220.8722</v>
      </c>
      <c r="AD8">
        <v>4191</v>
      </c>
      <c r="AE8">
        <v>4463</v>
      </c>
      <c r="AF8">
        <v>4746</v>
      </c>
      <c r="AG8">
        <v>5023.5225</v>
      </c>
      <c r="AH8">
        <v>57298.122652999999</v>
      </c>
      <c r="AI8">
        <v>6482.9525610000001</v>
      </c>
      <c r="AJ8">
        <v>-145.05638400000001</v>
      </c>
      <c r="AK8">
        <v>115.279816</v>
      </c>
      <c r="AL8">
        <v>225912.65729100001</v>
      </c>
      <c r="AM8">
        <v>76.682000000000002</v>
      </c>
      <c r="AN8">
        <v>1.7313432799999999</v>
      </c>
      <c r="AO8">
        <v>3.128911</v>
      </c>
      <c r="AP8">
        <v>-16.346599999999999</v>
      </c>
      <c r="AQ8">
        <v>-0.7863</v>
      </c>
      <c r="AR8">
        <v>-6.9617000000000004</v>
      </c>
      <c r="AS8">
        <v>-8.4141999999999992</v>
      </c>
      <c r="AT8">
        <v>-11.5909</v>
      </c>
      <c r="AV8">
        <v>171169.18844500001</v>
      </c>
      <c r="AW8">
        <v>176828.47406199999</v>
      </c>
      <c r="AX8">
        <v>227451.25628100001</v>
      </c>
      <c r="AY8">
        <v>216289.78388999999</v>
      </c>
      <c r="AZ8">
        <v>14289.674593</v>
      </c>
      <c r="BA8">
        <v>388.64144499999998</v>
      </c>
      <c r="BB8">
        <v>1667.3303989999999</v>
      </c>
      <c r="BC8">
        <v>78.355340999999996</v>
      </c>
      <c r="BD8">
        <v>251.93879699999999</v>
      </c>
      <c r="BE8">
        <v>78668.147052</v>
      </c>
      <c r="BF8">
        <v>56340.735258000001</v>
      </c>
      <c r="BI8">
        <v>1151.0833333400001</v>
      </c>
      <c r="BJ8">
        <v>1100.41666667</v>
      </c>
      <c r="BK8">
        <v>995</v>
      </c>
      <c r="BL8">
        <v>1018</v>
      </c>
      <c r="BS8">
        <v>3981.406763</v>
      </c>
      <c r="BT8">
        <v>36424.405507000003</v>
      </c>
      <c r="BU8">
        <v>143612.632618</v>
      </c>
      <c r="BW8">
        <v>2358.0725910000001</v>
      </c>
      <c r="CA8">
        <v>614.41666667000004</v>
      </c>
      <c r="CB8">
        <v>578.08333332999996</v>
      </c>
      <c r="CC8">
        <v>521.66666667000004</v>
      </c>
      <c r="CD8">
        <v>526.5</v>
      </c>
      <c r="CF8">
        <v>457.58333333000002</v>
      </c>
      <c r="CG8">
        <v>426.5</v>
      </c>
      <c r="CH8">
        <v>381.16666666999998</v>
      </c>
      <c r="CI8">
        <v>387.5</v>
      </c>
      <c r="CK8">
        <v>156.83333332999999</v>
      </c>
      <c r="CL8">
        <v>151.58333332999999</v>
      </c>
      <c r="CM8">
        <v>140.5</v>
      </c>
      <c r="CN8">
        <v>139.5</v>
      </c>
      <c r="CP8">
        <v>85</v>
      </c>
      <c r="CQ8">
        <v>74.783333330000005</v>
      </c>
      <c r="CS8">
        <v>31</v>
      </c>
      <c r="CT8">
        <v>80</v>
      </c>
      <c r="CU8">
        <v>79</v>
      </c>
      <c r="CV8">
        <v>79.363888889999998</v>
      </c>
      <c r="CX8">
        <v>30</v>
      </c>
      <c r="CY8">
        <v>65</v>
      </c>
      <c r="CZ8">
        <v>72</v>
      </c>
      <c r="DA8">
        <v>81</v>
      </c>
      <c r="DB8">
        <v>623</v>
      </c>
      <c r="DC8">
        <v>30</v>
      </c>
      <c r="DD8">
        <v>65</v>
      </c>
      <c r="DE8">
        <v>72</v>
      </c>
      <c r="DF8">
        <v>81</v>
      </c>
      <c r="DG8">
        <v>728</v>
      </c>
      <c r="DH8" t="s">
        <v>78</v>
      </c>
      <c r="DI8" t="s">
        <v>346</v>
      </c>
      <c r="DJ8">
        <v>11956.084999999999</v>
      </c>
      <c r="DK8">
        <v>12089.991400000001</v>
      </c>
      <c r="DL8">
        <v>12109.378000000001</v>
      </c>
      <c r="DM8">
        <v>12140.706200000001</v>
      </c>
      <c r="DN8">
        <v>12220.8722</v>
      </c>
      <c r="DO8">
        <v>12334.488499999999</v>
      </c>
      <c r="DP8">
        <v>12601.907800000001</v>
      </c>
      <c r="DQ8">
        <v>12946.343199999999</v>
      </c>
      <c r="DR8">
        <v>13264.7819</v>
      </c>
      <c r="DS8">
        <v>13595.239799999999</v>
      </c>
      <c r="DT8">
        <v>4007.0425999999998</v>
      </c>
      <c r="DU8">
        <v>4223.3253999999997</v>
      </c>
      <c r="DV8">
        <v>4491.4576999999999</v>
      </c>
      <c r="DW8">
        <v>4757.1202000000003</v>
      </c>
      <c r="DX8">
        <v>5023.5225</v>
      </c>
      <c r="DY8">
        <v>5284.6914999999999</v>
      </c>
      <c r="DZ8">
        <v>5443.0140000000001</v>
      </c>
      <c r="EA8">
        <v>5592.0079999999998</v>
      </c>
      <c r="EB8">
        <v>5694.2422999999999</v>
      </c>
      <c r="EC8">
        <v>5771.7838000000002</v>
      </c>
    </row>
    <row r="9" spans="1:133" customFormat="1" x14ac:dyDescent="0.25">
      <c r="A9" t="s">
        <v>25</v>
      </c>
      <c r="B9" t="s">
        <v>347</v>
      </c>
      <c r="C9">
        <v>9</v>
      </c>
      <c r="D9">
        <v>361632.00000383996</v>
      </c>
      <c r="E9">
        <v>119.48731979771736</v>
      </c>
      <c r="F9">
        <v>721.26913546701167</v>
      </c>
      <c r="G9">
        <v>69463.463456760757</v>
      </c>
      <c r="H9">
        <v>98</v>
      </c>
      <c r="I9">
        <v>23.971806000000001</v>
      </c>
      <c r="J9">
        <v>25.250689999999999</v>
      </c>
      <c r="K9">
        <v>6.2526859999999997</v>
      </c>
      <c r="L9">
        <v>3.458688</v>
      </c>
      <c r="M9">
        <v>13762</v>
      </c>
      <c r="N9">
        <v>10463</v>
      </c>
      <c r="O9">
        <v>10031</v>
      </c>
      <c r="P9">
        <v>10160</v>
      </c>
      <c r="Q9">
        <v>10269</v>
      </c>
      <c r="R9">
        <v>10441</v>
      </c>
      <c r="S9">
        <v>3299</v>
      </c>
      <c r="T9">
        <v>2759</v>
      </c>
      <c r="U9">
        <v>2866</v>
      </c>
      <c r="V9">
        <v>2932</v>
      </c>
      <c r="W9">
        <v>3074</v>
      </c>
      <c r="X9">
        <v>14.428148</v>
      </c>
      <c r="Y9">
        <v>0.50428200000000001</v>
      </c>
      <c r="Z9">
        <v>10466</v>
      </c>
      <c r="AA9">
        <v>10480</v>
      </c>
      <c r="AB9">
        <v>10460</v>
      </c>
      <c r="AC9">
        <v>10549.051100000001</v>
      </c>
      <c r="AD9">
        <v>3463</v>
      </c>
      <c r="AE9">
        <v>3668</v>
      </c>
      <c r="AF9">
        <v>3779</v>
      </c>
      <c r="AG9">
        <v>4082.3384999999998</v>
      </c>
      <c r="AH9">
        <v>62491.570993000001</v>
      </c>
      <c r="AI9">
        <v>7945.7345649999997</v>
      </c>
      <c r="AJ9">
        <v>25.794314</v>
      </c>
      <c r="AK9">
        <v>38.434522000000001</v>
      </c>
      <c r="AL9">
        <v>260687.78417699999</v>
      </c>
      <c r="AM9">
        <v>65.879000000000005</v>
      </c>
      <c r="AN9">
        <v>1.9538461499999999</v>
      </c>
      <c r="AO9">
        <v>3.444267</v>
      </c>
      <c r="AP9">
        <v>3.5232999999999999</v>
      </c>
      <c r="AQ9">
        <v>5.9101999999999997</v>
      </c>
      <c r="AR9">
        <v>1.9093</v>
      </c>
      <c r="AS9">
        <v>5.4912000000000001</v>
      </c>
      <c r="AT9">
        <v>2.1655000000000002</v>
      </c>
      <c r="AU9">
        <v>299121.559633</v>
      </c>
      <c r="AV9">
        <v>240407.557355</v>
      </c>
      <c r="AW9">
        <v>240815.597427</v>
      </c>
      <c r="AX9">
        <v>270560.26490100002</v>
      </c>
      <c r="AY9">
        <v>244503.11332500001</v>
      </c>
      <c r="AZ9">
        <v>18953.204475999999</v>
      </c>
      <c r="BA9">
        <v>181.740981</v>
      </c>
      <c r="BB9">
        <v>2501.934307</v>
      </c>
      <c r="BC9">
        <v>150.67674500000001</v>
      </c>
      <c r="BD9">
        <v>106.203412</v>
      </c>
      <c r="BE9">
        <v>92334.949984999999</v>
      </c>
      <c r="BF9">
        <v>79064.565019999995</v>
      </c>
      <c r="BG9">
        <v>6.3362879999999997</v>
      </c>
      <c r="BH9">
        <v>872</v>
      </c>
      <c r="BI9">
        <v>741</v>
      </c>
      <c r="BJ9">
        <v>765.08333333999997</v>
      </c>
      <c r="BK9">
        <v>755</v>
      </c>
      <c r="BL9">
        <v>803</v>
      </c>
      <c r="BM9">
        <v>15.489542</v>
      </c>
      <c r="BN9">
        <v>2.9816509999999998</v>
      </c>
      <c r="BO9">
        <v>0.17076</v>
      </c>
      <c r="BP9">
        <v>0.69394</v>
      </c>
      <c r="BQ9">
        <v>34.879629629999997</v>
      </c>
      <c r="BR9">
        <v>864</v>
      </c>
      <c r="BS9">
        <v>4966.7131460000001</v>
      </c>
      <c r="BT9">
        <v>40057.767765999997</v>
      </c>
      <c r="BU9">
        <v>167103.667778</v>
      </c>
      <c r="BV9">
        <v>1103653.653654</v>
      </c>
      <c r="BW9">
        <v>2521.217846</v>
      </c>
      <c r="BX9">
        <v>52.965116279999997</v>
      </c>
      <c r="BY9">
        <v>9.8060019999999994</v>
      </c>
      <c r="BZ9">
        <v>499.5</v>
      </c>
      <c r="CA9">
        <v>460.75</v>
      </c>
      <c r="CC9">
        <v>473</v>
      </c>
      <c r="CD9">
        <v>484.5</v>
      </c>
      <c r="CE9">
        <v>323.5</v>
      </c>
      <c r="CF9">
        <v>326.91666666999998</v>
      </c>
      <c r="CH9">
        <v>307.66666666999998</v>
      </c>
      <c r="CI9">
        <v>309</v>
      </c>
      <c r="CJ9">
        <v>177.5</v>
      </c>
      <c r="CK9">
        <v>133.83333332999999</v>
      </c>
      <c r="CM9">
        <v>165.33333332999999</v>
      </c>
      <c r="CN9">
        <v>174.5</v>
      </c>
      <c r="CO9">
        <v>3.6295600000000001</v>
      </c>
      <c r="CP9">
        <v>84</v>
      </c>
      <c r="CQ9">
        <v>81.333333330000002</v>
      </c>
      <c r="CR9">
        <v>15</v>
      </c>
      <c r="CS9">
        <v>33</v>
      </c>
      <c r="CT9">
        <v>75</v>
      </c>
      <c r="CU9">
        <v>75</v>
      </c>
      <c r="CV9">
        <v>79.611111109999996</v>
      </c>
      <c r="CW9">
        <v>42</v>
      </c>
      <c r="CX9">
        <v>33</v>
      </c>
      <c r="CY9">
        <v>66</v>
      </c>
      <c r="CZ9">
        <v>75</v>
      </c>
      <c r="DA9">
        <v>86</v>
      </c>
      <c r="DB9">
        <v>527</v>
      </c>
      <c r="DC9">
        <v>33</v>
      </c>
      <c r="DD9">
        <v>66</v>
      </c>
      <c r="DE9">
        <v>75</v>
      </c>
      <c r="DF9">
        <v>86</v>
      </c>
      <c r="DG9">
        <v>860</v>
      </c>
      <c r="DH9" t="s">
        <v>25</v>
      </c>
      <c r="DI9" t="s">
        <v>347</v>
      </c>
      <c r="DJ9">
        <v>10495.3853</v>
      </c>
      <c r="DK9">
        <v>10486.3177</v>
      </c>
      <c r="DL9">
        <v>10506.5728</v>
      </c>
      <c r="DM9">
        <v>10525.938599999999</v>
      </c>
      <c r="DN9">
        <v>10549.051100000001</v>
      </c>
      <c r="DO9">
        <v>10629.551299999999</v>
      </c>
      <c r="DP9">
        <v>10818.1693</v>
      </c>
      <c r="DQ9">
        <v>11088.3709</v>
      </c>
      <c r="DR9">
        <v>11383.756299999999</v>
      </c>
      <c r="DS9">
        <v>11743.287</v>
      </c>
      <c r="DT9">
        <v>3238.5181000000002</v>
      </c>
      <c r="DU9">
        <v>3457.2633999999998</v>
      </c>
      <c r="DV9">
        <v>3675.9198999999999</v>
      </c>
      <c r="DW9">
        <v>3903.2154</v>
      </c>
      <c r="DX9">
        <v>4082.3384999999998</v>
      </c>
      <c r="DY9">
        <v>4285.2111999999997</v>
      </c>
      <c r="DZ9">
        <v>4421.5477000000001</v>
      </c>
      <c r="EA9">
        <v>4522.6081999999997</v>
      </c>
      <c r="EB9">
        <v>4616.8405000000002</v>
      </c>
      <c r="EC9">
        <v>4673.5976000000001</v>
      </c>
    </row>
    <row r="10" spans="1:133" customFormat="1" x14ac:dyDescent="0.25">
      <c r="A10" t="s">
        <v>185</v>
      </c>
      <c r="B10" t="s">
        <v>348</v>
      </c>
      <c r="C10">
        <v>10</v>
      </c>
      <c r="D10">
        <v>133511.99999759998</v>
      </c>
      <c r="E10">
        <v>215.8597810223734</v>
      </c>
      <c r="F10">
        <v>446.30445204163777</v>
      </c>
      <c r="G10">
        <v>63728.070169780709</v>
      </c>
      <c r="H10">
        <v>99</v>
      </c>
      <c r="I10">
        <v>32.113145000000003</v>
      </c>
      <c r="J10">
        <v>34.708818000000001</v>
      </c>
      <c r="K10">
        <v>6.8234199999999996</v>
      </c>
      <c r="L10">
        <v>5.5613190000000001</v>
      </c>
      <c r="M10">
        <v>3005</v>
      </c>
      <c r="N10">
        <v>2040</v>
      </c>
      <c r="O10">
        <v>2180</v>
      </c>
      <c r="P10">
        <v>2137</v>
      </c>
      <c r="Q10">
        <v>2143</v>
      </c>
      <c r="R10">
        <v>2105</v>
      </c>
      <c r="S10">
        <v>965</v>
      </c>
      <c r="T10">
        <v>732</v>
      </c>
      <c r="U10">
        <v>802</v>
      </c>
      <c r="V10">
        <v>846</v>
      </c>
      <c r="W10">
        <v>897</v>
      </c>
      <c r="X10">
        <v>17.317888</v>
      </c>
      <c r="Y10">
        <v>0.72037799999999996</v>
      </c>
      <c r="Z10">
        <v>1952</v>
      </c>
      <c r="AA10">
        <v>1896</v>
      </c>
      <c r="AB10">
        <v>1929</v>
      </c>
      <c r="AC10">
        <v>1902.8923</v>
      </c>
      <c r="AD10">
        <v>1046</v>
      </c>
      <c r="AE10">
        <v>1118</v>
      </c>
      <c r="AF10">
        <v>1148</v>
      </c>
      <c r="AG10">
        <v>1233.7334000000001</v>
      </c>
      <c r="AH10">
        <v>69443.594010000001</v>
      </c>
      <c r="AI10">
        <v>10123.674504000001</v>
      </c>
      <c r="AJ10">
        <v>1.619011</v>
      </c>
      <c r="AK10">
        <v>6.6851079999999996</v>
      </c>
      <c r="AL10">
        <v>216246.632124</v>
      </c>
      <c r="AM10">
        <v>60.930999999999997</v>
      </c>
      <c r="AN10">
        <v>1.3333333300000001</v>
      </c>
      <c r="AO10">
        <v>4.4592349999999996</v>
      </c>
      <c r="AP10">
        <v>0.93020000000000003</v>
      </c>
      <c r="AQ10">
        <v>4.2042999999999999</v>
      </c>
      <c r="AR10">
        <v>4.7919999999999998</v>
      </c>
      <c r="AS10">
        <v>-1.1054999999999999</v>
      </c>
      <c r="AT10">
        <v>2.3296000000000001</v>
      </c>
      <c r="AU10">
        <v>236456.34920600001</v>
      </c>
      <c r="AV10">
        <v>188793.028322</v>
      </c>
      <c r="AW10">
        <v>186625.93434899999</v>
      </c>
      <c r="AX10">
        <v>183852.51798599999</v>
      </c>
      <c r="AY10">
        <v>214112.78195500001</v>
      </c>
      <c r="AZ10">
        <v>19829.284525999999</v>
      </c>
      <c r="BA10">
        <v>353.44628899999998</v>
      </c>
      <c r="BB10">
        <v>3059.4167819999998</v>
      </c>
      <c r="BC10">
        <v>128.97648699999999</v>
      </c>
      <c r="BD10">
        <v>50.253573000000003</v>
      </c>
      <c r="BE10">
        <v>72025.906736000004</v>
      </c>
      <c r="BF10">
        <v>61748.186527999998</v>
      </c>
      <c r="BG10">
        <v>8.3860229999999998</v>
      </c>
      <c r="BH10">
        <v>252</v>
      </c>
      <c r="BI10">
        <v>229.5</v>
      </c>
      <c r="BJ10">
        <v>256.41666666999998</v>
      </c>
      <c r="BK10">
        <v>278</v>
      </c>
      <c r="BL10">
        <v>266</v>
      </c>
      <c r="BM10">
        <v>17.927461000000001</v>
      </c>
      <c r="BN10">
        <v>5.5555560000000002</v>
      </c>
      <c r="BO10">
        <v>0.432612</v>
      </c>
      <c r="BP10">
        <v>1.464226</v>
      </c>
      <c r="BQ10">
        <v>44.150793649999997</v>
      </c>
      <c r="BR10">
        <v>252</v>
      </c>
      <c r="BS10">
        <v>6524.7810049999998</v>
      </c>
      <c r="BT10">
        <v>46275.207987000002</v>
      </c>
      <c r="BU10">
        <v>144100.51813499999</v>
      </c>
      <c r="BV10">
        <v>1219798.2456139999</v>
      </c>
      <c r="BW10">
        <v>2417.6372710000001</v>
      </c>
      <c r="BX10">
        <v>92.358974360000005</v>
      </c>
      <c r="BY10">
        <v>8.4455960000000001</v>
      </c>
      <c r="BZ10">
        <v>114</v>
      </c>
      <c r="CA10">
        <v>92.666666669999998</v>
      </c>
      <c r="CB10">
        <v>92.75</v>
      </c>
      <c r="CC10">
        <v>87.916666669999998</v>
      </c>
      <c r="CD10">
        <v>93</v>
      </c>
      <c r="CE10">
        <v>81.5</v>
      </c>
      <c r="CF10">
        <v>76.916666669999998</v>
      </c>
      <c r="CG10">
        <v>76.166666669999998</v>
      </c>
      <c r="CH10">
        <v>65.583333330000002</v>
      </c>
      <c r="CI10">
        <v>65</v>
      </c>
      <c r="CJ10">
        <v>31.5</v>
      </c>
      <c r="CK10">
        <v>15.75</v>
      </c>
      <c r="CL10">
        <v>16.583333329999999</v>
      </c>
      <c r="CM10">
        <v>22.333333329999999</v>
      </c>
      <c r="CN10">
        <v>27</v>
      </c>
      <c r="CO10">
        <v>3.7936770000000002</v>
      </c>
      <c r="CP10">
        <v>83.5</v>
      </c>
      <c r="CR10">
        <v>6</v>
      </c>
      <c r="CS10">
        <v>37</v>
      </c>
      <c r="CT10">
        <v>90</v>
      </c>
      <c r="CU10">
        <v>85</v>
      </c>
      <c r="CW10">
        <v>34</v>
      </c>
      <c r="CX10">
        <v>26</v>
      </c>
      <c r="CY10">
        <v>64</v>
      </c>
      <c r="CZ10">
        <v>76</v>
      </c>
      <c r="DA10">
        <v>84</v>
      </c>
      <c r="DB10">
        <v>92.5</v>
      </c>
      <c r="DC10">
        <v>26</v>
      </c>
      <c r="DD10">
        <v>64</v>
      </c>
      <c r="DE10">
        <v>76</v>
      </c>
      <c r="DF10">
        <v>84</v>
      </c>
      <c r="DG10">
        <v>152</v>
      </c>
      <c r="DH10" t="s">
        <v>185</v>
      </c>
      <c r="DI10" t="s">
        <v>348</v>
      </c>
      <c r="DJ10">
        <v>2049.0713999999998</v>
      </c>
      <c r="DK10">
        <v>2013.2360000000001</v>
      </c>
      <c r="DL10">
        <v>1959.5613000000001</v>
      </c>
      <c r="DM10">
        <v>1919.4758999999999</v>
      </c>
      <c r="DN10">
        <v>1902.8923</v>
      </c>
      <c r="DO10">
        <v>1881.8715999999999</v>
      </c>
      <c r="DP10">
        <v>1877.8461</v>
      </c>
      <c r="DQ10">
        <v>1922.9674</v>
      </c>
      <c r="DR10">
        <v>1977.4360999999999</v>
      </c>
      <c r="DS10">
        <v>2071.973</v>
      </c>
      <c r="DT10">
        <v>967.69859999999994</v>
      </c>
      <c r="DU10">
        <v>1034.4219000000001</v>
      </c>
      <c r="DV10">
        <v>1118.6485</v>
      </c>
      <c r="DW10">
        <v>1187.9042999999999</v>
      </c>
      <c r="DX10">
        <v>1233.7334000000001</v>
      </c>
      <c r="DY10">
        <v>1294.0183</v>
      </c>
      <c r="DZ10">
        <v>1353.6588999999999</v>
      </c>
      <c r="EA10">
        <v>1386.2882999999999</v>
      </c>
      <c r="EB10">
        <v>1405.6974</v>
      </c>
      <c r="EC10">
        <v>1410.097</v>
      </c>
    </row>
    <row r="11" spans="1:133" customFormat="1" x14ac:dyDescent="0.25">
      <c r="A11" t="s">
        <v>70</v>
      </c>
      <c r="B11" t="s">
        <v>349</v>
      </c>
      <c r="C11">
        <v>11</v>
      </c>
      <c r="D11">
        <v>506639.99995775998</v>
      </c>
      <c r="E11">
        <v>160.29116282488397</v>
      </c>
      <c r="F11">
        <v>544.98657828563137</v>
      </c>
      <c r="G11">
        <v>47430.402920697801</v>
      </c>
      <c r="H11">
        <v>96</v>
      </c>
      <c r="I11">
        <v>25.528084</v>
      </c>
      <c r="J11">
        <v>25.507306</v>
      </c>
      <c r="K11">
        <v>6.552829</v>
      </c>
      <c r="L11">
        <v>3.7734299999999998</v>
      </c>
      <c r="M11">
        <v>14439</v>
      </c>
      <c r="N11">
        <v>10753</v>
      </c>
      <c r="O11">
        <v>10793</v>
      </c>
      <c r="P11">
        <v>10818</v>
      </c>
      <c r="Q11">
        <v>10855</v>
      </c>
      <c r="R11">
        <v>10847</v>
      </c>
      <c r="S11">
        <v>3686</v>
      </c>
      <c r="T11">
        <v>2847</v>
      </c>
      <c r="U11">
        <v>3016</v>
      </c>
      <c r="V11">
        <v>3129</v>
      </c>
      <c r="W11">
        <v>3376</v>
      </c>
      <c r="X11">
        <v>14.781487</v>
      </c>
      <c r="Y11">
        <v>0.48933700000000002</v>
      </c>
      <c r="Z11">
        <v>10738</v>
      </c>
      <c r="AA11">
        <v>10609</v>
      </c>
      <c r="AB11">
        <v>10513</v>
      </c>
      <c r="AC11">
        <v>10508.988499999999</v>
      </c>
      <c r="AD11">
        <v>4049</v>
      </c>
      <c r="AE11">
        <v>4378</v>
      </c>
      <c r="AF11">
        <v>4455</v>
      </c>
      <c r="AG11">
        <v>4710.8054000000002</v>
      </c>
      <c r="AH11">
        <v>67797.839185999997</v>
      </c>
      <c r="AI11">
        <v>8312.4904029999998</v>
      </c>
      <c r="AJ11">
        <v>25.540875</v>
      </c>
      <c r="AK11">
        <v>122.375439</v>
      </c>
      <c r="AL11">
        <v>265581.38903999998</v>
      </c>
      <c r="AM11">
        <v>68.099000000000004</v>
      </c>
      <c r="AN11">
        <v>1.9673913000000001</v>
      </c>
      <c r="AO11">
        <v>2.5001730000000002</v>
      </c>
      <c r="AP11">
        <v>3.2475999999999998</v>
      </c>
      <c r="AQ11">
        <v>17.819199999999999</v>
      </c>
      <c r="AR11">
        <v>15.5945</v>
      </c>
      <c r="AS11">
        <v>10.8314</v>
      </c>
      <c r="AT11">
        <v>5.0907999999999998</v>
      </c>
      <c r="AU11">
        <v>276388.38838800002</v>
      </c>
      <c r="AV11">
        <v>264086.02489200002</v>
      </c>
      <c r="AW11">
        <v>286600.45977000002</v>
      </c>
      <c r="AX11">
        <v>302291.79030699999</v>
      </c>
      <c r="AY11">
        <v>273971.96261699998</v>
      </c>
      <c r="AZ11">
        <v>19122.653923000002</v>
      </c>
      <c r="BA11">
        <v>313.83147500000001</v>
      </c>
      <c r="BB11">
        <v>2496.5654209999998</v>
      </c>
      <c r="BC11">
        <v>186.644554</v>
      </c>
      <c r="BD11">
        <v>169.48701399999999</v>
      </c>
      <c r="BE11">
        <v>98737.384699000002</v>
      </c>
      <c r="BF11">
        <v>74908.301682000005</v>
      </c>
      <c r="BG11">
        <v>6.9187620000000001</v>
      </c>
      <c r="BH11">
        <v>999</v>
      </c>
      <c r="BI11">
        <v>1057.8333333400001</v>
      </c>
      <c r="BJ11">
        <v>1087.5</v>
      </c>
      <c r="BK11">
        <v>1011</v>
      </c>
      <c r="BL11">
        <v>963</v>
      </c>
      <c r="BM11">
        <v>16.332066999999999</v>
      </c>
      <c r="BN11">
        <v>5.2052050000000003</v>
      </c>
      <c r="BO11">
        <v>0.33935900000000002</v>
      </c>
      <c r="BP11">
        <v>0.792991</v>
      </c>
      <c r="BQ11">
        <v>42.517623360000002</v>
      </c>
      <c r="BR11">
        <v>993</v>
      </c>
      <c r="BS11">
        <v>5023.5762619999996</v>
      </c>
      <c r="BT11">
        <v>41433.409516</v>
      </c>
      <c r="BU11">
        <v>162305.20889899999</v>
      </c>
      <c r="BV11">
        <v>1095708.7912089999</v>
      </c>
      <c r="BW11">
        <v>1793.545259</v>
      </c>
      <c r="BX11">
        <v>65.140186920000005</v>
      </c>
      <c r="BY11">
        <v>9.9294630000000002</v>
      </c>
      <c r="BZ11">
        <v>546</v>
      </c>
      <c r="CA11">
        <v>475.66666666999998</v>
      </c>
      <c r="CB11">
        <v>479.91666666999998</v>
      </c>
      <c r="CC11">
        <v>473.66666666999998</v>
      </c>
      <c r="CD11">
        <v>515.5</v>
      </c>
      <c r="CE11">
        <v>366</v>
      </c>
      <c r="CF11">
        <v>333.75</v>
      </c>
      <c r="CG11">
        <v>335.66666666999998</v>
      </c>
      <c r="CH11">
        <v>321.16666666999998</v>
      </c>
      <c r="CI11">
        <v>342</v>
      </c>
      <c r="CJ11">
        <v>181.5</v>
      </c>
      <c r="CK11">
        <v>141.91666667000001</v>
      </c>
      <c r="CL11">
        <v>144.25</v>
      </c>
      <c r="CM11">
        <v>152.5</v>
      </c>
      <c r="CN11">
        <v>172.5</v>
      </c>
      <c r="CO11">
        <v>3.781425</v>
      </c>
      <c r="CP11">
        <v>84</v>
      </c>
      <c r="CQ11">
        <v>74.388888890000004</v>
      </c>
      <c r="CR11">
        <v>14</v>
      </c>
      <c r="CS11">
        <v>30</v>
      </c>
      <c r="CT11">
        <v>86</v>
      </c>
      <c r="CU11">
        <v>82</v>
      </c>
      <c r="CV11">
        <v>75.472222220000006</v>
      </c>
      <c r="CW11">
        <v>36</v>
      </c>
      <c r="CX11">
        <v>31</v>
      </c>
      <c r="CY11">
        <v>69</v>
      </c>
      <c r="CZ11">
        <v>68</v>
      </c>
      <c r="DA11">
        <v>83</v>
      </c>
      <c r="DB11">
        <v>437</v>
      </c>
      <c r="DC11">
        <v>31</v>
      </c>
      <c r="DD11">
        <v>69</v>
      </c>
      <c r="DE11">
        <v>68</v>
      </c>
      <c r="DF11">
        <v>83</v>
      </c>
      <c r="DG11">
        <v>686.5</v>
      </c>
      <c r="DH11" t="s">
        <v>70</v>
      </c>
      <c r="DI11" t="s">
        <v>349</v>
      </c>
      <c r="DJ11">
        <v>10770.416800000001</v>
      </c>
      <c r="DK11">
        <v>10703.343800000001</v>
      </c>
      <c r="DL11">
        <v>10562.6029</v>
      </c>
      <c r="DM11">
        <v>10517.924000000001</v>
      </c>
      <c r="DN11">
        <v>10508.988499999999</v>
      </c>
      <c r="DO11">
        <v>10576.588099999999</v>
      </c>
      <c r="DP11">
        <v>10653.993</v>
      </c>
      <c r="DQ11">
        <v>10866.000700000001</v>
      </c>
      <c r="DR11">
        <v>11101.645699999999</v>
      </c>
      <c r="DS11">
        <v>11383.193799999999</v>
      </c>
      <c r="DT11">
        <v>3650.9965999999999</v>
      </c>
      <c r="DU11">
        <v>3902.3746000000001</v>
      </c>
      <c r="DV11">
        <v>4202.3054999999995</v>
      </c>
      <c r="DW11">
        <v>4479.9345999999996</v>
      </c>
      <c r="DX11">
        <v>4710.8054000000002</v>
      </c>
      <c r="DY11">
        <v>4919.3967000000002</v>
      </c>
      <c r="DZ11">
        <v>5122.2186000000002</v>
      </c>
      <c r="EA11">
        <v>5236.1269000000002</v>
      </c>
      <c r="EB11">
        <v>5356.0464000000002</v>
      </c>
      <c r="EC11">
        <v>5393.9432999999999</v>
      </c>
    </row>
    <row r="12" spans="1:133" customFormat="1" x14ac:dyDescent="0.25">
      <c r="A12" t="s">
        <v>238</v>
      </c>
      <c r="B12" t="s">
        <v>350</v>
      </c>
      <c r="C12">
        <v>12</v>
      </c>
      <c r="D12">
        <v>348252.00002208003</v>
      </c>
      <c r="E12">
        <v>141.70877030948768</v>
      </c>
      <c r="F12">
        <v>508.2842309274493</v>
      </c>
      <c r="G12">
        <v>61646.666677810004</v>
      </c>
      <c r="H12">
        <v>100</v>
      </c>
      <c r="I12">
        <v>30.659642999999999</v>
      </c>
      <c r="J12">
        <v>32.192025999999998</v>
      </c>
      <c r="K12">
        <v>7.1788509999999999</v>
      </c>
      <c r="L12">
        <v>5.2038039999999999</v>
      </c>
      <c r="M12">
        <v>8353</v>
      </c>
      <c r="N12">
        <v>5792</v>
      </c>
      <c r="O12">
        <v>5923</v>
      </c>
      <c r="P12">
        <v>5915</v>
      </c>
      <c r="Q12">
        <v>5841</v>
      </c>
      <c r="R12">
        <v>5835</v>
      </c>
      <c r="S12">
        <v>2561</v>
      </c>
      <c r="T12">
        <v>2028</v>
      </c>
      <c r="U12">
        <v>2160</v>
      </c>
      <c r="V12">
        <v>2261</v>
      </c>
      <c r="W12">
        <v>2387</v>
      </c>
      <c r="X12">
        <v>16.972812999999999</v>
      </c>
      <c r="Y12">
        <v>0.84122399999999997</v>
      </c>
      <c r="Z12">
        <v>5780</v>
      </c>
      <c r="AA12">
        <v>5743</v>
      </c>
      <c r="AB12">
        <v>5800</v>
      </c>
      <c r="AC12">
        <v>5790.7043999999996</v>
      </c>
      <c r="AD12">
        <v>2723</v>
      </c>
      <c r="AE12">
        <v>2906</v>
      </c>
      <c r="AF12">
        <v>3064</v>
      </c>
      <c r="AG12">
        <v>3223.1199000000001</v>
      </c>
      <c r="AH12">
        <v>60373.398779000003</v>
      </c>
      <c r="AI12">
        <v>8441.3784699999997</v>
      </c>
      <c r="AJ12">
        <v>-77.768424999999993</v>
      </c>
      <c r="AK12">
        <v>10.789612999999999</v>
      </c>
      <c r="AL12">
        <v>196914.87700099999</v>
      </c>
      <c r="AM12">
        <v>70.466999999999999</v>
      </c>
      <c r="AN12">
        <v>1.6530612200000001</v>
      </c>
      <c r="AO12">
        <v>1.3767510000000001</v>
      </c>
      <c r="AP12">
        <v>-15.7681</v>
      </c>
      <c r="AQ12">
        <v>-11.037800000000001</v>
      </c>
      <c r="AR12">
        <v>-13.955</v>
      </c>
      <c r="AS12">
        <v>-13.5159</v>
      </c>
      <c r="AT12">
        <v>-19.3642</v>
      </c>
      <c r="AU12">
        <v>311091.388401</v>
      </c>
      <c r="AV12">
        <v>227213.51234300001</v>
      </c>
      <c r="AW12">
        <v>221216.478191</v>
      </c>
      <c r="AX12">
        <v>261640.79422400001</v>
      </c>
      <c r="AY12">
        <v>283745.55160100001</v>
      </c>
      <c r="AZ12">
        <v>21191.308512</v>
      </c>
      <c r="BA12">
        <v>591.19356300000004</v>
      </c>
      <c r="BB12">
        <v>3054.6998819999999</v>
      </c>
      <c r="BC12">
        <v>163.93709100000001</v>
      </c>
      <c r="BD12">
        <v>81.501199</v>
      </c>
      <c r="BE12">
        <v>87505.271378000005</v>
      </c>
      <c r="BF12">
        <v>69117.922686000005</v>
      </c>
      <c r="BG12">
        <v>6.8119240000000003</v>
      </c>
      <c r="BH12">
        <v>569</v>
      </c>
      <c r="BI12">
        <v>577.25</v>
      </c>
      <c r="BJ12">
        <v>619</v>
      </c>
      <c r="BK12">
        <v>554</v>
      </c>
      <c r="BL12">
        <v>562</v>
      </c>
      <c r="BM12">
        <v>16.204608</v>
      </c>
      <c r="BN12">
        <v>7.3813709999999997</v>
      </c>
      <c r="BO12">
        <v>0.44894099999999998</v>
      </c>
      <c r="BP12">
        <v>0.58062999999999998</v>
      </c>
      <c r="BQ12">
        <v>51.183421520000003</v>
      </c>
      <c r="BR12">
        <v>567</v>
      </c>
      <c r="BS12">
        <v>4539.31808</v>
      </c>
      <c r="BT12">
        <v>33257.033401000001</v>
      </c>
      <c r="BU12">
        <v>108471.69074599999</v>
      </c>
      <c r="BV12">
        <v>925986.66666700004</v>
      </c>
      <c r="BW12">
        <v>2214.0548309999999</v>
      </c>
      <c r="BX12">
        <v>88.40298507</v>
      </c>
      <c r="BY12">
        <v>8.9027720000000006</v>
      </c>
      <c r="BZ12">
        <v>300</v>
      </c>
      <c r="CA12">
        <v>273.58333333000002</v>
      </c>
      <c r="CB12">
        <v>285.75</v>
      </c>
      <c r="CC12">
        <v>279.58333333000002</v>
      </c>
      <c r="CD12">
        <v>277.5</v>
      </c>
      <c r="CE12">
        <v>228</v>
      </c>
      <c r="CF12">
        <v>194.83333332999999</v>
      </c>
      <c r="CG12">
        <v>198.83333332999999</v>
      </c>
      <c r="CH12">
        <v>200.08333332999999</v>
      </c>
      <c r="CI12">
        <v>201.5</v>
      </c>
      <c r="CJ12">
        <v>72</v>
      </c>
      <c r="CK12">
        <v>78.75</v>
      </c>
      <c r="CL12">
        <v>86.916666669999998</v>
      </c>
      <c r="CM12">
        <v>79.5</v>
      </c>
      <c r="CN12">
        <v>75.5</v>
      </c>
      <c r="CO12">
        <v>3.5915240000000002</v>
      </c>
      <c r="CP12">
        <v>86</v>
      </c>
      <c r="CR12">
        <v>10</v>
      </c>
      <c r="CS12">
        <v>30</v>
      </c>
      <c r="CT12">
        <v>84</v>
      </c>
      <c r="CU12">
        <v>83</v>
      </c>
      <c r="CW12">
        <v>56</v>
      </c>
      <c r="CX12">
        <v>24</v>
      </c>
      <c r="CY12">
        <v>61</v>
      </c>
      <c r="CZ12">
        <v>59</v>
      </c>
      <c r="DA12">
        <v>83</v>
      </c>
      <c r="DB12">
        <v>298</v>
      </c>
      <c r="DC12">
        <v>24</v>
      </c>
      <c r="DD12">
        <v>61</v>
      </c>
      <c r="DE12">
        <v>59</v>
      </c>
      <c r="DF12">
        <v>83</v>
      </c>
      <c r="DG12">
        <v>322</v>
      </c>
      <c r="DH12" t="s">
        <v>238</v>
      </c>
      <c r="DI12" t="s">
        <v>350</v>
      </c>
      <c r="DJ12">
        <v>5847.8453</v>
      </c>
      <c r="DK12">
        <v>5778.3764000000001</v>
      </c>
      <c r="DL12">
        <v>5762.8348999999998</v>
      </c>
      <c r="DM12">
        <v>5747.8816999999999</v>
      </c>
      <c r="DN12">
        <v>5790.7043999999996</v>
      </c>
      <c r="DO12">
        <v>5915.2482</v>
      </c>
      <c r="DP12">
        <v>6029.01</v>
      </c>
      <c r="DQ12">
        <v>6282.1189000000004</v>
      </c>
      <c r="DR12">
        <v>6525.65</v>
      </c>
      <c r="DS12">
        <v>6790.0055000000002</v>
      </c>
      <c r="DT12">
        <v>2531.7815999999998</v>
      </c>
      <c r="DU12">
        <v>2735.4937</v>
      </c>
      <c r="DV12">
        <v>2921.0165000000002</v>
      </c>
      <c r="DW12">
        <v>3091.9175</v>
      </c>
      <c r="DX12">
        <v>3223.1199000000001</v>
      </c>
      <c r="DY12">
        <v>3301.6480999999999</v>
      </c>
      <c r="DZ12">
        <v>3385.3454999999999</v>
      </c>
      <c r="EA12">
        <v>3419.7934</v>
      </c>
      <c r="EB12">
        <v>3445.5073000000002</v>
      </c>
      <c r="EC12">
        <v>3448.5216</v>
      </c>
    </row>
    <row r="13" spans="1:133" customFormat="1" x14ac:dyDescent="0.25">
      <c r="A13" t="s">
        <v>244</v>
      </c>
      <c r="B13" t="s">
        <v>351</v>
      </c>
      <c r="C13">
        <v>13</v>
      </c>
      <c r="D13">
        <v>149532.00001428003</v>
      </c>
      <c r="E13">
        <v>113.04627527939083</v>
      </c>
      <c r="F13">
        <v>651.64647025818863</v>
      </c>
      <c r="G13">
        <v>36961.325965193369</v>
      </c>
      <c r="H13">
        <v>93</v>
      </c>
      <c r="I13">
        <v>23.502109999999998</v>
      </c>
      <c r="J13">
        <v>29.683544000000001</v>
      </c>
      <c r="K13">
        <v>6.3227950000000002</v>
      </c>
      <c r="L13">
        <v>3.4973160000000001</v>
      </c>
      <c r="M13">
        <v>4740</v>
      </c>
      <c r="N13">
        <v>3626</v>
      </c>
      <c r="O13">
        <v>3597</v>
      </c>
      <c r="P13">
        <v>3623</v>
      </c>
      <c r="Q13">
        <v>3613</v>
      </c>
      <c r="R13">
        <v>3633</v>
      </c>
      <c r="S13">
        <v>1114</v>
      </c>
      <c r="T13">
        <v>886</v>
      </c>
      <c r="U13">
        <v>930</v>
      </c>
      <c r="V13">
        <v>975</v>
      </c>
      <c r="W13">
        <v>1057</v>
      </c>
      <c r="X13">
        <v>14.880858999999999</v>
      </c>
      <c r="Y13">
        <v>0.52428300000000005</v>
      </c>
      <c r="Z13">
        <v>3789</v>
      </c>
      <c r="AA13">
        <v>3785</v>
      </c>
      <c r="AB13">
        <v>3639</v>
      </c>
      <c r="AC13">
        <v>3584.3110999999999</v>
      </c>
      <c r="AD13">
        <v>1216</v>
      </c>
      <c r="AE13">
        <v>1343</v>
      </c>
      <c r="AF13">
        <v>1426</v>
      </c>
      <c r="AG13">
        <v>1568.6116999999999</v>
      </c>
      <c r="AH13">
        <v>60236.286919999999</v>
      </c>
      <c r="AI13">
        <v>7695.7272469999998</v>
      </c>
      <c r="AJ13">
        <v>1.098403</v>
      </c>
      <c r="AK13">
        <v>146.108687</v>
      </c>
      <c r="AL13">
        <v>256301.61579899999</v>
      </c>
      <c r="AM13">
        <v>73.108999999999995</v>
      </c>
      <c r="AN13">
        <v>1.36842105</v>
      </c>
      <c r="AO13">
        <v>2.5738400000000001</v>
      </c>
      <c r="AP13">
        <v>0.4501</v>
      </c>
      <c r="AQ13">
        <v>-9.9352999999999998</v>
      </c>
      <c r="AR13">
        <v>-8.3597999999999999</v>
      </c>
      <c r="AS13">
        <v>-6.0533999999999999</v>
      </c>
      <c r="AT13">
        <v>-5.5258000000000003</v>
      </c>
      <c r="AU13">
        <v>269922.43767299998</v>
      </c>
      <c r="AV13">
        <v>169804.35711099999</v>
      </c>
      <c r="AW13">
        <v>186701.64734600001</v>
      </c>
      <c r="AX13">
        <v>219471.389646</v>
      </c>
      <c r="AY13">
        <v>224817.934783</v>
      </c>
      <c r="AZ13">
        <v>20557.383966000001</v>
      </c>
      <c r="BA13">
        <v>27.281575</v>
      </c>
      <c r="BB13">
        <v>2643.9267890000001</v>
      </c>
      <c r="BC13">
        <v>300.47405300000003</v>
      </c>
      <c r="BD13">
        <v>97.698803999999996</v>
      </c>
      <c r="BE13">
        <v>102441.651706</v>
      </c>
      <c r="BF13">
        <v>87470.37702</v>
      </c>
      <c r="BG13">
        <v>7.616034</v>
      </c>
      <c r="BH13">
        <v>361</v>
      </c>
      <c r="BI13">
        <v>390.16666666999998</v>
      </c>
      <c r="BJ13">
        <v>409.75</v>
      </c>
      <c r="BK13">
        <v>367</v>
      </c>
      <c r="BL13">
        <v>368</v>
      </c>
      <c r="BM13">
        <v>20.825852999999999</v>
      </c>
      <c r="BN13">
        <v>4.9861500000000003</v>
      </c>
      <c r="BO13">
        <v>0.25316499999999997</v>
      </c>
      <c r="BP13">
        <v>0.379747</v>
      </c>
      <c r="BQ13">
        <v>34.710306410000001</v>
      </c>
      <c r="BR13">
        <v>359</v>
      </c>
      <c r="BS13">
        <v>4480.3629170000004</v>
      </c>
      <c r="BT13">
        <v>35167.299577999998</v>
      </c>
      <c r="BU13">
        <v>149634.64991000001</v>
      </c>
      <c r="BV13">
        <v>920955.80110499996</v>
      </c>
      <c r="BW13">
        <v>1411.3924050000001</v>
      </c>
      <c r="BX13">
        <v>62.0212766</v>
      </c>
      <c r="BY13">
        <v>10.861758999999999</v>
      </c>
      <c r="BZ13">
        <v>181</v>
      </c>
      <c r="CA13">
        <v>152.41666667000001</v>
      </c>
      <c r="CC13">
        <v>165</v>
      </c>
      <c r="CD13">
        <v>164</v>
      </c>
      <c r="CE13">
        <v>121</v>
      </c>
      <c r="CF13">
        <v>109.25</v>
      </c>
      <c r="CH13">
        <v>114</v>
      </c>
      <c r="CI13">
        <v>115.5</v>
      </c>
      <c r="CJ13">
        <v>61</v>
      </c>
      <c r="CK13">
        <v>43.166666669999998</v>
      </c>
      <c r="CM13">
        <v>51</v>
      </c>
      <c r="CN13">
        <v>49</v>
      </c>
      <c r="CO13">
        <v>3.818565</v>
      </c>
      <c r="CP13">
        <v>84.5</v>
      </c>
      <c r="CR13">
        <v>16</v>
      </c>
      <c r="CS13">
        <v>30</v>
      </c>
      <c r="CT13">
        <v>79</v>
      </c>
      <c r="CU13">
        <v>79</v>
      </c>
      <c r="CW13">
        <v>47</v>
      </c>
      <c r="CX13">
        <v>30</v>
      </c>
      <c r="CY13">
        <v>59</v>
      </c>
      <c r="CZ13">
        <v>65</v>
      </c>
      <c r="DA13">
        <v>69</v>
      </c>
      <c r="DB13">
        <v>528</v>
      </c>
      <c r="DC13">
        <v>30</v>
      </c>
      <c r="DD13">
        <v>59</v>
      </c>
      <c r="DE13">
        <v>65</v>
      </c>
      <c r="DF13">
        <v>69</v>
      </c>
      <c r="DG13">
        <v>647</v>
      </c>
      <c r="DH13" t="s">
        <v>244</v>
      </c>
      <c r="DI13" t="s">
        <v>351</v>
      </c>
      <c r="DJ13">
        <v>3639.625</v>
      </c>
      <c r="DK13">
        <v>3673.0828999999999</v>
      </c>
      <c r="DL13">
        <v>3640.6318000000001</v>
      </c>
      <c r="DM13">
        <v>3615.8773999999999</v>
      </c>
      <c r="DN13">
        <v>3584.3110999999999</v>
      </c>
      <c r="DO13">
        <v>3571.4272999999998</v>
      </c>
      <c r="DP13">
        <v>3585.5255999999999</v>
      </c>
      <c r="DQ13">
        <v>3653.2844</v>
      </c>
      <c r="DR13">
        <v>3714.3161</v>
      </c>
      <c r="DS13">
        <v>3814.6255000000001</v>
      </c>
      <c r="DT13">
        <v>1126.5504000000001</v>
      </c>
      <c r="DU13">
        <v>1199.2447</v>
      </c>
      <c r="DV13">
        <v>1323.2320999999999</v>
      </c>
      <c r="DW13">
        <v>1438.7595000000001</v>
      </c>
      <c r="DX13">
        <v>1568.6116999999999</v>
      </c>
      <c r="DY13">
        <v>1666.4696000000001</v>
      </c>
      <c r="DZ13">
        <v>1749.3818000000001</v>
      </c>
      <c r="EA13">
        <v>1819.4353000000001</v>
      </c>
      <c r="EB13">
        <v>1851.2764</v>
      </c>
      <c r="EC13">
        <v>1864.2296000000001</v>
      </c>
    </row>
    <row r="14" spans="1:133" customFormat="1" x14ac:dyDescent="0.25">
      <c r="A14" t="s">
        <v>164</v>
      </c>
      <c r="B14" t="s">
        <v>352</v>
      </c>
      <c r="C14">
        <v>14</v>
      </c>
      <c r="D14">
        <v>42084.000000840002</v>
      </c>
      <c r="E14">
        <v>210.50496189884331</v>
      </c>
      <c r="F14">
        <v>587.58673128888472</v>
      </c>
      <c r="G14">
        <v>71627.906957209299</v>
      </c>
      <c r="H14">
        <v>82</v>
      </c>
      <c r="I14">
        <v>25.867346999999999</v>
      </c>
      <c r="J14">
        <v>24.642856999999999</v>
      </c>
      <c r="K14">
        <v>5.5126879999999998</v>
      </c>
      <c r="L14">
        <v>4.3467079999999996</v>
      </c>
      <c r="M14">
        <v>1960</v>
      </c>
      <c r="N14">
        <v>1453</v>
      </c>
      <c r="O14">
        <v>1516</v>
      </c>
      <c r="P14">
        <v>1529</v>
      </c>
      <c r="Q14">
        <v>1490</v>
      </c>
      <c r="R14">
        <v>1477</v>
      </c>
      <c r="S14">
        <v>507</v>
      </c>
      <c r="T14">
        <v>314</v>
      </c>
      <c r="U14">
        <v>369</v>
      </c>
      <c r="V14">
        <v>406</v>
      </c>
      <c r="W14">
        <v>449</v>
      </c>
      <c r="X14">
        <v>16.803840999999998</v>
      </c>
      <c r="Y14">
        <v>0.42866900000000002</v>
      </c>
      <c r="Z14">
        <v>1432</v>
      </c>
      <c r="AA14">
        <v>1420</v>
      </c>
      <c r="AB14">
        <v>1422</v>
      </c>
      <c r="AC14">
        <v>1419.3825999999999</v>
      </c>
      <c r="AD14">
        <v>546</v>
      </c>
      <c r="AE14">
        <v>582</v>
      </c>
      <c r="AF14">
        <v>661</v>
      </c>
      <c r="AG14">
        <v>701.91859999999997</v>
      </c>
      <c r="AH14">
        <v>49339.285713999998</v>
      </c>
      <c r="AI14">
        <v>6754.2866940000004</v>
      </c>
      <c r="AJ14">
        <v>-10.828339</v>
      </c>
      <c r="AK14">
        <v>48.353909000000002</v>
      </c>
      <c r="AL14">
        <v>190739.64496999999</v>
      </c>
      <c r="AM14">
        <v>62.408000000000001</v>
      </c>
      <c r="AN14">
        <v>1.25</v>
      </c>
      <c r="AO14">
        <v>4.1836729999999998</v>
      </c>
      <c r="AP14">
        <v>-12.0839</v>
      </c>
      <c r="AQ14">
        <v>3.5358000000000001</v>
      </c>
      <c r="AR14">
        <v>-2.2035999999999998</v>
      </c>
      <c r="AS14">
        <v>-13.1012</v>
      </c>
      <c r="AT14">
        <v>-11.513</v>
      </c>
      <c r="AU14">
        <v>215026.08695699999</v>
      </c>
      <c r="AV14">
        <v>217996.219273</v>
      </c>
      <c r="AW14">
        <v>254716.51090299999</v>
      </c>
      <c r="AX14">
        <v>234333.33333299999</v>
      </c>
      <c r="AY14">
        <v>174752.29357800001</v>
      </c>
      <c r="AZ14">
        <v>12616.326531000001</v>
      </c>
      <c r="BA14">
        <v>191.87242800000001</v>
      </c>
      <c r="BB14">
        <v>1670.7818930000001</v>
      </c>
      <c r="BC14">
        <v>106.73868299999999</v>
      </c>
      <c r="BD14">
        <v>48.868313000000001</v>
      </c>
      <c r="BE14">
        <v>57660.749507</v>
      </c>
      <c r="BF14">
        <v>48773.175541999997</v>
      </c>
      <c r="BG14">
        <v>5.8673469999999996</v>
      </c>
      <c r="BH14">
        <v>115</v>
      </c>
      <c r="BI14">
        <v>88.166666669999998</v>
      </c>
      <c r="BJ14">
        <v>80.25</v>
      </c>
      <c r="BK14">
        <v>81</v>
      </c>
      <c r="BL14">
        <v>109</v>
      </c>
      <c r="BM14">
        <v>13.412229</v>
      </c>
      <c r="BN14">
        <v>6.086957</v>
      </c>
      <c r="BP14">
        <v>0.94387799999999999</v>
      </c>
      <c r="BQ14">
        <v>34.048543690000002</v>
      </c>
      <c r="BR14">
        <v>103</v>
      </c>
      <c r="BS14">
        <v>4687.5857340000002</v>
      </c>
      <c r="BT14">
        <v>34134.693877999998</v>
      </c>
      <c r="BU14">
        <v>131960.552268</v>
      </c>
      <c r="BV14">
        <v>1555906.9767440001</v>
      </c>
      <c r="BW14">
        <v>1571.4285709999999</v>
      </c>
      <c r="BY14">
        <v>5.91716</v>
      </c>
      <c r="BZ14">
        <v>43</v>
      </c>
      <c r="CA14">
        <v>45</v>
      </c>
      <c r="CC14">
        <v>34.166666669999998</v>
      </c>
      <c r="CD14">
        <v>25</v>
      </c>
      <c r="CE14">
        <v>30</v>
      </c>
      <c r="CF14">
        <v>38</v>
      </c>
      <c r="CH14">
        <v>25.416666670000001</v>
      </c>
      <c r="CI14">
        <v>17</v>
      </c>
      <c r="CJ14">
        <v>12.5</v>
      </c>
      <c r="CK14">
        <v>7</v>
      </c>
      <c r="CM14">
        <v>8.75</v>
      </c>
      <c r="CN14">
        <v>8</v>
      </c>
      <c r="CO14">
        <v>2.1938780000000002</v>
      </c>
      <c r="CP14">
        <v>85</v>
      </c>
      <c r="CQ14">
        <v>75.944444439999998</v>
      </c>
      <c r="CR14">
        <v>17</v>
      </c>
      <c r="CS14">
        <v>30</v>
      </c>
      <c r="CT14">
        <v>90</v>
      </c>
      <c r="CU14">
        <v>83</v>
      </c>
      <c r="CV14">
        <v>85.888888890000004</v>
      </c>
      <c r="CW14">
        <v>104</v>
      </c>
      <c r="CX14">
        <v>50</v>
      </c>
      <c r="CY14">
        <v>77</v>
      </c>
      <c r="CZ14">
        <v>77</v>
      </c>
      <c r="DA14">
        <v>86</v>
      </c>
      <c r="DC14">
        <v>50</v>
      </c>
      <c r="DD14">
        <v>77</v>
      </c>
      <c r="DE14">
        <v>77</v>
      </c>
      <c r="DF14">
        <v>86</v>
      </c>
      <c r="DG14">
        <v>314</v>
      </c>
      <c r="DH14" t="s">
        <v>164</v>
      </c>
      <c r="DI14" t="s">
        <v>352</v>
      </c>
      <c r="DJ14">
        <v>1477.9963</v>
      </c>
      <c r="DK14">
        <v>1438.7819</v>
      </c>
      <c r="DL14">
        <v>1441.3938000000001</v>
      </c>
      <c r="DM14">
        <v>1413.3882000000001</v>
      </c>
      <c r="DN14">
        <v>1419.3825999999999</v>
      </c>
      <c r="DO14">
        <v>1428.335</v>
      </c>
      <c r="DP14">
        <v>1476.049</v>
      </c>
      <c r="DQ14">
        <v>1530.9252999999999</v>
      </c>
      <c r="DR14">
        <v>1569.0296000000001</v>
      </c>
      <c r="DS14">
        <v>1640.556</v>
      </c>
      <c r="DT14">
        <v>508.00669999999997</v>
      </c>
      <c r="DU14">
        <v>564.28740000000005</v>
      </c>
      <c r="DV14">
        <v>600.56410000000005</v>
      </c>
      <c r="DW14">
        <v>653.27729999999997</v>
      </c>
      <c r="DX14">
        <v>701.91859999999997</v>
      </c>
      <c r="DY14">
        <v>742.21929999999998</v>
      </c>
      <c r="DZ14">
        <v>763.92920000000004</v>
      </c>
      <c r="EA14">
        <v>771.90139999999997</v>
      </c>
      <c r="EB14">
        <v>786.53470000000004</v>
      </c>
      <c r="EC14">
        <v>786.37620000000004</v>
      </c>
    </row>
    <row r="15" spans="1:133" customFormat="1" x14ac:dyDescent="0.25">
      <c r="A15" t="s">
        <v>239</v>
      </c>
      <c r="B15" t="s">
        <v>353</v>
      </c>
      <c r="C15">
        <v>15</v>
      </c>
      <c r="D15">
        <v>2975.9999992800003</v>
      </c>
      <c r="E15">
        <v>1.2264582126779753</v>
      </c>
      <c r="F15">
        <v>63503.360230530379</v>
      </c>
      <c r="G15">
        <v>119.18366941714287</v>
      </c>
      <c r="H15">
        <v>100</v>
      </c>
      <c r="I15">
        <v>31.104364</v>
      </c>
      <c r="J15">
        <v>49.795226</v>
      </c>
      <c r="K15">
        <v>7.3798519999999996</v>
      </c>
      <c r="L15">
        <v>5.8626240000000003</v>
      </c>
      <c r="M15">
        <v>14162</v>
      </c>
      <c r="N15">
        <v>9757</v>
      </c>
      <c r="O15">
        <v>9891</v>
      </c>
      <c r="P15">
        <v>9838</v>
      </c>
      <c r="Q15">
        <v>9881</v>
      </c>
      <c r="R15">
        <v>9832</v>
      </c>
      <c r="S15">
        <v>4405</v>
      </c>
      <c r="T15">
        <v>3684</v>
      </c>
      <c r="U15">
        <v>3825</v>
      </c>
      <c r="V15">
        <v>3915</v>
      </c>
      <c r="W15">
        <v>4129</v>
      </c>
      <c r="X15">
        <v>18.848237000000001</v>
      </c>
      <c r="Y15">
        <v>0.97022699999999995</v>
      </c>
      <c r="Z15">
        <v>9663</v>
      </c>
      <c r="AA15">
        <v>9516</v>
      </c>
      <c r="AB15">
        <v>9373</v>
      </c>
      <c r="AC15">
        <v>9288.5367000000006</v>
      </c>
      <c r="AD15">
        <v>4647</v>
      </c>
      <c r="AE15">
        <v>4979</v>
      </c>
      <c r="AF15">
        <v>5394</v>
      </c>
      <c r="AG15">
        <v>5656.9606000000003</v>
      </c>
      <c r="AH15">
        <v>56147.860472</v>
      </c>
      <c r="AI15">
        <v>8702.5965899999992</v>
      </c>
      <c r="AJ15">
        <v>-183.153268</v>
      </c>
      <c r="AK15">
        <v>76.766440000000003</v>
      </c>
      <c r="AL15">
        <v>180514.41543699999</v>
      </c>
      <c r="AM15">
        <v>67.555999999999997</v>
      </c>
      <c r="AN15">
        <v>1.5757575800000001</v>
      </c>
      <c r="AO15">
        <v>4.7309700000000001</v>
      </c>
      <c r="AP15">
        <v>-21.8811</v>
      </c>
      <c r="AQ15">
        <v>-17.564900000000002</v>
      </c>
      <c r="AR15">
        <v>-21.471699999999998</v>
      </c>
      <c r="AS15">
        <v>-21.783300000000001</v>
      </c>
      <c r="AT15">
        <v>-21.883800000000001</v>
      </c>
      <c r="AU15">
        <v>222860.84905700001</v>
      </c>
      <c r="AV15">
        <v>189345.271041</v>
      </c>
      <c r="AW15">
        <v>199853.77964399999</v>
      </c>
      <c r="AX15">
        <v>205663.01969399999</v>
      </c>
      <c r="AY15">
        <v>231300.48076899999</v>
      </c>
      <c r="AZ15">
        <v>13344.584097999999</v>
      </c>
      <c r="BA15">
        <v>156.540719</v>
      </c>
      <c r="BB15">
        <v>2019.3646269999999</v>
      </c>
      <c r="BC15">
        <v>47.113939000000002</v>
      </c>
      <c r="BD15">
        <v>135.991589</v>
      </c>
      <c r="BE15">
        <v>49162.088536000003</v>
      </c>
      <c r="BF15">
        <v>42902.610670000002</v>
      </c>
      <c r="BG15">
        <v>5.9878549999999997</v>
      </c>
      <c r="BH15">
        <v>848</v>
      </c>
      <c r="BI15">
        <v>1023.83333333</v>
      </c>
      <c r="BJ15">
        <v>973.41666666000003</v>
      </c>
      <c r="BK15">
        <v>914</v>
      </c>
      <c r="BL15">
        <v>832</v>
      </c>
      <c r="BM15">
        <v>14.415437000000001</v>
      </c>
      <c r="BN15">
        <v>0</v>
      </c>
      <c r="BO15">
        <v>3.8836000000000002E-2</v>
      </c>
      <c r="BP15">
        <v>0.46603600000000001</v>
      </c>
      <c r="BQ15">
        <v>11.272727270000001</v>
      </c>
      <c r="BR15">
        <v>22</v>
      </c>
      <c r="BS15">
        <v>6266.8059679999997</v>
      </c>
      <c r="BT15">
        <v>40426.634656000002</v>
      </c>
      <c r="BU15">
        <v>129970.942111</v>
      </c>
      <c r="BV15">
        <v>934729.79591800005</v>
      </c>
      <c r="BW15">
        <v>5.1546390000000004</v>
      </c>
      <c r="BY15">
        <v>11.146425000000001</v>
      </c>
      <c r="BZ15">
        <v>612.5</v>
      </c>
      <c r="CA15">
        <v>542.58333332999996</v>
      </c>
      <c r="CB15">
        <v>562</v>
      </c>
      <c r="CC15">
        <v>541.5</v>
      </c>
      <c r="CD15">
        <v>555.5</v>
      </c>
      <c r="CE15">
        <v>491</v>
      </c>
      <c r="CF15">
        <v>439.75</v>
      </c>
      <c r="CG15">
        <v>448.5</v>
      </c>
      <c r="CH15">
        <v>438.91666666999998</v>
      </c>
      <c r="CI15">
        <v>439</v>
      </c>
      <c r="CJ15">
        <v>121</v>
      </c>
      <c r="CK15">
        <v>102.83333333</v>
      </c>
      <c r="CL15">
        <v>113.5</v>
      </c>
      <c r="CM15">
        <v>102.58333333</v>
      </c>
      <c r="CN15">
        <v>116</v>
      </c>
      <c r="CO15">
        <v>4.324954</v>
      </c>
      <c r="CP15">
        <v>87</v>
      </c>
      <c r="CS15">
        <v>35</v>
      </c>
      <c r="CT15">
        <v>84</v>
      </c>
      <c r="CU15">
        <v>80</v>
      </c>
      <c r="CV15">
        <v>77.666666669999998</v>
      </c>
      <c r="CW15">
        <v>16</v>
      </c>
      <c r="CX15">
        <v>32</v>
      </c>
      <c r="CY15">
        <v>66</v>
      </c>
      <c r="CZ15">
        <v>76</v>
      </c>
      <c r="DA15">
        <v>86</v>
      </c>
      <c r="DB15">
        <v>365.5</v>
      </c>
      <c r="DC15">
        <v>32</v>
      </c>
      <c r="DD15">
        <v>66</v>
      </c>
      <c r="DE15">
        <v>76</v>
      </c>
      <c r="DF15">
        <v>86</v>
      </c>
      <c r="DG15">
        <v>551</v>
      </c>
      <c r="DH15" t="s">
        <v>239</v>
      </c>
      <c r="DI15" t="s">
        <v>353</v>
      </c>
      <c r="DJ15">
        <v>9731.0077999999994</v>
      </c>
      <c r="DK15">
        <v>9639.8943999999992</v>
      </c>
      <c r="DL15">
        <v>9492.2378000000008</v>
      </c>
      <c r="DM15">
        <v>9362.1589000000004</v>
      </c>
      <c r="DN15">
        <v>9288.5367000000006</v>
      </c>
      <c r="DO15">
        <v>9279.1056000000008</v>
      </c>
      <c r="DP15">
        <v>9401.0229999999992</v>
      </c>
      <c r="DQ15">
        <v>9666.9454999999998</v>
      </c>
      <c r="DR15">
        <v>9895.3292999999994</v>
      </c>
      <c r="DS15">
        <v>10138.849399999999</v>
      </c>
      <c r="DT15">
        <v>4423.7345999999998</v>
      </c>
      <c r="DU15">
        <v>4711.826</v>
      </c>
      <c r="DV15">
        <v>5052.3184000000001</v>
      </c>
      <c r="DW15">
        <v>5380.8362999999999</v>
      </c>
      <c r="DX15">
        <v>5656.9606000000003</v>
      </c>
      <c r="DY15">
        <v>5891.0086000000001</v>
      </c>
      <c r="DZ15">
        <v>6057.1864999999998</v>
      </c>
      <c r="EA15">
        <v>6136.3716999999997</v>
      </c>
      <c r="EB15">
        <v>6216.2030000000004</v>
      </c>
      <c r="EC15">
        <v>6255.8203000000003</v>
      </c>
    </row>
    <row r="16" spans="1:133" customFormat="1" x14ac:dyDescent="0.25">
      <c r="A16" t="s">
        <v>32</v>
      </c>
      <c r="B16" t="s">
        <v>354</v>
      </c>
      <c r="C16">
        <v>16</v>
      </c>
      <c r="D16">
        <v>211428.00001620001</v>
      </c>
      <c r="E16">
        <v>171.23206071143045</v>
      </c>
      <c r="F16">
        <v>508.1162381139136</v>
      </c>
      <c r="G16">
        <v>22283.987921776432</v>
      </c>
      <c r="H16">
        <v>100</v>
      </c>
      <c r="I16">
        <v>33.835493</v>
      </c>
      <c r="J16">
        <v>64.040373000000002</v>
      </c>
      <c r="K16">
        <v>8.4638439999999999</v>
      </c>
      <c r="L16">
        <v>6.8701819999999998</v>
      </c>
      <c r="M16">
        <v>6638</v>
      </c>
      <c r="N16">
        <v>4392</v>
      </c>
      <c r="O16">
        <v>4496</v>
      </c>
      <c r="P16">
        <v>4505</v>
      </c>
      <c r="Q16">
        <v>4472</v>
      </c>
      <c r="R16">
        <v>4455</v>
      </c>
      <c r="S16">
        <v>2246</v>
      </c>
      <c r="T16">
        <v>2039</v>
      </c>
      <c r="U16">
        <v>2059</v>
      </c>
      <c r="V16">
        <v>2103</v>
      </c>
      <c r="W16">
        <v>2170</v>
      </c>
      <c r="X16">
        <v>20.304662</v>
      </c>
      <c r="Y16">
        <v>1.4590719999999999</v>
      </c>
      <c r="Z16">
        <v>4323</v>
      </c>
      <c r="AA16">
        <v>4237</v>
      </c>
      <c r="AB16">
        <v>4106</v>
      </c>
      <c r="AC16">
        <v>4078.9052000000001</v>
      </c>
      <c r="AD16">
        <v>2364</v>
      </c>
      <c r="AE16">
        <v>2489</v>
      </c>
      <c r="AF16">
        <v>2627</v>
      </c>
      <c r="AG16">
        <v>2824.5578999999998</v>
      </c>
      <c r="AH16">
        <v>75124.435071</v>
      </c>
      <c r="AI16">
        <v>12365.257555</v>
      </c>
      <c r="AJ16">
        <v>-42.733105999999999</v>
      </c>
      <c r="AK16">
        <v>269.94371699999999</v>
      </c>
      <c r="AL16">
        <v>222028.49510199999</v>
      </c>
      <c r="AM16">
        <v>73.631</v>
      </c>
      <c r="AN16">
        <v>2.3142857100000001</v>
      </c>
      <c r="AO16">
        <v>2.04881</v>
      </c>
      <c r="AP16">
        <v>-9.5604999999999993</v>
      </c>
      <c r="AQ16">
        <v>-1.9661999999999999</v>
      </c>
      <c r="AR16">
        <v>-3.8574000000000002</v>
      </c>
      <c r="AS16">
        <v>-6.4916</v>
      </c>
      <c r="AT16">
        <v>-8.6621000000000006</v>
      </c>
      <c r="AU16">
        <v>250419.58042000001</v>
      </c>
      <c r="AV16">
        <v>251153.72907199999</v>
      </c>
      <c r="AW16">
        <v>244149.15966400001</v>
      </c>
      <c r="AX16">
        <v>256269.91150399999</v>
      </c>
      <c r="AY16">
        <v>270822.54196599999</v>
      </c>
      <c r="AZ16">
        <v>16184.091594</v>
      </c>
      <c r="BA16">
        <v>475.52918099999999</v>
      </c>
      <c r="BB16">
        <v>2726.4162489999999</v>
      </c>
      <c r="BC16">
        <v>185.672336</v>
      </c>
      <c r="BD16">
        <v>67.294751000000005</v>
      </c>
      <c r="BE16">
        <v>60745.770257999997</v>
      </c>
      <c r="BF16">
        <v>47831.700800999999</v>
      </c>
      <c r="BG16">
        <v>6.46279</v>
      </c>
      <c r="BH16">
        <v>429</v>
      </c>
      <c r="BI16">
        <v>492.75</v>
      </c>
      <c r="BJ16">
        <v>476</v>
      </c>
      <c r="BK16">
        <v>452</v>
      </c>
      <c r="BL16">
        <v>417</v>
      </c>
      <c r="BM16">
        <v>15.227069999999999</v>
      </c>
      <c r="BN16">
        <v>3.030303</v>
      </c>
      <c r="BO16">
        <v>0.32389299999999999</v>
      </c>
      <c r="BP16">
        <v>0.71557700000000002</v>
      </c>
      <c r="BQ16">
        <v>42.455421690000001</v>
      </c>
      <c r="BR16">
        <v>415</v>
      </c>
      <c r="BS16">
        <v>8640.4013209999994</v>
      </c>
      <c r="BT16">
        <v>53173.094305999999</v>
      </c>
      <c r="BU16">
        <v>157151.82546699999</v>
      </c>
      <c r="BV16">
        <v>1066353.47432</v>
      </c>
      <c r="BW16">
        <v>1111.1780659999999</v>
      </c>
      <c r="BX16">
        <v>68.041666669999998</v>
      </c>
      <c r="BY16">
        <v>12.711487</v>
      </c>
      <c r="BZ16">
        <v>331</v>
      </c>
      <c r="CA16">
        <v>330.08333333000002</v>
      </c>
      <c r="CB16">
        <v>331.75</v>
      </c>
      <c r="CC16">
        <v>323.25</v>
      </c>
      <c r="CD16">
        <v>326</v>
      </c>
      <c r="CE16">
        <v>285.5</v>
      </c>
      <c r="CF16">
        <v>287.41666666999998</v>
      </c>
      <c r="CG16">
        <v>289</v>
      </c>
      <c r="CH16">
        <v>281.16666666999998</v>
      </c>
      <c r="CI16">
        <v>281.5</v>
      </c>
      <c r="CJ16">
        <v>44.5</v>
      </c>
      <c r="CK16">
        <v>42.666666669999998</v>
      </c>
      <c r="CL16">
        <v>42.75</v>
      </c>
      <c r="CM16">
        <v>42.083333330000002</v>
      </c>
      <c r="CN16">
        <v>45.5</v>
      </c>
      <c r="CO16">
        <v>4.9864420000000003</v>
      </c>
      <c r="CP16">
        <v>89</v>
      </c>
      <c r="CR16">
        <v>15</v>
      </c>
      <c r="CS16">
        <v>35</v>
      </c>
      <c r="CT16">
        <v>85</v>
      </c>
      <c r="CU16">
        <v>83</v>
      </c>
      <c r="CW16">
        <v>33</v>
      </c>
      <c r="CX16">
        <v>40</v>
      </c>
      <c r="CY16">
        <v>77</v>
      </c>
      <c r="CZ16">
        <v>89</v>
      </c>
      <c r="DA16">
        <v>90</v>
      </c>
      <c r="DB16">
        <v>447.5</v>
      </c>
      <c r="DC16">
        <v>40</v>
      </c>
      <c r="DD16">
        <v>77</v>
      </c>
      <c r="DE16">
        <v>89</v>
      </c>
      <c r="DF16">
        <v>90</v>
      </c>
      <c r="DG16">
        <v>811</v>
      </c>
      <c r="DH16" t="s">
        <v>32</v>
      </c>
      <c r="DI16" t="s">
        <v>354</v>
      </c>
      <c r="DJ16">
        <v>4404.6166000000003</v>
      </c>
      <c r="DK16">
        <v>4328.3743999999997</v>
      </c>
      <c r="DL16">
        <v>4234.8554999999997</v>
      </c>
      <c r="DM16">
        <v>4126.3360000000002</v>
      </c>
      <c r="DN16">
        <v>4078.9052000000001</v>
      </c>
      <c r="DO16">
        <v>4103.348</v>
      </c>
      <c r="DP16">
        <v>4133.7565000000004</v>
      </c>
      <c r="DQ16">
        <v>4199.3477000000003</v>
      </c>
      <c r="DR16">
        <v>4307.9902000000002</v>
      </c>
      <c r="DS16">
        <v>4418.6697999999997</v>
      </c>
      <c r="DT16">
        <v>2276.9625999999998</v>
      </c>
      <c r="DU16">
        <v>2407.1788999999999</v>
      </c>
      <c r="DV16">
        <v>2552.1660000000002</v>
      </c>
      <c r="DW16">
        <v>2699.2127999999998</v>
      </c>
      <c r="DX16">
        <v>2824.5578999999998</v>
      </c>
      <c r="DY16">
        <v>2888.9441999999999</v>
      </c>
      <c r="DZ16">
        <v>2961.4254999999998</v>
      </c>
      <c r="EA16">
        <v>2995.6352000000002</v>
      </c>
      <c r="EB16">
        <v>2996.5149000000001</v>
      </c>
      <c r="EC16">
        <v>3008.7530000000002</v>
      </c>
    </row>
    <row r="17" spans="1:133" customFormat="1" x14ac:dyDescent="0.25">
      <c r="A17" t="s">
        <v>197</v>
      </c>
      <c r="B17" t="s">
        <v>355</v>
      </c>
      <c r="C17">
        <v>17</v>
      </c>
      <c r="D17">
        <v>333659.99996580003</v>
      </c>
      <c r="E17">
        <v>150.29326112424775</v>
      </c>
      <c r="F17">
        <v>509.19199189934773</v>
      </c>
      <c r="G17">
        <v>80606.249989145828</v>
      </c>
      <c r="H17">
        <v>100</v>
      </c>
      <c r="I17">
        <v>28.394549000000001</v>
      </c>
      <c r="J17">
        <v>44.407511999999997</v>
      </c>
      <c r="K17">
        <v>6.5493129999999997</v>
      </c>
      <c r="L17">
        <v>4.4820760000000002</v>
      </c>
      <c r="M17">
        <v>12034</v>
      </c>
      <c r="N17">
        <v>8617</v>
      </c>
      <c r="O17">
        <v>8602</v>
      </c>
      <c r="P17">
        <v>8617</v>
      </c>
      <c r="Q17">
        <v>8602</v>
      </c>
      <c r="R17">
        <v>8633</v>
      </c>
      <c r="S17">
        <v>3417</v>
      </c>
      <c r="T17">
        <v>2850</v>
      </c>
      <c r="U17">
        <v>3000</v>
      </c>
      <c r="V17">
        <v>3038</v>
      </c>
      <c r="W17">
        <v>3203</v>
      </c>
      <c r="X17">
        <v>15.784986</v>
      </c>
      <c r="Y17">
        <v>0.76340799999999998</v>
      </c>
      <c r="Z17">
        <v>8778</v>
      </c>
      <c r="AA17">
        <v>8743</v>
      </c>
      <c r="AB17">
        <v>8680</v>
      </c>
      <c r="AC17">
        <v>8681.6733000000004</v>
      </c>
      <c r="AD17">
        <v>3722</v>
      </c>
      <c r="AE17">
        <v>3991</v>
      </c>
      <c r="AF17">
        <v>4048</v>
      </c>
      <c r="AG17">
        <v>4267.7911000000004</v>
      </c>
      <c r="AH17">
        <v>57446.734253000002</v>
      </c>
      <c r="AI17">
        <v>7471.5820400000002</v>
      </c>
      <c r="AJ17">
        <v>-127.745052</v>
      </c>
      <c r="AK17">
        <v>77.718168000000006</v>
      </c>
      <c r="AL17">
        <v>202316.06672500001</v>
      </c>
      <c r="AM17">
        <v>68.751000000000005</v>
      </c>
      <c r="AN17">
        <v>1.7755102</v>
      </c>
      <c r="AO17">
        <v>3.0164529999999998</v>
      </c>
      <c r="AP17">
        <v>-18.3185</v>
      </c>
      <c r="AQ17">
        <v>-10.5495</v>
      </c>
      <c r="AR17">
        <v>-17.561299999999999</v>
      </c>
      <c r="AS17">
        <v>-18.3948</v>
      </c>
      <c r="AT17">
        <v>-22.1492</v>
      </c>
      <c r="AU17">
        <v>202741.05011899999</v>
      </c>
      <c r="AV17">
        <v>154724.51193000001</v>
      </c>
      <c r="AW17">
        <v>157326.33086700001</v>
      </c>
      <c r="AX17">
        <v>198823.728814</v>
      </c>
      <c r="AY17">
        <v>207340</v>
      </c>
      <c r="AZ17">
        <v>14118.082101</v>
      </c>
      <c r="BA17">
        <v>211.66887500000001</v>
      </c>
      <c r="BB17">
        <v>1908.4565239999999</v>
      </c>
      <c r="BC17">
        <v>95.163765999999995</v>
      </c>
      <c r="BD17">
        <v>101.81408</v>
      </c>
      <c r="BE17">
        <v>60127.304652999999</v>
      </c>
      <c r="BF17">
        <v>49721.100380000003</v>
      </c>
      <c r="BG17">
        <v>6.963603</v>
      </c>
      <c r="BH17">
        <v>838</v>
      </c>
      <c r="BI17">
        <v>1075.66666667</v>
      </c>
      <c r="BJ17">
        <v>1047.25</v>
      </c>
      <c r="BK17">
        <v>885</v>
      </c>
      <c r="BL17">
        <v>850</v>
      </c>
      <c r="BM17">
        <v>16.798361</v>
      </c>
      <c r="BN17">
        <v>0.71599000000000002</v>
      </c>
      <c r="BO17">
        <v>0.18281500000000001</v>
      </c>
      <c r="BP17">
        <v>0.61076900000000001</v>
      </c>
      <c r="BQ17">
        <v>33.061831150000003</v>
      </c>
      <c r="BR17">
        <v>841</v>
      </c>
      <c r="BS17">
        <v>5076.760628</v>
      </c>
      <c r="BT17">
        <v>39844.856241000001</v>
      </c>
      <c r="BU17">
        <v>140325.72432000001</v>
      </c>
      <c r="BV17">
        <v>998943.75</v>
      </c>
      <c r="BW17">
        <v>3215.1404349999998</v>
      </c>
      <c r="BX17">
        <v>47.193333330000002</v>
      </c>
      <c r="BY17">
        <v>10.564823000000001</v>
      </c>
      <c r="BZ17">
        <v>480</v>
      </c>
      <c r="CA17">
        <v>452.58333333000002</v>
      </c>
      <c r="CB17">
        <v>438</v>
      </c>
      <c r="CC17">
        <v>406.08333333000002</v>
      </c>
      <c r="CD17">
        <v>415</v>
      </c>
      <c r="CE17">
        <v>361</v>
      </c>
      <c r="CF17">
        <v>351.66666666999998</v>
      </c>
      <c r="CG17">
        <v>335</v>
      </c>
      <c r="CH17">
        <v>304.58333333000002</v>
      </c>
      <c r="CI17">
        <v>321.5</v>
      </c>
      <c r="CJ17">
        <v>118.5</v>
      </c>
      <c r="CK17">
        <v>100.91666667</v>
      </c>
      <c r="CL17">
        <v>103</v>
      </c>
      <c r="CM17">
        <v>101.5</v>
      </c>
      <c r="CN17">
        <v>93.5</v>
      </c>
      <c r="CO17">
        <v>3.988699</v>
      </c>
      <c r="CP17">
        <v>86</v>
      </c>
      <c r="CR17">
        <v>12</v>
      </c>
      <c r="CS17">
        <v>32</v>
      </c>
      <c r="CT17">
        <v>78</v>
      </c>
      <c r="CU17">
        <v>75</v>
      </c>
      <c r="CW17">
        <v>32</v>
      </c>
      <c r="CX17">
        <v>24</v>
      </c>
      <c r="CY17">
        <v>65</v>
      </c>
      <c r="CZ17">
        <v>77</v>
      </c>
      <c r="DA17">
        <v>88</v>
      </c>
      <c r="DB17">
        <v>529.5</v>
      </c>
      <c r="DC17">
        <v>24</v>
      </c>
      <c r="DD17">
        <v>65</v>
      </c>
      <c r="DE17">
        <v>77</v>
      </c>
      <c r="DF17">
        <v>88</v>
      </c>
      <c r="DG17">
        <v>539</v>
      </c>
      <c r="DH17" t="s">
        <v>197</v>
      </c>
      <c r="DI17" t="s">
        <v>355</v>
      </c>
      <c r="DJ17">
        <v>8649.6777999999995</v>
      </c>
      <c r="DK17">
        <v>8636.2505999999994</v>
      </c>
      <c r="DL17">
        <v>8600.0025999999998</v>
      </c>
      <c r="DM17">
        <v>8632.1052999999993</v>
      </c>
      <c r="DN17">
        <v>8681.6733000000004</v>
      </c>
      <c r="DO17">
        <v>8766.6874000000007</v>
      </c>
      <c r="DP17">
        <v>8949.3040000000001</v>
      </c>
      <c r="DQ17">
        <v>9194.2271000000001</v>
      </c>
      <c r="DR17">
        <v>9395.7486000000008</v>
      </c>
      <c r="DS17">
        <v>9696.2770999999993</v>
      </c>
      <c r="DT17">
        <v>3407.5237999999999</v>
      </c>
      <c r="DU17">
        <v>3629.6106</v>
      </c>
      <c r="DV17">
        <v>3871.6700999999998</v>
      </c>
      <c r="DW17">
        <v>4080.3647999999998</v>
      </c>
      <c r="DX17">
        <v>4267.7911000000004</v>
      </c>
      <c r="DY17">
        <v>4436.8887000000004</v>
      </c>
      <c r="DZ17">
        <v>4520.7898999999998</v>
      </c>
      <c r="EA17">
        <v>4597.1783999999998</v>
      </c>
      <c r="EB17">
        <v>4702.4426000000003</v>
      </c>
      <c r="EC17">
        <v>4724.8019000000004</v>
      </c>
    </row>
    <row r="18" spans="1:133" customFormat="1" x14ac:dyDescent="0.25">
      <c r="A18" t="s">
        <v>203</v>
      </c>
      <c r="B18" t="s">
        <v>356</v>
      </c>
      <c r="C18">
        <v>18</v>
      </c>
      <c r="D18">
        <v>6492299.9999698792</v>
      </c>
      <c r="E18">
        <v>133.85334615130665</v>
      </c>
      <c r="F18">
        <v>582.59569028220483</v>
      </c>
      <c r="G18">
        <v>48862.748500759197</v>
      </c>
      <c r="H18">
        <v>100</v>
      </c>
      <c r="I18">
        <v>24.414318999999999</v>
      </c>
      <c r="J18">
        <v>47.595421999999999</v>
      </c>
      <c r="K18">
        <v>8.1455350000000006</v>
      </c>
      <c r="L18">
        <v>3.8478880000000002</v>
      </c>
      <c r="M18">
        <v>155204</v>
      </c>
      <c r="N18">
        <v>117312</v>
      </c>
      <c r="O18">
        <v>107842</v>
      </c>
      <c r="P18">
        <v>110580</v>
      </c>
      <c r="Q18">
        <v>112945</v>
      </c>
      <c r="R18">
        <v>115256</v>
      </c>
      <c r="S18">
        <v>37892</v>
      </c>
      <c r="T18">
        <v>35238</v>
      </c>
      <c r="U18">
        <v>35686</v>
      </c>
      <c r="V18">
        <v>35325</v>
      </c>
      <c r="W18">
        <v>36302</v>
      </c>
      <c r="X18">
        <v>15.760783</v>
      </c>
      <c r="Y18">
        <v>0.77857399999999999</v>
      </c>
      <c r="Z18">
        <v>120350</v>
      </c>
      <c r="AA18">
        <v>121444</v>
      </c>
      <c r="AB18">
        <v>121515</v>
      </c>
      <c r="AC18">
        <v>122161.30379999999</v>
      </c>
      <c r="AD18">
        <v>40402</v>
      </c>
      <c r="AE18">
        <v>42883</v>
      </c>
      <c r="AF18">
        <v>44894</v>
      </c>
      <c r="AG18">
        <v>47313.498500000002</v>
      </c>
      <c r="AH18">
        <v>63343.792686000001</v>
      </c>
      <c r="AI18">
        <v>8335.81891</v>
      </c>
      <c r="AJ18">
        <v>-1132.3982570000001</v>
      </c>
      <c r="AK18">
        <v>79.034433000000007</v>
      </c>
      <c r="AL18">
        <v>259453.44663799999</v>
      </c>
      <c r="AM18">
        <v>76.863</v>
      </c>
      <c r="AN18">
        <v>2.1615487299999998</v>
      </c>
      <c r="AO18">
        <v>2.694518</v>
      </c>
      <c r="AP18">
        <v>-12.1228</v>
      </c>
      <c r="AQ18">
        <v>-6.4885000000000002</v>
      </c>
      <c r="AR18">
        <v>-9.8985000000000003</v>
      </c>
      <c r="AS18">
        <v>-10.8047</v>
      </c>
      <c r="AT18">
        <v>-10.8238</v>
      </c>
      <c r="AU18">
        <v>281301.94853499997</v>
      </c>
      <c r="AV18">
        <v>233881.67528699999</v>
      </c>
      <c r="AW18">
        <v>254246.55747599999</v>
      </c>
      <c r="AX18">
        <v>263059.02230200003</v>
      </c>
      <c r="AY18">
        <v>270231.95562999998</v>
      </c>
      <c r="AZ18">
        <v>24370.415711000001</v>
      </c>
      <c r="BA18">
        <v>63.062834000000002</v>
      </c>
      <c r="BB18">
        <v>3129.0492589999999</v>
      </c>
      <c r="BC18">
        <v>126.39883500000001</v>
      </c>
      <c r="BD18">
        <v>39.685279999999999</v>
      </c>
      <c r="BE18">
        <v>106616.19867</v>
      </c>
      <c r="BF18">
        <v>99820.173123999994</v>
      </c>
      <c r="BG18">
        <v>8.6634370000000001</v>
      </c>
      <c r="BH18">
        <v>13446</v>
      </c>
      <c r="BI18">
        <v>14033.416666659999</v>
      </c>
      <c r="BJ18">
        <v>13289.66666667</v>
      </c>
      <c r="BK18">
        <v>13317</v>
      </c>
      <c r="BL18">
        <v>13162</v>
      </c>
      <c r="BM18">
        <v>22.949435000000001</v>
      </c>
      <c r="BN18">
        <v>4.8192769999999996</v>
      </c>
      <c r="BO18">
        <v>9.6646999999999997E-2</v>
      </c>
      <c r="BP18">
        <v>0.60533199999999998</v>
      </c>
      <c r="BQ18">
        <v>40.263823770000002</v>
      </c>
      <c r="BR18">
        <v>13437</v>
      </c>
      <c r="BS18">
        <v>4898.5892839999997</v>
      </c>
      <c r="BT18">
        <v>36701.425220999998</v>
      </c>
      <c r="BU18">
        <v>150327.45698300001</v>
      </c>
      <c r="BV18">
        <v>984651.33967200003</v>
      </c>
      <c r="BW18">
        <v>1821.2868229999999</v>
      </c>
      <c r="BX18">
        <v>75.085530550000001</v>
      </c>
      <c r="BY18">
        <v>11.243798</v>
      </c>
      <c r="BZ18">
        <v>5785</v>
      </c>
      <c r="CA18">
        <v>6160.9166666700003</v>
      </c>
      <c r="CB18">
        <v>6149.5833333299997</v>
      </c>
      <c r="CC18">
        <v>5543</v>
      </c>
      <c r="CD18">
        <v>5507</v>
      </c>
      <c r="CE18">
        <v>4260.5</v>
      </c>
      <c r="CF18">
        <v>4812.25</v>
      </c>
      <c r="CG18">
        <v>4709.9166666700003</v>
      </c>
      <c r="CH18">
        <v>4144.3333333299997</v>
      </c>
      <c r="CI18">
        <v>4044</v>
      </c>
      <c r="CJ18">
        <v>1529.5</v>
      </c>
      <c r="CK18">
        <v>1348.66666667</v>
      </c>
      <c r="CL18">
        <v>1439.66666667</v>
      </c>
      <c r="CM18">
        <v>1398.66666667</v>
      </c>
      <c r="CN18">
        <v>1464.5</v>
      </c>
      <c r="CO18">
        <v>3.7273520000000002</v>
      </c>
      <c r="CP18">
        <v>87</v>
      </c>
      <c r="CQ18">
        <v>80.222222220000006</v>
      </c>
      <c r="CR18">
        <v>11.5</v>
      </c>
      <c r="CS18">
        <v>31</v>
      </c>
      <c r="CT18">
        <v>83</v>
      </c>
      <c r="CU18">
        <v>81</v>
      </c>
      <c r="CV18">
        <v>79.583333330000002</v>
      </c>
      <c r="CX18">
        <v>28</v>
      </c>
      <c r="CY18">
        <v>68</v>
      </c>
      <c r="CZ18">
        <v>78</v>
      </c>
      <c r="DA18">
        <v>85</v>
      </c>
      <c r="DB18">
        <v>470</v>
      </c>
      <c r="DC18">
        <v>28</v>
      </c>
      <c r="DD18">
        <v>68</v>
      </c>
      <c r="DE18">
        <v>78</v>
      </c>
      <c r="DF18">
        <v>85</v>
      </c>
      <c r="DG18">
        <v>573.5</v>
      </c>
      <c r="DH18" t="s">
        <v>203</v>
      </c>
      <c r="DI18" t="s">
        <v>356</v>
      </c>
      <c r="DJ18">
        <v>117368.2148</v>
      </c>
      <c r="DK18">
        <v>118779.7056</v>
      </c>
      <c r="DL18">
        <v>119793.24979999999</v>
      </c>
      <c r="DM18">
        <v>120882.4273</v>
      </c>
      <c r="DN18">
        <v>122161.30379999999</v>
      </c>
      <c r="DO18">
        <v>123797.8287</v>
      </c>
      <c r="DP18">
        <v>126033.1394</v>
      </c>
      <c r="DQ18">
        <v>129482.5824</v>
      </c>
      <c r="DR18">
        <v>132659.00400000002</v>
      </c>
      <c r="DS18">
        <v>135802.89290000001</v>
      </c>
      <c r="DT18">
        <v>37774.303699999997</v>
      </c>
      <c r="DU18">
        <v>39753.659399999997</v>
      </c>
      <c r="DV18">
        <v>42232.557800000002</v>
      </c>
      <c r="DW18">
        <v>44767.230300000003</v>
      </c>
      <c r="DX18">
        <v>47313.498500000002</v>
      </c>
      <c r="DY18">
        <v>49854.049899999998</v>
      </c>
      <c r="DZ18">
        <v>52108.340400000001</v>
      </c>
      <c r="EA18">
        <v>54073.820899999999</v>
      </c>
      <c r="EB18">
        <v>55927.508699999998</v>
      </c>
      <c r="EC18">
        <v>57516.496500000001</v>
      </c>
    </row>
    <row r="19" spans="1:133" customFormat="1" x14ac:dyDescent="0.25">
      <c r="A19" t="s">
        <v>221</v>
      </c>
      <c r="B19" t="s">
        <v>357</v>
      </c>
      <c r="C19">
        <v>19</v>
      </c>
      <c r="D19">
        <v>546899.9999335201</v>
      </c>
      <c r="E19">
        <v>139.73276111108004</v>
      </c>
      <c r="F19">
        <v>617.06344860249089</v>
      </c>
      <c r="G19">
        <v>62939.172748587189</v>
      </c>
      <c r="H19">
        <v>92</v>
      </c>
      <c r="I19">
        <v>27.407361999999999</v>
      </c>
      <c r="J19">
        <v>25.792296</v>
      </c>
      <c r="K19">
        <v>7.3692219999999997</v>
      </c>
      <c r="L19">
        <v>4.3904870000000003</v>
      </c>
      <c r="M19">
        <v>16408</v>
      </c>
      <c r="N19">
        <v>11911</v>
      </c>
      <c r="O19">
        <v>11618</v>
      </c>
      <c r="P19">
        <v>11668</v>
      </c>
      <c r="Q19">
        <v>11721</v>
      </c>
      <c r="R19">
        <v>11787</v>
      </c>
      <c r="S19">
        <v>4497</v>
      </c>
      <c r="T19">
        <v>3947</v>
      </c>
      <c r="U19">
        <v>4122</v>
      </c>
      <c r="V19">
        <v>4155</v>
      </c>
      <c r="W19">
        <v>4363</v>
      </c>
      <c r="X19">
        <v>16.019369999999999</v>
      </c>
      <c r="Y19">
        <v>0.68537199999999998</v>
      </c>
      <c r="Z19">
        <v>12070</v>
      </c>
      <c r="AA19">
        <v>12110</v>
      </c>
      <c r="AB19">
        <v>12276</v>
      </c>
      <c r="AC19">
        <v>12301.83</v>
      </c>
      <c r="AD19">
        <v>4781</v>
      </c>
      <c r="AE19">
        <v>4986</v>
      </c>
      <c r="AF19">
        <v>5060</v>
      </c>
      <c r="AG19">
        <v>5200.4129999999996</v>
      </c>
      <c r="AH19">
        <v>67061.189664000005</v>
      </c>
      <c r="AI19">
        <v>8936.1880770000007</v>
      </c>
      <c r="AJ19">
        <v>-56.991404000000003</v>
      </c>
      <c r="AK19">
        <v>99.164275000000004</v>
      </c>
      <c r="AL19">
        <v>244683.12208100001</v>
      </c>
      <c r="AM19">
        <v>69.534999999999997</v>
      </c>
      <c r="AN19">
        <v>1.98611111</v>
      </c>
      <c r="AO19">
        <v>3.7237930000000001</v>
      </c>
      <c r="AP19">
        <v>-5.8616000000000001</v>
      </c>
      <c r="AQ19">
        <v>-8.8643999999999998</v>
      </c>
      <c r="AR19">
        <v>-5.0342000000000002</v>
      </c>
      <c r="AS19">
        <v>-11.505699999999999</v>
      </c>
      <c r="AT19">
        <v>-9.3452000000000002</v>
      </c>
      <c r="AU19">
        <v>301314.285714</v>
      </c>
      <c r="AV19">
        <v>239120.44075499999</v>
      </c>
      <c r="AW19">
        <v>260291.15627100001</v>
      </c>
      <c r="AX19">
        <v>283685.84474899998</v>
      </c>
      <c r="AY19">
        <v>327278.23691500002</v>
      </c>
      <c r="AZ19">
        <v>20567.528034999999</v>
      </c>
      <c r="BA19">
        <v>447.74764199999998</v>
      </c>
      <c r="BB19">
        <v>2792.181673</v>
      </c>
      <c r="BC19">
        <v>233.74924300000001</v>
      </c>
      <c r="BD19">
        <v>5.5845200000000004</v>
      </c>
      <c r="BE19">
        <v>91850.122304000004</v>
      </c>
      <c r="BF19">
        <v>75043.806981999995</v>
      </c>
      <c r="BG19">
        <v>6.825939</v>
      </c>
      <c r="BH19">
        <v>1120</v>
      </c>
      <c r="BI19">
        <v>1194.91666667</v>
      </c>
      <c r="BJ19">
        <v>1176.9166666599999</v>
      </c>
      <c r="BK19">
        <v>1095</v>
      </c>
      <c r="BL19">
        <v>1089</v>
      </c>
      <c r="BM19">
        <v>16.611073999999999</v>
      </c>
      <c r="BN19">
        <v>1.071429</v>
      </c>
      <c r="BO19">
        <v>0.22245200000000001</v>
      </c>
      <c r="BP19">
        <v>0.95380299999999996</v>
      </c>
      <c r="BQ19">
        <v>40.475133210000003</v>
      </c>
      <c r="BR19">
        <v>1126</v>
      </c>
      <c r="BS19">
        <v>5357.7411990000001</v>
      </c>
      <c r="BT19">
        <v>41241.284739000002</v>
      </c>
      <c r="BU19">
        <v>150475.205693</v>
      </c>
      <c r="BV19">
        <v>1097626.9261960001</v>
      </c>
      <c r="BW19">
        <v>2364.8220379999998</v>
      </c>
      <c r="BX19">
        <v>53.737499999999997</v>
      </c>
      <c r="BY19">
        <v>9.9955529999999992</v>
      </c>
      <c r="BZ19">
        <v>616.5</v>
      </c>
      <c r="CA19">
        <v>533.41666667000004</v>
      </c>
      <c r="CB19">
        <v>565.83333332999996</v>
      </c>
      <c r="CC19">
        <v>573.25</v>
      </c>
      <c r="CD19">
        <v>580.5</v>
      </c>
      <c r="CE19">
        <v>449.5</v>
      </c>
      <c r="CF19">
        <v>415.16666666999998</v>
      </c>
      <c r="CG19">
        <v>432</v>
      </c>
      <c r="CH19">
        <v>431.66666666999998</v>
      </c>
      <c r="CI19">
        <v>432.5</v>
      </c>
      <c r="CJ19">
        <v>170.5</v>
      </c>
      <c r="CK19">
        <v>118.25</v>
      </c>
      <c r="CL19">
        <v>133.83333332999999</v>
      </c>
      <c r="CM19">
        <v>141.58333332999999</v>
      </c>
      <c r="CN19">
        <v>146.5</v>
      </c>
      <c r="CO19">
        <v>3.757314</v>
      </c>
      <c r="CP19">
        <v>86</v>
      </c>
      <c r="CQ19">
        <v>80.777777779999994</v>
      </c>
      <c r="CR19">
        <v>12</v>
      </c>
      <c r="CS19">
        <v>28</v>
      </c>
      <c r="CT19">
        <v>78</v>
      </c>
      <c r="CU19">
        <v>82</v>
      </c>
      <c r="CV19">
        <v>74.388888890000004</v>
      </c>
      <c r="CW19">
        <v>31</v>
      </c>
      <c r="CX19">
        <v>29</v>
      </c>
      <c r="CY19">
        <v>73</v>
      </c>
      <c r="CZ19">
        <v>78</v>
      </c>
      <c r="DA19">
        <v>88</v>
      </c>
      <c r="DB19">
        <v>508</v>
      </c>
      <c r="DC19">
        <v>29</v>
      </c>
      <c r="DD19">
        <v>73</v>
      </c>
      <c r="DE19">
        <v>78</v>
      </c>
      <c r="DF19">
        <v>88</v>
      </c>
      <c r="DG19">
        <v>710</v>
      </c>
      <c r="DH19" t="s">
        <v>221</v>
      </c>
      <c r="DI19" t="s">
        <v>357</v>
      </c>
      <c r="DJ19">
        <v>11921.3655</v>
      </c>
      <c r="DK19">
        <v>11995.322399999999</v>
      </c>
      <c r="DL19">
        <v>12041.8603</v>
      </c>
      <c r="DM19">
        <v>12183.141799999999</v>
      </c>
      <c r="DN19">
        <v>12301.83</v>
      </c>
      <c r="DO19">
        <v>12515.838400000001</v>
      </c>
      <c r="DP19">
        <v>12651.9328</v>
      </c>
      <c r="DQ19">
        <v>12952.591200000001</v>
      </c>
      <c r="DR19">
        <v>13274.5682</v>
      </c>
      <c r="DS19">
        <v>13650.7544</v>
      </c>
      <c r="DT19">
        <v>4457.3755000000001</v>
      </c>
      <c r="DU19">
        <v>4645.4121000000005</v>
      </c>
      <c r="DV19">
        <v>4819.0999000000002</v>
      </c>
      <c r="DW19">
        <v>5021.1729999999998</v>
      </c>
      <c r="DX19">
        <v>5200.4129999999996</v>
      </c>
      <c r="DY19">
        <v>5337.7386999999999</v>
      </c>
      <c r="DZ19">
        <v>5498.5065999999997</v>
      </c>
      <c r="EA19">
        <v>5600.8829999999998</v>
      </c>
      <c r="EB19">
        <v>5668.5308999999997</v>
      </c>
      <c r="EC19">
        <v>5708.7438000000002</v>
      </c>
    </row>
    <row r="20" spans="1:133" customFormat="1" x14ac:dyDescent="0.25">
      <c r="A20" t="s">
        <v>155</v>
      </c>
      <c r="B20" t="s">
        <v>358</v>
      </c>
      <c r="C20">
        <v>20</v>
      </c>
      <c r="D20">
        <v>677867.99992800003</v>
      </c>
      <c r="E20">
        <v>158.38376365988236</v>
      </c>
      <c r="F20">
        <v>491.00267313949206</v>
      </c>
      <c r="G20">
        <v>22433.518005250691</v>
      </c>
      <c r="H20">
        <v>99</v>
      </c>
      <c r="I20">
        <v>26.570944999999998</v>
      </c>
      <c r="J20">
        <v>46.546923</v>
      </c>
      <c r="K20">
        <v>7.2566350000000002</v>
      </c>
      <c r="L20">
        <v>4.4453170000000002</v>
      </c>
      <c r="M20">
        <v>18317</v>
      </c>
      <c r="N20">
        <v>13450</v>
      </c>
      <c r="O20">
        <v>12616</v>
      </c>
      <c r="P20">
        <v>12853</v>
      </c>
      <c r="Q20">
        <v>13049</v>
      </c>
      <c r="R20">
        <v>13311</v>
      </c>
      <c r="S20">
        <v>4867</v>
      </c>
      <c r="T20">
        <v>3944</v>
      </c>
      <c r="U20">
        <v>4124</v>
      </c>
      <c r="V20">
        <v>4245</v>
      </c>
      <c r="W20">
        <v>4522</v>
      </c>
      <c r="X20">
        <v>16.729993</v>
      </c>
      <c r="Y20">
        <v>0.81562900000000005</v>
      </c>
      <c r="Z20">
        <v>13345</v>
      </c>
      <c r="AA20">
        <v>13324</v>
      </c>
      <c r="AB20">
        <v>13348</v>
      </c>
      <c r="AC20">
        <v>13307.2659</v>
      </c>
      <c r="AD20">
        <v>5260</v>
      </c>
      <c r="AE20">
        <v>5711</v>
      </c>
      <c r="AF20">
        <v>6111</v>
      </c>
      <c r="AG20">
        <v>6539.0465000000004</v>
      </c>
      <c r="AH20">
        <v>59712.070754</v>
      </c>
      <c r="AI20">
        <v>8209.2596310000008</v>
      </c>
      <c r="AJ20">
        <v>-152.09017</v>
      </c>
      <c r="AK20">
        <v>19.600680000000001</v>
      </c>
      <c r="AL20">
        <v>224726.93651100001</v>
      </c>
      <c r="AM20">
        <v>69.239000000000004</v>
      </c>
      <c r="AN20">
        <v>2.4261363600000001</v>
      </c>
      <c r="AO20">
        <v>4.886171</v>
      </c>
      <c r="AP20">
        <v>-14.4726</v>
      </c>
      <c r="AQ20">
        <v>-8.8938000000000006</v>
      </c>
      <c r="AR20">
        <v>-7.5830000000000002</v>
      </c>
      <c r="AS20">
        <v>-11.006399999999999</v>
      </c>
      <c r="AT20">
        <v>-12.271800000000001</v>
      </c>
      <c r="AU20">
        <v>255830.13066900001</v>
      </c>
      <c r="AV20">
        <v>203553.917766</v>
      </c>
      <c r="AW20">
        <v>207891.31942399999</v>
      </c>
      <c r="AX20">
        <v>222228.68525899999</v>
      </c>
      <c r="AY20">
        <v>243960.09771999999</v>
      </c>
      <c r="AZ20">
        <v>18170.824917000002</v>
      </c>
      <c r="BA20">
        <v>295.66337199999998</v>
      </c>
      <c r="BB20">
        <v>2490.5102019999999</v>
      </c>
      <c r="BC20">
        <v>60.656157</v>
      </c>
      <c r="BD20">
        <v>179.182727</v>
      </c>
      <c r="BE20">
        <v>82517.156359000001</v>
      </c>
      <c r="BF20">
        <v>68386.069447000002</v>
      </c>
      <c r="BG20">
        <v>7.1026910000000001</v>
      </c>
      <c r="BH20">
        <v>1301</v>
      </c>
      <c r="BI20">
        <v>1289</v>
      </c>
      <c r="BJ20">
        <v>1321.9166666599999</v>
      </c>
      <c r="BK20">
        <v>1255</v>
      </c>
      <c r="BL20">
        <v>1228</v>
      </c>
      <c r="BM20">
        <v>18.060407000000001</v>
      </c>
      <c r="BN20">
        <v>5.3036130000000004</v>
      </c>
      <c r="BO20">
        <v>0.30299700000000002</v>
      </c>
      <c r="BP20">
        <v>0.61418399999999995</v>
      </c>
      <c r="BQ20">
        <v>43.857919250000002</v>
      </c>
      <c r="BR20">
        <v>1288</v>
      </c>
      <c r="BS20">
        <v>5163.6556270000001</v>
      </c>
      <c r="BT20">
        <v>37668.231697000003</v>
      </c>
      <c r="BU20">
        <v>141764.742141</v>
      </c>
      <c r="BV20">
        <v>955635.73407200002</v>
      </c>
      <c r="BW20">
        <v>884.26052300000003</v>
      </c>
      <c r="BX20">
        <v>75.379562039999996</v>
      </c>
      <c r="BY20">
        <v>11.341689000000001</v>
      </c>
      <c r="BZ20">
        <v>722</v>
      </c>
      <c r="CA20">
        <v>681.75</v>
      </c>
      <c r="CB20">
        <v>699.33333332999996</v>
      </c>
      <c r="CC20">
        <v>685.66666667000004</v>
      </c>
      <c r="CD20">
        <v>724</v>
      </c>
      <c r="CE20">
        <v>552</v>
      </c>
      <c r="CF20">
        <v>543.25</v>
      </c>
      <c r="CG20">
        <v>564.08333332999996</v>
      </c>
      <c r="CH20">
        <v>537.08333332999996</v>
      </c>
      <c r="CI20">
        <v>552.5</v>
      </c>
      <c r="CJ20">
        <v>169.5</v>
      </c>
      <c r="CK20">
        <v>138.5</v>
      </c>
      <c r="CL20">
        <v>135.25</v>
      </c>
      <c r="CM20">
        <v>148.58333332999999</v>
      </c>
      <c r="CN20">
        <v>170</v>
      </c>
      <c r="CO20">
        <v>3.941694</v>
      </c>
      <c r="CP20">
        <v>85</v>
      </c>
      <c r="CR20">
        <v>10</v>
      </c>
      <c r="CS20">
        <v>35</v>
      </c>
      <c r="CT20">
        <v>88</v>
      </c>
      <c r="CU20">
        <v>86</v>
      </c>
      <c r="CV20">
        <v>75.194444439999998</v>
      </c>
      <c r="CW20">
        <v>22</v>
      </c>
      <c r="CX20">
        <v>37</v>
      </c>
      <c r="CY20">
        <v>75</v>
      </c>
      <c r="CZ20">
        <v>81</v>
      </c>
      <c r="DA20">
        <v>90</v>
      </c>
      <c r="DB20">
        <v>725.5</v>
      </c>
      <c r="DC20">
        <v>37</v>
      </c>
      <c r="DD20">
        <v>75</v>
      </c>
      <c r="DE20">
        <v>81</v>
      </c>
      <c r="DF20">
        <v>90</v>
      </c>
      <c r="DG20">
        <v>627.5</v>
      </c>
      <c r="DH20" t="s">
        <v>155</v>
      </c>
      <c r="DI20" t="s">
        <v>358</v>
      </c>
      <c r="DJ20">
        <v>13391.1065</v>
      </c>
      <c r="DK20">
        <v>13401.456099999999</v>
      </c>
      <c r="DL20">
        <v>13372.7448</v>
      </c>
      <c r="DM20">
        <v>13338.000700000001</v>
      </c>
      <c r="DN20">
        <v>13307.2659</v>
      </c>
      <c r="DO20">
        <v>13443.4238</v>
      </c>
      <c r="DP20">
        <v>13682.4735</v>
      </c>
      <c r="DQ20">
        <v>14024.6654</v>
      </c>
      <c r="DR20">
        <v>14390.673199999999</v>
      </c>
      <c r="DS20">
        <v>14765.5879</v>
      </c>
      <c r="DT20">
        <v>4859.7568000000001</v>
      </c>
      <c r="DU20">
        <v>5262.6662999999999</v>
      </c>
      <c r="DV20">
        <v>5699.5748999999996</v>
      </c>
      <c r="DW20">
        <v>6134.8958000000002</v>
      </c>
      <c r="DX20">
        <v>6539.0465000000004</v>
      </c>
      <c r="DY20">
        <v>6854.3954999999996</v>
      </c>
      <c r="DZ20">
        <v>7152.9357</v>
      </c>
      <c r="EA20">
        <v>7422.7659999999996</v>
      </c>
      <c r="EB20">
        <v>7606.1719999999996</v>
      </c>
      <c r="EC20">
        <v>7768.8095999999996</v>
      </c>
    </row>
    <row r="21" spans="1:133" customFormat="1" x14ac:dyDescent="0.25">
      <c r="A21" t="s">
        <v>209</v>
      </c>
      <c r="B21" t="s">
        <v>359</v>
      </c>
      <c r="C21">
        <v>21</v>
      </c>
      <c r="G21">
        <v>50437.601290700157</v>
      </c>
      <c r="H21">
        <v>100</v>
      </c>
      <c r="I21">
        <v>21.638089999999998</v>
      </c>
      <c r="J21">
        <v>34.958196999999998</v>
      </c>
      <c r="K21">
        <v>6.8226370000000003</v>
      </c>
      <c r="L21">
        <v>2.8241170000000002</v>
      </c>
      <c r="M21">
        <v>7057</v>
      </c>
      <c r="N21">
        <v>5530</v>
      </c>
      <c r="O21">
        <v>4945</v>
      </c>
      <c r="P21">
        <v>5110</v>
      </c>
      <c r="Q21">
        <v>5174</v>
      </c>
      <c r="R21">
        <v>5327</v>
      </c>
      <c r="S21">
        <v>1527</v>
      </c>
      <c r="T21">
        <v>1425</v>
      </c>
      <c r="U21">
        <v>1458</v>
      </c>
      <c r="V21">
        <v>1427</v>
      </c>
      <c r="W21">
        <v>1491</v>
      </c>
      <c r="X21">
        <v>13.051600000000001</v>
      </c>
      <c r="Y21">
        <v>0.51229800000000003</v>
      </c>
      <c r="Z21">
        <v>5711</v>
      </c>
      <c r="AA21">
        <v>5816</v>
      </c>
      <c r="AB21">
        <v>5781</v>
      </c>
      <c r="AC21">
        <v>5868.3071</v>
      </c>
      <c r="AD21">
        <v>1709</v>
      </c>
      <c r="AE21">
        <v>1810</v>
      </c>
      <c r="AF21">
        <v>1848</v>
      </c>
      <c r="AG21">
        <v>1943.2030999999999</v>
      </c>
      <c r="AH21">
        <v>69136.176846000002</v>
      </c>
      <c r="AI21">
        <v>7609.5616790000004</v>
      </c>
      <c r="AJ21">
        <v>3.6282359999999998</v>
      </c>
      <c r="AK21">
        <v>280.78416900000002</v>
      </c>
      <c r="AL21">
        <v>319511.46038</v>
      </c>
      <c r="AM21">
        <v>82.564999999999998</v>
      </c>
      <c r="AN21">
        <v>1.8</v>
      </c>
      <c r="AO21">
        <v>2.7773840000000001</v>
      </c>
      <c r="AP21">
        <v>0.88959999999999995</v>
      </c>
      <c r="AQ21">
        <v>11.9727</v>
      </c>
      <c r="AR21">
        <v>5.3716999999999997</v>
      </c>
      <c r="AS21">
        <v>0.20200000000000001</v>
      </c>
      <c r="AT21">
        <v>-0.72</v>
      </c>
      <c r="AV21">
        <v>221597.53846000001</v>
      </c>
      <c r="AW21">
        <v>226598.07871199999</v>
      </c>
      <c r="AX21">
        <v>239253.33333299999</v>
      </c>
      <c r="AY21">
        <v>277590.90909099998</v>
      </c>
      <c r="AZ21">
        <v>21896.98172</v>
      </c>
      <c r="BA21">
        <v>220.584428</v>
      </c>
      <c r="BB21">
        <v>2521.3611980000001</v>
      </c>
      <c r="BC21">
        <v>92.269281000000007</v>
      </c>
      <c r="BD21">
        <v>11.318661000000001</v>
      </c>
      <c r="BE21">
        <v>113387.688278</v>
      </c>
      <c r="BF21">
        <v>101196.46365400001</v>
      </c>
      <c r="BI21">
        <v>541.66666667000004</v>
      </c>
      <c r="BJ21">
        <v>537.83333332999996</v>
      </c>
      <c r="BK21">
        <v>525</v>
      </c>
      <c r="BL21">
        <v>462</v>
      </c>
      <c r="BO21">
        <v>0.15587400000000001</v>
      </c>
      <c r="BP21">
        <v>0.39676899999999998</v>
      </c>
      <c r="BS21">
        <v>4483.2439430000004</v>
      </c>
      <c r="BT21">
        <v>42114.496245000002</v>
      </c>
      <c r="BU21">
        <v>194631.30320900001</v>
      </c>
      <c r="BV21">
        <v>963377.63371199998</v>
      </c>
      <c r="BW21">
        <v>2204.9029329999998</v>
      </c>
      <c r="BY21">
        <v>14.963982</v>
      </c>
      <c r="BZ21">
        <v>308.5</v>
      </c>
      <c r="CA21">
        <v>316.25</v>
      </c>
      <c r="CB21">
        <v>338.83333333000002</v>
      </c>
      <c r="CC21">
        <v>315.41666666999998</v>
      </c>
      <c r="CD21">
        <v>313.5</v>
      </c>
      <c r="CE21">
        <v>228.5</v>
      </c>
      <c r="CF21">
        <v>222.25</v>
      </c>
      <c r="CG21">
        <v>243</v>
      </c>
      <c r="CH21">
        <v>224.16666667000001</v>
      </c>
      <c r="CJ21">
        <v>80.5</v>
      </c>
      <c r="CK21">
        <v>94</v>
      </c>
      <c r="CL21">
        <v>95.833333330000002</v>
      </c>
      <c r="CM21">
        <v>91.25</v>
      </c>
      <c r="CO21">
        <v>4.3715460000000004</v>
      </c>
      <c r="CP21">
        <v>85</v>
      </c>
      <c r="CR21">
        <v>11</v>
      </c>
      <c r="CS21">
        <v>32</v>
      </c>
      <c r="CT21">
        <v>84</v>
      </c>
      <c r="CU21">
        <v>79</v>
      </c>
      <c r="CW21">
        <v>11</v>
      </c>
      <c r="CX21">
        <v>35</v>
      </c>
      <c r="CY21">
        <v>67</v>
      </c>
      <c r="CZ21">
        <v>73</v>
      </c>
      <c r="DA21">
        <v>88</v>
      </c>
      <c r="DB21">
        <v>595.5</v>
      </c>
      <c r="DC21">
        <v>35</v>
      </c>
      <c r="DD21">
        <v>67</v>
      </c>
      <c r="DE21">
        <v>73</v>
      </c>
      <c r="DF21">
        <v>88</v>
      </c>
      <c r="DG21">
        <v>879</v>
      </c>
      <c r="DH21" t="s">
        <v>209</v>
      </c>
      <c r="DI21" t="s">
        <v>359</v>
      </c>
      <c r="DJ21">
        <v>5512.8248000000003</v>
      </c>
      <c r="DK21">
        <v>5601.8936000000003</v>
      </c>
      <c r="DL21">
        <v>5680.8298000000004</v>
      </c>
      <c r="DM21">
        <v>5783.9642999999996</v>
      </c>
      <c r="DN21">
        <v>5868.3071</v>
      </c>
      <c r="DO21">
        <v>5927.9278999999997</v>
      </c>
      <c r="DP21">
        <v>6037.1971999999996</v>
      </c>
      <c r="DQ21">
        <v>6199.2224999999999</v>
      </c>
      <c r="DR21">
        <v>6366.7151999999996</v>
      </c>
      <c r="DS21">
        <v>6516.982</v>
      </c>
      <c r="DT21">
        <v>1538.6077</v>
      </c>
      <c r="DU21">
        <v>1646.6459</v>
      </c>
      <c r="DV21">
        <v>1750.164</v>
      </c>
      <c r="DW21">
        <v>1847.0721000000001</v>
      </c>
      <c r="DX21">
        <v>1943.2030999999999</v>
      </c>
      <c r="DY21">
        <v>2059.6356999999998</v>
      </c>
      <c r="DZ21">
        <v>2179.6936000000001</v>
      </c>
      <c r="EA21">
        <v>2269.6514000000002</v>
      </c>
      <c r="EB21">
        <v>2367.7710999999999</v>
      </c>
      <c r="EC21">
        <v>2434.4589000000001</v>
      </c>
    </row>
    <row r="22" spans="1:133" customFormat="1" x14ac:dyDescent="0.25">
      <c r="A22" t="s">
        <v>198</v>
      </c>
      <c r="B22" t="s">
        <v>360</v>
      </c>
      <c r="C22">
        <v>22</v>
      </c>
      <c r="D22">
        <v>534636.00001524005</v>
      </c>
      <c r="E22">
        <v>167.38028136847373</v>
      </c>
      <c r="F22">
        <v>421.4774163982778</v>
      </c>
      <c r="G22">
        <v>53169.9905005869</v>
      </c>
      <c r="H22">
        <v>100</v>
      </c>
      <c r="I22">
        <v>26.526202000000001</v>
      </c>
      <c r="J22">
        <v>42.656478999999997</v>
      </c>
      <c r="K22">
        <v>7.8408420000000003</v>
      </c>
      <c r="L22">
        <v>4.0222350000000002</v>
      </c>
      <c r="M22">
        <v>12957</v>
      </c>
      <c r="N22">
        <v>9520</v>
      </c>
      <c r="O22">
        <v>9268</v>
      </c>
      <c r="P22">
        <v>9400</v>
      </c>
      <c r="Q22">
        <v>9499</v>
      </c>
      <c r="R22">
        <v>9479</v>
      </c>
      <c r="S22">
        <v>3437</v>
      </c>
      <c r="T22">
        <v>3243</v>
      </c>
      <c r="U22">
        <v>3280</v>
      </c>
      <c r="V22">
        <v>3233</v>
      </c>
      <c r="W22">
        <v>3340</v>
      </c>
      <c r="X22">
        <v>15.163252999999999</v>
      </c>
      <c r="Y22">
        <v>0.82387299999999997</v>
      </c>
      <c r="Z22">
        <v>9866</v>
      </c>
      <c r="AA22">
        <v>9876</v>
      </c>
      <c r="AB22">
        <v>9657</v>
      </c>
      <c r="AC22">
        <v>9587.8492000000006</v>
      </c>
      <c r="AD22">
        <v>3648</v>
      </c>
      <c r="AE22">
        <v>3881</v>
      </c>
      <c r="AF22">
        <v>4041</v>
      </c>
      <c r="AG22">
        <v>4212.5856000000003</v>
      </c>
      <c r="AH22">
        <v>56745.620128000002</v>
      </c>
      <c r="AI22">
        <v>6848.5430079999996</v>
      </c>
      <c r="AJ22">
        <v>-234.19812899999999</v>
      </c>
      <c r="AK22">
        <v>159.801053</v>
      </c>
      <c r="AL22">
        <v>213922.897876</v>
      </c>
      <c r="AM22">
        <v>69.230999999999995</v>
      </c>
      <c r="AN22">
        <v>1.1538461499999999</v>
      </c>
      <c r="AO22">
        <v>2.801574</v>
      </c>
      <c r="AP22">
        <v>-28.581499999999998</v>
      </c>
      <c r="AQ22">
        <v>-16.3401</v>
      </c>
      <c r="AR22">
        <v>-16.187200000000001</v>
      </c>
      <c r="AS22">
        <v>-18.3888</v>
      </c>
      <c r="AT22">
        <v>-24.281099999999999</v>
      </c>
      <c r="AU22">
        <v>271163.65824299998</v>
      </c>
      <c r="AV22">
        <v>234100.71123799999</v>
      </c>
      <c r="AW22">
        <v>261604.01693300001</v>
      </c>
      <c r="AX22">
        <v>248935.03480299999</v>
      </c>
      <c r="AY22">
        <v>268093.49112399999</v>
      </c>
      <c r="AZ22">
        <v>17391.139923999999</v>
      </c>
      <c r="BA22">
        <v>124.259801</v>
      </c>
      <c r="BB22">
        <v>2285.4066710000002</v>
      </c>
      <c r="BC22">
        <v>65.488590000000002</v>
      </c>
      <c r="BD22">
        <v>9.4441190000000006</v>
      </c>
      <c r="BE22">
        <v>71105.324410999994</v>
      </c>
      <c r="BF22">
        <v>65562.118126000001</v>
      </c>
      <c r="BG22">
        <v>6.4135220000000004</v>
      </c>
      <c r="BH22">
        <v>831</v>
      </c>
      <c r="BI22">
        <v>878.75</v>
      </c>
      <c r="BJ22">
        <v>846.41666667000004</v>
      </c>
      <c r="BK22">
        <v>862</v>
      </c>
      <c r="BL22">
        <v>845</v>
      </c>
      <c r="BM22">
        <v>16.380564</v>
      </c>
      <c r="BN22">
        <v>7.5812270000000002</v>
      </c>
      <c r="BO22">
        <v>9.2614000000000002E-2</v>
      </c>
      <c r="BP22">
        <v>0.41676299999999999</v>
      </c>
      <c r="BQ22">
        <v>54.266747870000003</v>
      </c>
      <c r="BR22">
        <v>821</v>
      </c>
      <c r="BS22">
        <v>4204.1661789999998</v>
      </c>
      <c r="BT22">
        <v>36560.160531000001</v>
      </c>
      <c r="BU22">
        <v>137826.592959</v>
      </c>
      <c r="BV22">
        <v>899734.09306700004</v>
      </c>
      <c r="BW22">
        <v>2160.5309870000001</v>
      </c>
      <c r="BX22">
        <v>79.555555560000002</v>
      </c>
      <c r="BY22">
        <v>11.608961000000001</v>
      </c>
      <c r="BZ22">
        <v>526.5</v>
      </c>
      <c r="CA22">
        <v>545.66666667000004</v>
      </c>
      <c r="CB22">
        <v>563</v>
      </c>
      <c r="CC22">
        <v>507</v>
      </c>
      <c r="CD22">
        <v>515.5</v>
      </c>
      <c r="CE22">
        <v>399</v>
      </c>
      <c r="CF22">
        <v>445.91666666999998</v>
      </c>
      <c r="CG22">
        <v>448</v>
      </c>
      <c r="CH22">
        <v>388.66666666999998</v>
      </c>
      <c r="CI22">
        <v>397</v>
      </c>
      <c r="CJ22">
        <v>124</v>
      </c>
      <c r="CK22">
        <v>99.75</v>
      </c>
      <c r="CL22">
        <v>115</v>
      </c>
      <c r="CM22">
        <v>118.33333333</v>
      </c>
      <c r="CN22">
        <v>121</v>
      </c>
      <c r="CO22">
        <v>4.0634410000000001</v>
      </c>
      <c r="CP22">
        <v>87</v>
      </c>
      <c r="CQ22">
        <v>79.483333329999994</v>
      </c>
      <c r="CR22">
        <v>10.4</v>
      </c>
      <c r="CS22">
        <v>31</v>
      </c>
      <c r="CT22">
        <v>82</v>
      </c>
      <c r="CU22">
        <v>81</v>
      </c>
      <c r="CV22">
        <v>83.330555559999993</v>
      </c>
      <c r="CW22">
        <v>3</v>
      </c>
      <c r="CX22">
        <v>28</v>
      </c>
      <c r="CY22">
        <v>65</v>
      </c>
      <c r="CZ22">
        <v>68</v>
      </c>
      <c r="DA22">
        <v>77</v>
      </c>
      <c r="DB22">
        <v>472</v>
      </c>
      <c r="DC22">
        <v>28</v>
      </c>
      <c r="DD22">
        <v>65</v>
      </c>
      <c r="DE22">
        <v>68</v>
      </c>
      <c r="DF22">
        <v>77</v>
      </c>
      <c r="DG22">
        <v>540.5</v>
      </c>
      <c r="DH22" t="s">
        <v>198</v>
      </c>
      <c r="DI22" t="s">
        <v>360</v>
      </c>
      <c r="DJ22">
        <v>9586.2482999999993</v>
      </c>
      <c r="DK22">
        <v>9612.5472000000009</v>
      </c>
      <c r="DL22">
        <v>9575.9660999999996</v>
      </c>
      <c r="DM22">
        <v>9565.5378999999994</v>
      </c>
      <c r="DN22">
        <v>9587.8492000000006</v>
      </c>
      <c r="DO22">
        <v>9634.9925999999996</v>
      </c>
      <c r="DP22">
        <v>9761.3480999999992</v>
      </c>
      <c r="DQ22">
        <v>9951.2302</v>
      </c>
      <c r="DR22">
        <v>10138.6163</v>
      </c>
      <c r="DS22">
        <v>10370.247499999999</v>
      </c>
      <c r="DT22">
        <v>3447.9582999999998</v>
      </c>
      <c r="DU22">
        <v>3608.0154000000002</v>
      </c>
      <c r="DV22">
        <v>3843.4447</v>
      </c>
      <c r="DW22">
        <v>4029.7669000000001</v>
      </c>
      <c r="DX22">
        <v>4212.5856000000003</v>
      </c>
      <c r="DY22">
        <v>4399.3715000000002</v>
      </c>
      <c r="DZ22">
        <v>4544.3739999999998</v>
      </c>
      <c r="EA22">
        <v>4658.3778000000002</v>
      </c>
      <c r="EB22">
        <v>4765.2642999999998</v>
      </c>
      <c r="EC22">
        <v>4852.4279999999999</v>
      </c>
    </row>
    <row r="23" spans="1:133" customFormat="1" x14ac:dyDescent="0.25">
      <c r="A23" t="s">
        <v>125</v>
      </c>
      <c r="B23" t="s">
        <v>361</v>
      </c>
      <c r="C23">
        <v>23</v>
      </c>
      <c r="D23">
        <v>356616.00003420003</v>
      </c>
      <c r="E23">
        <v>153.82857886889801</v>
      </c>
      <c r="F23">
        <v>444.17244314570655</v>
      </c>
      <c r="G23">
        <v>28386.10038103475</v>
      </c>
      <c r="H23">
        <v>99</v>
      </c>
      <c r="I23">
        <v>30.518460000000001</v>
      </c>
      <c r="J23">
        <v>55.184603000000003</v>
      </c>
      <c r="K23">
        <v>9.2707300000000004</v>
      </c>
      <c r="L23">
        <v>6.4172450000000003</v>
      </c>
      <c r="M23">
        <v>10184</v>
      </c>
      <c r="N23">
        <v>7076</v>
      </c>
      <c r="O23">
        <v>6897</v>
      </c>
      <c r="P23">
        <v>6977</v>
      </c>
      <c r="Q23">
        <v>7027</v>
      </c>
      <c r="R23">
        <v>7097</v>
      </c>
      <c r="S23">
        <v>3108</v>
      </c>
      <c r="T23">
        <v>2818</v>
      </c>
      <c r="U23">
        <v>2865</v>
      </c>
      <c r="V23">
        <v>2849</v>
      </c>
      <c r="W23">
        <v>2945</v>
      </c>
      <c r="X23">
        <v>21.027419999999999</v>
      </c>
      <c r="Y23">
        <v>1.3668640000000001</v>
      </c>
      <c r="Z23">
        <v>7007</v>
      </c>
      <c r="AA23">
        <v>6919</v>
      </c>
      <c r="AB23">
        <v>6801</v>
      </c>
      <c r="AC23">
        <v>6783.8163999999997</v>
      </c>
      <c r="AD23">
        <v>3327</v>
      </c>
      <c r="AE23">
        <v>3550</v>
      </c>
      <c r="AF23">
        <v>3776</v>
      </c>
      <c r="AG23">
        <v>3931.7624000000001</v>
      </c>
      <c r="AH23">
        <v>63576.099763999999</v>
      </c>
      <c r="AI23">
        <v>11499.236042</v>
      </c>
      <c r="AJ23">
        <v>-90.304629000000006</v>
      </c>
      <c r="AK23">
        <v>199.826561</v>
      </c>
      <c r="AL23">
        <v>208320.14157000001</v>
      </c>
      <c r="AM23">
        <v>68.972999999999999</v>
      </c>
      <c r="AN23">
        <v>2.3283582100000002</v>
      </c>
      <c r="AO23">
        <v>2.965436</v>
      </c>
      <c r="AP23">
        <v>-13.952400000000001</v>
      </c>
      <c r="AQ23">
        <v>-1.6883999999999999</v>
      </c>
      <c r="AR23">
        <v>-4.7027999999999999</v>
      </c>
      <c r="AS23">
        <v>-14.5444</v>
      </c>
      <c r="AT23">
        <v>-15.1244</v>
      </c>
      <c r="AU23">
        <v>227584.77011499999</v>
      </c>
      <c r="AV23">
        <v>196748.15846999999</v>
      </c>
      <c r="AW23">
        <v>189845.38353799999</v>
      </c>
      <c r="AX23">
        <v>196218.232044</v>
      </c>
      <c r="AY23">
        <v>217726.470588</v>
      </c>
      <c r="AZ23">
        <v>15553.711705</v>
      </c>
      <c r="BA23">
        <v>311.199207</v>
      </c>
      <c r="BB23">
        <v>2783.593492</v>
      </c>
      <c r="BC23">
        <v>184.69193899999999</v>
      </c>
      <c r="BD23">
        <v>230.942352</v>
      </c>
      <c r="BE23">
        <v>63243.886744000003</v>
      </c>
      <c r="BF23">
        <v>50964.929214999996</v>
      </c>
      <c r="BG23">
        <v>6.8342499999999999</v>
      </c>
      <c r="BH23">
        <v>696</v>
      </c>
      <c r="BI23">
        <v>837.16666667000004</v>
      </c>
      <c r="BJ23">
        <v>832.16666666000003</v>
      </c>
      <c r="BK23">
        <v>724</v>
      </c>
      <c r="BL23">
        <v>680</v>
      </c>
      <c r="BM23">
        <v>17.631917999999999</v>
      </c>
      <c r="BN23">
        <v>7.1839079999999997</v>
      </c>
      <c r="BO23">
        <v>6.8735000000000004E-2</v>
      </c>
      <c r="BP23">
        <v>0.80518500000000004</v>
      </c>
      <c r="BQ23">
        <v>43.383941610000001</v>
      </c>
      <c r="BR23">
        <v>685</v>
      </c>
      <c r="BS23">
        <v>7789.003138</v>
      </c>
      <c r="BT23">
        <v>43148.173605999997</v>
      </c>
      <c r="BU23">
        <v>141383.848134</v>
      </c>
      <c r="BV23">
        <v>848303.08880300005</v>
      </c>
      <c r="BW23">
        <v>1443.833464</v>
      </c>
      <c r="BX23">
        <v>78.291044779999993</v>
      </c>
      <c r="BY23">
        <v>12.982625000000001</v>
      </c>
      <c r="BZ23">
        <v>518</v>
      </c>
      <c r="CA23">
        <v>550.75</v>
      </c>
      <c r="CB23">
        <v>555.25</v>
      </c>
      <c r="CC23">
        <v>518.16666667000004</v>
      </c>
      <c r="CD23">
        <v>517.5</v>
      </c>
      <c r="CE23">
        <v>403.5</v>
      </c>
      <c r="CF23">
        <v>435.66666666999998</v>
      </c>
      <c r="CG23">
        <v>433.58333333000002</v>
      </c>
      <c r="CH23">
        <v>395.08333333000002</v>
      </c>
      <c r="CI23">
        <v>399.5</v>
      </c>
      <c r="CJ23">
        <v>114</v>
      </c>
      <c r="CK23">
        <v>115.08333333</v>
      </c>
      <c r="CL23">
        <v>121.66666667</v>
      </c>
      <c r="CM23">
        <v>123.08333333</v>
      </c>
      <c r="CN23">
        <v>116.5</v>
      </c>
      <c r="CO23">
        <v>5.0864099999999999</v>
      </c>
      <c r="CP23">
        <v>86</v>
      </c>
      <c r="CQ23">
        <v>79.849999999999994</v>
      </c>
      <c r="CR23">
        <v>12</v>
      </c>
      <c r="CS23">
        <v>34</v>
      </c>
      <c r="CT23">
        <v>79</v>
      </c>
      <c r="CU23">
        <v>81</v>
      </c>
      <c r="CV23">
        <v>81.891666670000006</v>
      </c>
      <c r="CW23">
        <v>15</v>
      </c>
      <c r="CX23">
        <v>39</v>
      </c>
      <c r="CY23">
        <v>75</v>
      </c>
      <c r="CZ23">
        <v>80</v>
      </c>
      <c r="DA23">
        <v>87</v>
      </c>
      <c r="DB23">
        <v>362</v>
      </c>
      <c r="DC23">
        <v>39</v>
      </c>
      <c r="DD23">
        <v>75</v>
      </c>
      <c r="DE23">
        <v>80</v>
      </c>
      <c r="DF23">
        <v>87</v>
      </c>
      <c r="DG23">
        <v>717</v>
      </c>
      <c r="DH23" t="s">
        <v>125</v>
      </c>
      <c r="DI23" t="s">
        <v>361</v>
      </c>
      <c r="DJ23">
        <v>7066.8294999999998</v>
      </c>
      <c r="DK23">
        <v>6996.3581000000004</v>
      </c>
      <c r="DL23">
        <v>6909.7903999999999</v>
      </c>
      <c r="DM23">
        <v>6820.2233999999999</v>
      </c>
      <c r="DN23">
        <v>6783.8163999999997</v>
      </c>
      <c r="DO23">
        <v>6730.8585999999996</v>
      </c>
      <c r="DP23">
        <v>6783.0258999999996</v>
      </c>
      <c r="DQ23">
        <v>6873.7613000000001</v>
      </c>
      <c r="DR23">
        <v>6964.2678999999998</v>
      </c>
      <c r="DS23">
        <v>7082.8654999999999</v>
      </c>
      <c r="DT23">
        <v>3100.8022999999998</v>
      </c>
      <c r="DU23">
        <v>3307.2076999999999</v>
      </c>
      <c r="DV23">
        <v>3529.998</v>
      </c>
      <c r="DW23">
        <v>3756.5588000000002</v>
      </c>
      <c r="DX23">
        <v>3931.7624000000001</v>
      </c>
      <c r="DY23">
        <v>4102.4809000000005</v>
      </c>
      <c r="DZ23">
        <v>4214.5093999999999</v>
      </c>
      <c r="EA23">
        <v>4321.0182999999997</v>
      </c>
      <c r="EB23">
        <v>4401.9548999999997</v>
      </c>
      <c r="EC23">
        <v>4455.2659000000003</v>
      </c>
    </row>
    <row r="24" spans="1:133" customFormat="1" x14ac:dyDescent="0.25">
      <c r="A24" t="s">
        <v>255</v>
      </c>
      <c r="B24" t="s">
        <v>362</v>
      </c>
      <c r="C24">
        <v>24</v>
      </c>
      <c r="D24">
        <v>78887.999998080006</v>
      </c>
      <c r="E24">
        <v>142.56224247560885</v>
      </c>
      <c r="F24">
        <v>533.47784201659658</v>
      </c>
      <c r="G24">
        <v>76227.848094784815</v>
      </c>
      <c r="H24">
        <v>96</v>
      </c>
      <c r="I24">
        <v>22.202034999999999</v>
      </c>
      <c r="J24">
        <v>44.149709000000001</v>
      </c>
      <c r="K24">
        <v>8.8326750000000001</v>
      </c>
      <c r="L24">
        <v>5.1348849999999997</v>
      </c>
      <c r="M24">
        <v>2752</v>
      </c>
      <c r="N24">
        <v>2141</v>
      </c>
      <c r="O24">
        <v>2026</v>
      </c>
      <c r="P24">
        <v>2054</v>
      </c>
      <c r="Q24">
        <v>2070</v>
      </c>
      <c r="R24">
        <v>2135</v>
      </c>
      <c r="S24">
        <v>611</v>
      </c>
      <c r="T24">
        <v>440</v>
      </c>
      <c r="U24">
        <v>479</v>
      </c>
      <c r="V24">
        <v>520</v>
      </c>
      <c r="W24">
        <v>536</v>
      </c>
      <c r="X24">
        <v>23.127994000000001</v>
      </c>
      <c r="Y24">
        <v>0.75636599999999998</v>
      </c>
      <c r="Z24">
        <v>2093</v>
      </c>
      <c r="AA24">
        <v>2079</v>
      </c>
      <c r="AB24">
        <v>2027</v>
      </c>
      <c r="AC24">
        <v>2098.1116000000002</v>
      </c>
      <c r="AD24">
        <v>661</v>
      </c>
      <c r="AE24">
        <v>743</v>
      </c>
      <c r="AF24">
        <v>844</v>
      </c>
      <c r="AG24">
        <v>941.7337</v>
      </c>
      <c r="AH24">
        <v>50370.276163000002</v>
      </c>
      <c r="AI24">
        <v>9561.2236319999993</v>
      </c>
      <c r="AJ24">
        <v>-17.772642999999999</v>
      </c>
      <c r="AK24">
        <v>160.51769100000001</v>
      </c>
      <c r="AL24">
        <v>226872.34042600001</v>
      </c>
      <c r="AM24">
        <v>66.587000000000003</v>
      </c>
      <c r="AN24">
        <v>2.7</v>
      </c>
      <c r="AO24">
        <v>2.6526160000000001</v>
      </c>
      <c r="AP24">
        <v>-13.511100000000001</v>
      </c>
      <c r="AQ24">
        <v>-9.4308999999999994</v>
      </c>
      <c r="AR24">
        <v>-2.4134000000000002</v>
      </c>
      <c r="AS24">
        <v>-6.2770000000000001</v>
      </c>
      <c r="AT24">
        <v>-5.7667999999999999</v>
      </c>
      <c r="AU24">
        <v>275065.35947700002</v>
      </c>
      <c r="AV24">
        <v>203562.53163700001</v>
      </c>
      <c r="AW24">
        <v>233756.457555</v>
      </c>
      <c r="AX24">
        <v>242574.32432399999</v>
      </c>
      <c r="AY24">
        <v>258547.445255</v>
      </c>
      <c r="AZ24">
        <v>15292.514535</v>
      </c>
      <c r="BA24">
        <v>952.76913999999999</v>
      </c>
      <c r="BB24">
        <v>3012.2699389999998</v>
      </c>
      <c r="BC24">
        <v>239.34784400000001</v>
      </c>
      <c r="BD24">
        <v>0</v>
      </c>
      <c r="BE24">
        <v>94785.597381</v>
      </c>
      <c r="BF24">
        <v>68878.887069999997</v>
      </c>
      <c r="BG24">
        <v>5.5595929999999996</v>
      </c>
      <c r="BH24">
        <v>153</v>
      </c>
      <c r="BI24">
        <v>164.58333334</v>
      </c>
      <c r="BJ24">
        <v>158.08333334</v>
      </c>
      <c r="BK24">
        <v>148</v>
      </c>
      <c r="BL24">
        <v>137</v>
      </c>
      <c r="BM24">
        <v>16.202946000000001</v>
      </c>
      <c r="BN24">
        <v>3.9215689999999999</v>
      </c>
      <c r="BO24">
        <v>0.32703500000000002</v>
      </c>
      <c r="BP24">
        <v>0.65407000000000004</v>
      </c>
      <c r="BQ24">
        <v>42.141025640000002</v>
      </c>
      <c r="BR24">
        <v>156</v>
      </c>
      <c r="BS24">
        <v>5196.3190180000001</v>
      </c>
      <c r="BT24">
        <v>28386.991279000002</v>
      </c>
      <c r="BU24">
        <v>127857.61047499999</v>
      </c>
      <c r="BV24">
        <v>988873.41772200004</v>
      </c>
      <c r="BW24">
        <v>2188.2267440000001</v>
      </c>
      <c r="BX24">
        <v>65.333333330000002</v>
      </c>
      <c r="BY24">
        <v>10.1473</v>
      </c>
      <c r="BZ24">
        <v>79</v>
      </c>
      <c r="CA24">
        <v>75.833333330000002</v>
      </c>
      <c r="CB24">
        <v>74.916666669999998</v>
      </c>
      <c r="CC24">
        <v>70.333333330000002</v>
      </c>
      <c r="CD24">
        <v>74</v>
      </c>
      <c r="CE24">
        <v>62</v>
      </c>
      <c r="CF24">
        <v>54.166666669999998</v>
      </c>
      <c r="CG24">
        <v>54.333333330000002</v>
      </c>
      <c r="CH24">
        <v>54.166666669999998</v>
      </c>
      <c r="CI24">
        <v>59.5</v>
      </c>
      <c r="CJ24">
        <v>16</v>
      </c>
      <c r="CK24">
        <v>21.666666670000001</v>
      </c>
      <c r="CL24">
        <v>20.583333329999999</v>
      </c>
      <c r="CM24">
        <v>16.166666670000001</v>
      </c>
      <c r="CN24">
        <v>14.5</v>
      </c>
      <c r="CO24">
        <v>2.8706399999999999</v>
      </c>
      <c r="CP24">
        <v>86</v>
      </c>
      <c r="CQ24">
        <v>80.147222220000003</v>
      </c>
      <c r="CR24">
        <v>15</v>
      </c>
      <c r="CS24">
        <v>34</v>
      </c>
      <c r="CT24">
        <v>87</v>
      </c>
      <c r="CU24">
        <v>89</v>
      </c>
      <c r="CW24">
        <v>25</v>
      </c>
      <c r="CX24">
        <v>26</v>
      </c>
      <c r="CY24">
        <v>58</v>
      </c>
      <c r="CZ24">
        <v>59</v>
      </c>
      <c r="DA24">
        <v>82</v>
      </c>
      <c r="DB24">
        <v>623.5</v>
      </c>
      <c r="DC24">
        <v>26</v>
      </c>
      <c r="DD24">
        <v>58</v>
      </c>
      <c r="DE24">
        <v>59</v>
      </c>
      <c r="DF24">
        <v>82</v>
      </c>
      <c r="DG24">
        <v>545</v>
      </c>
      <c r="DH24" t="s">
        <v>255</v>
      </c>
      <c r="DI24" t="s">
        <v>362</v>
      </c>
      <c r="DJ24">
        <v>2140.7856999999999</v>
      </c>
      <c r="DK24">
        <v>2124.6862000000001</v>
      </c>
      <c r="DL24">
        <v>2121.6995000000002</v>
      </c>
      <c r="DM24">
        <v>2091.3217</v>
      </c>
      <c r="DN24">
        <v>2098.1116000000002</v>
      </c>
      <c r="DO24">
        <v>2109.3688000000002</v>
      </c>
      <c r="DP24">
        <v>2119.1005</v>
      </c>
      <c r="DQ24">
        <v>2166.6894000000002</v>
      </c>
      <c r="DR24">
        <v>2208.6435999999999</v>
      </c>
      <c r="DS24">
        <v>2262.8137999999999</v>
      </c>
      <c r="DT24">
        <v>600.48720000000003</v>
      </c>
      <c r="DU24">
        <v>687.87850000000003</v>
      </c>
      <c r="DV24">
        <v>767.82979999999998</v>
      </c>
      <c r="DW24">
        <v>856.83900000000006</v>
      </c>
      <c r="DX24">
        <v>941.7337</v>
      </c>
      <c r="DY24">
        <v>1009.0048</v>
      </c>
      <c r="DZ24">
        <v>1071.9494999999999</v>
      </c>
      <c r="EA24">
        <v>1118.8393000000001</v>
      </c>
      <c r="EB24">
        <v>1168.7298000000001</v>
      </c>
      <c r="EC24">
        <v>1204.951</v>
      </c>
    </row>
    <row r="25" spans="1:133" customFormat="1" x14ac:dyDescent="0.25">
      <c r="A25" t="s">
        <v>161</v>
      </c>
      <c r="B25" t="s">
        <v>363</v>
      </c>
      <c r="C25">
        <v>25</v>
      </c>
      <c r="D25">
        <v>406848.00005784002</v>
      </c>
      <c r="E25">
        <v>108.28787450252531</v>
      </c>
      <c r="F25">
        <v>588.28604286020709</v>
      </c>
      <c r="G25">
        <v>0</v>
      </c>
      <c r="H25">
        <v>66</v>
      </c>
      <c r="I25">
        <v>26.25572</v>
      </c>
      <c r="J25">
        <v>27.082758999999999</v>
      </c>
      <c r="K25">
        <v>12.165520000000001</v>
      </c>
      <c r="L25">
        <v>7.2605849999999998</v>
      </c>
      <c r="M25">
        <v>18137</v>
      </c>
      <c r="N25">
        <v>13375</v>
      </c>
      <c r="O25">
        <v>12525</v>
      </c>
      <c r="P25">
        <v>12713</v>
      </c>
      <c r="Q25">
        <v>12933</v>
      </c>
      <c r="R25">
        <v>13258</v>
      </c>
      <c r="S25">
        <v>4762</v>
      </c>
      <c r="T25">
        <v>3951</v>
      </c>
      <c r="U25">
        <v>4103</v>
      </c>
      <c r="V25">
        <v>4249</v>
      </c>
      <c r="W25">
        <v>4426</v>
      </c>
      <c r="X25">
        <v>27.653345999999999</v>
      </c>
      <c r="Y25">
        <v>1.2106049999999999</v>
      </c>
      <c r="Z25">
        <v>13055</v>
      </c>
      <c r="AA25">
        <v>12997</v>
      </c>
      <c r="AB25">
        <v>13134</v>
      </c>
      <c r="AC25">
        <v>13444.8362</v>
      </c>
      <c r="AD25">
        <v>5040</v>
      </c>
      <c r="AE25">
        <v>5399</v>
      </c>
      <c r="AF25">
        <v>5863</v>
      </c>
      <c r="AG25">
        <v>6189.0563000000002</v>
      </c>
      <c r="AH25">
        <v>47585.267684999999</v>
      </c>
      <c r="AI25">
        <v>12987.131595999999</v>
      </c>
      <c r="AJ25">
        <v>-179.08428000000001</v>
      </c>
      <c r="AK25">
        <v>58.853126000000003</v>
      </c>
      <c r="AL25">
        <v>181237.71524600001</v>
      </c>
      <c r="AM25">
        <v>56.411000000000001</v>
      </c>
      <c r="AN25">
        <v>2.0314465400000001</v>
      </c>
      <c r="AO25">
        <v>13.91079</v>
      </c>
      <c r="AP25">
        <v>-17.372199999999999</v>
      </c>
      <c r="AQ25">
        <v>-13.748100000000001</v>
      </c>
      <c r="AR25">
        <v>-22.826499999999999</v>
      </c>
      <c r="AS25">
        <v>-12.898199999999999</v>
      </c>
      <c r="AT25">
        <v>-19.139600000000002</v>
      </c>
      <c r="AU25">
        <v>207763.02083299999</v>
      </c>
      <c r="AV25">
        <v>158281.65823500001</v>
      </c>
      <c r="AW25">
        <v>134737.11676500001</v>
      </c>
      <c r="AX25">
        <v>177185.60915800001</v>
      </c>
      <c r="AY25">
        <v>179523.88797400001</v>
      </c>
      <c r="AZ25">
        <v>13196.394111</v>
      </c>
      <c r="BA25">
        <v>280.60438799999997</v>
      </c>
      <c r="BB25">
        <v>3601.5826310000002</v>
      </c>
      <c r="BC25">
        <v>106.80470200000001</v>
      </c>
      <c r="BD25">
        <v>87.425861999999995</v>
      </c>
      <c r="BE25">
        <v>56884.712306000001</v>
      </c>
      <c r="BF25">
        <v>50261.02478</v>
      </c>
      <c r="BG25">
        <v>6.3516570000000003</v>
      </c>
      <c r="BH25">
        <v>1152</v>
      </c>
      <c r="BI25">
        <v>1103.58333333</v>
      </c>
      <c r="BJ25">
        <v>1149.75</v>
      </c>
      <c r="BK25">
        <v>1223</v>
      </c>
      <c r="BL25">
        <v>1214</v>
      </c>
      <c r="BM25">
        <v>16.148676999999999</v>
      </c>
      <c r="BN25">
        <v>1.9097219999999999</v>
      </c>
      <c r="BO25">
        <v>0.13783999999999999</v>
      </c>
      <c r="BP25">
        <v>0.38319500000000001</v>
      </c>
      <c r="BQ25">
        <v>30.21746881</v>
      </c>
      <c r="BR25">
        <v>1122</v>
      </c>
      <c r="BS25">
        <v>8851.8608870000007</v>
      </c>
      <c r="BT25">
        <v>32433.423389</v>
      </c>
      <c r="BU25">
        <v>123528.97942</v>
      </c>
      <c r="BV25">
        <v>764450.94217000005</v>
      </c>
      <c r="BW25">
        <v>0</v>
      </c>
      <c r="BX25">
        <v>44.119469029999998</v>
      </c>
      <c r="BY25">
        <v>12.379251999999999</v>
      </c>
      <c r="BZ25">
        <v>769.5</v>
      </c>
      <c r="CA25">
        <v>708.08333332999996</v>
      </c>
      <c r="CB25">
        <v>721.41666667000004</v>
      </c>
      <c r="CC25">
        <v>725.91666667000004</v>
      </c>
      <c r="CD25">
        <v>817.5</v>
      </c>
      <c r="CE25">
        <v>589.5</v>
      </c>
      <c r="CF25">
        <v>543.91666667000004</v>
      </c>
      <c r="CG25">
        <v>557.33333332999996</v>
      </c>
      <c r="CH25">
        <v>556</v>
      </c>
      <c r="CI25">
        <v>617.5</v>
      </c>
      <c r="CJ25">
        <v>178.5</v>
      </c>
      <c r="CK25">
        <v>164.16666667000001</v>
      </c>
      <c r="CL25">
        <v>164.08333332999999</v>
      </c>
      <c r="CM25">
        <v>169.91666667000001</v>
      </c>
      <c r="CN25">
        <v>198.5</v>
      </c>
      <c r="CO25">
        <v>4.2427080000000004</v>
      </c>
      <c r="CP25">
        <v>85</v>
      </c>
      <c r="CR25">
        <v>15</v>
      </c>
      <c r="CS25">
        <v>35</v>
      </c>
      <c r="CT25">
        <v>91</v>
      </c>
      <c r="CU25">
        <v>93</v>
      </c>
      <c r="CW25">
        <v>21</v>
      </c>
      <c r="CX25">
        <v>33</v>
      </c>
      <c r="CY25">
        <v>77</v>
      </c>
      <c r="CZ25">
        <v>81</v>
      </c>
      <c r="DA25">
        <v>87</v>
      </c>
      <c r="DB25">
        <v>638</v>
      </c>
      <c r="DC25">
        <v>33</v>
      </c>
      <c r="DD25">
        <v>77</v>
      </c>
      <c r="DE25">
        <v>81</v>
      </c>
      <c r="DF25">
        <v>87</v>
      </c>
      <c r="DG25">
        <v>739</v>
      </c>
      <c r="DH25" t="s">
        <v>161</v>
      </c>
      <c r="DI25" t="s">
        <v>363</v>
      </c>
      <c r="DJ25">
        <v>13365.041999999999</v>
      </c>
      <c r="DK25">
        <v>13412.495500000001</v>
      </c>
      <c r="DL25">
        <v>13429.143700000001</v>
      </c>
      <c r="DM25">
        <v>13464.2736</v>
      </c>
      <c r="DN25">
        <v>13444.8362</v>
      </c>
      <c r="DO25">
        <v>13495.5209</v>
      </c>
      <c r="DP25">
        <v>13614.1006</v>
      </c>
      <c r="DQ25">
        <v>13893.9638</v>
      </c>
      <c r="DR25">
        <v>14135.7047</v>
      </c>
      <c r="DS25">
        <v>14445.3498</v>
      </c>
      <c r="DT25">
        <v>4710.8298000000004</v>
      </c>
      <c r="DU25">
        <v>5059.5712000000003</v>
      </c>
      <c r="DV25">
        <v>5437.2991000000002</v>
      </c>
      <c r="DW25">
        <v>5781.7148999999999</v>
      </c>
      <c r="DX25">
        <v>6189.0563000000002</v>
      </c>
      <c r="DY25">
        <v>6539.3609999999999</v>
      </c>
      <c r="DZ25">
        <v>6845.9784</v>
      </c>
      <c r="EA25">
        <v>7067.5627999999997</v>
      </c>
      <c r="EB25">
        <v>7277.6208999999999</v>
      </c>
      <c r="EC25">
        <v>7402.0821999999998</v>
      </c>
    </row>
    <row r="26" spans="1:133" customFormat="1" x14ac:dyDescent="0.25">
      <c r="A26" t="s">
        <v>187</v>
      </c>
      <c r="B26" t="s">
        <v>364</v>
      </c>
      <c r="C26">
        <v>26</v>
      </c>
      <c r="D26">
        <v>182723.99998199998</v>
      </c>
      <c r="E26">
        <v>162.68632756969512</v>
      </c>
      <c r="F26">
        <v>555.06118523039731</v>
      </c>
      <c r="G26">
        <v>75710.57513061224</v>
      </c>
      <c r="H26">
        <v>89</v>
      </c>
      <c r="I26">
        <v>27.812080999999999</v>
      </c>
      <c r="J26">
        <v>28.993288</v>
      </c>
      <c r="K26">
        <v>6.2051809999999996</v>
      </c>
      <c r="L26">
        <v>3.9941399999999998</v>
      </c>
      <c r="M26">
        <v>7450</v>
      </c>
      <c r="N26">
        <v>5378</v>
      </c>
      <c r="O26">
        <v>5250</v>
      </c>
      <c r="P26">
        <v>5267</v>
      </c>
      <c r="Q26">
        <v>5230</v>
      </c>
      <c r="R26">
        <v>5287</v>
      </c>
      <c r="S26">
        <v>2072</v>
      </c>
      <c r="T26">
        <v>1702</v>
      </c>
      <c r="U26">
        <v>1821</v>
      </c>
      <c r="V26">
        <v>1859</v>
      </c>
      <c r="W26">
        <v>1972</v>
      </c>
      <c r="X26">
        <v>14.361169</v>
      </c>
      <c r="Y26">
        <v>0.52047100000000002</v>
      </c>
      <c r="Z26">
        <v>5343</v>
      </c>
      <c r="AA26">
        <v>5322</v>
      </c>
      <c r="AB26">
        <v>5361</v>
      </c>
      <c r="AC26">
        <v>5390.3696</v>
      </c>
      <c r="AD26">
        <v>2196</v>
      </c>
      <c r="AE26">
        <v>2304</v>
      </c>
      <c r="AF26">
        <v>2362</v>
      </c>
      <c r="AG26">
        <v>2462.5250000000001</v>
      </c>
      <c r="AH26">
        <v>58960.939596999997</v>
      </c>
      <c r="AI26">
        <v>6823.3094300000002</v>
      </c>
      <c r="AJ26">
        <v>-73.608746999999994</v>
      </c>
      <c r="AK26">
        <v>0</v>
      </c>
      <c r="AL26">
        <v>211997.58687299999</v>
      </c>
      <c r="AM26">
        <v>59.460999999999999</v>
      </c>
      <c r="AN26">
        <v>1.375</v>
      </c>
      <c r="AO26">
        <v>4.2684559999999996</v>
      </c>
      <c r="AP26">
        <v>-17.215499999999999</v>
      </c>
      <c r="AQ26">
        <v>-10.9116</v>
      </c>
      <c r="AR26">
        <v>-12.2538</v>
      </c>
      <c r="AS26">
        <v>-11.047700000000001</v>
      </c>
      <c r="AT26">
        <v>-15.710599999999999</v>
      </c>
      <c r="AU26">
        <v>275605.97826100001</v>
      </c>
      <c r="AV26">
        <v>260544.266191</v>
      </c>
      <c r="AW26">
        <v>237246.743582</v>
      </c>
      <c r="AX26">
        <v>328375</v>
      </c>
      <c r="AY26">
        <v>260893.80531</v>
      </c>
      <c r="AZ26">
        <v>13613.825503</v>
      </c>
      <c r="BA26">
        <v>120.84586299999999</v>
      </c>
      <c r="BB26">
        <v>1517.8888119999999</v>
      </c>
      <c r="BC26">
        <v>296.09067800000003</v>
      </c>
      <c r="BD26">
        <v>0</v>
      </c>
      <c r="BE26">
        <v>61206.563707000001</v>
      </c>
      <c r="BF26">
        <v>48949.324324000001</v>
      </c>
      <c r="BG26">
        <v>4.939597</v>
      </c>
      <c r="BH26">
        <v>368</v>
      </c>
      <c r="BI26">
        <v>420.75</v>
      </c>
      <c r="BJ26">
        <v>447.83333333000002</v>
      </c>
      <c r="BK26">
        <v>352</v>
      </c>
      <c r="BL26">
        <v>339</v>
      </c>
      <c r="BM26">
        <v>12.065637000000001</v>
      </c>
      <c r="BN26">
        <v>4.3478260000000004</v>
      </c>
      <c r="BO26">
        <v>0.147651</v>
      </c>
      <c r="BP26">
        <v>0.30872500000000003</v>
      </c>
      <c r="BQ26">
        <v>41.154054049999999</v>
      </c>
      <c r="BR26">
        <v>370</v>
      </c>
      <c r="BS26">
        <v>4888.4648010000001</v>
      </c>
      <c r="BT26">
        <v>41937.852349000001</v>
      </c>
      <c r="BU26">
        <v>150790.05791500001</v>
      </c>
      <c r="BV26">
        <v>1159320.96475</v>
      </c>
      <c r="BW26">
        <v>2738.7919459999998</v>
      </c>
      <c r="BX26">
        <v>60.276595739999998</v>
      </c>
      <c r="BY26">
        <v>9.3629339999999992</v>
      </c>
      <c r="BZ26">
        <v>269.5</v>
      </c>
      <c r="CA26">
        <v>250.91666667000001</v>
      </c>
      <c r="CB26">
        <v>255.75</v>
      </c>
      <c r="CC26">
        <v>255.58333332999999</v>
      </c>
      <c r="CD26">
        <v>253.5</v>
      </c>
      <c r="CE26">
        <v>194</v>
      </c>
      <c r="CF26">
        <v>182.83333332999999</v>
      </c>
      <c r="CG26">
        <v>187.41666667000001</v>
      </c>
      <c r="CH26">
        <v>185.75</v>
      </c>
      <c r="CI26">
        <v>180.5</v>
      </c>
      <c r="CJ26">
        <v>75.5</v>
      </c>
      <c r="CK26">
        <v>68.083333330000002</v>
      </c>
      <c r="CL26">
        <v>68.333333330000002</v>
      </c>
      <c r="CM26">
        <v>69.833333330000002</v>
      </c>
      <c r="CN26">
        <v>72.5</v>
      </c>
      <c r="CO26">
        <v>3.6174499999999998</v>
      </c>
      <c r="CP26">
        <v>84</v>
      </c>
      <c r="CR26">
        <v>15</v>
      </c>
      <c r="CS26">
        <v>24</v>
      </c>
      <c r="CT26">
        <v>74</v>
      </c>
      <c r="CU26">
        <v>72</v>
      </c>
      <c r="CV26">
        <v>67.972222220000006</v>
      </c>
      <c r="CW26">
        <v>30</v>
      </c>
      <c r="CX26">
        <v>28</v>
      </c>
      <c r="CY26">
        <v>60</v>
      </c>
      <c r="CZ26">
        <v>62</v>
      </c>
      <c r="DA26">
        <v>79</v>
      </c>
      <c r="DB26">
        <v>582</v>
      </c>
      <c r="DC26">
        <v>28</v>
      </c>
      <c r="DD26">
        <v>60</v>
      </c>
      <c r="DE26">
        <v>62</v>
      </c>
      <c r="DF26">
        <v>79</v>
      </c>
      <c r="DG26">
        <v>578.5</v>
      </c>
      <c r="DH26" t="s">
        <v>187</v>
      </c>
      <c r="DI26" t="s">
        <v>364</v>
      </c>
      <c r="DJ26">
        <v>5331.2061999999996</v>
      </c>
      <c r="DK26">
        <v>5350.0128999999997</v>
      </c>
      <c r="DL26">
        <v>5341.3903</v>
      </c>
      <c r="DM26">
        <v>5340.8289000000004</v>
      </c>
      <c r="DN26">
        <v>5390.3696</v>
      </c>
      <c r="DO26">
        <v>5494.8284000000003</v>
      </c>
      <c r="DP26">
        <v>5637.6867000000002</v>
      </c>
      <c r="DQ26">
        <v>5805.4845999999998</v>
      </c>
      <c r="DR26">
        <v>5974.2529000000004</v>
      </c>
      <c r="DS26">
        <v>6148.0038999999997</v>
      </c>
      <c r="DT26">
        <v>2053.1091000000001</v>
      </c>
      <c r="DU26">
        <v>2166.7334000000001</v>
      </c>
      <c r="DV26">
        <v>2275.0639999999999</v>
      </c>
      <c r="DW26">
        <v>2389.9937</v>
      </c>
      <c r="DX26">
        <v>2462.5250000000001</v>
      </c>
      <c r="DY26">
        <v>2514.6815000000001</v>
      </c>
      <c r="DZ26">
        <v>2542.2150999999999</v>
      </c>
      <c r="EA26">
        <v>2585.3103000000001</v>
      </c>
      <c r="EB26">
        <v>2613.0232999999998</v>
      </c>
      <c r="EC26">
        <v>2620.5477999999998</v>
      </c>
    </row>
    <row r="27" spans="1:133" customFormat="1" x14ac:dyDescent="0.25">
      <c r="A27" t="s">
        <v>166</v>
      </c>
      <c r="B27" t="s">
        <v>365</v>
      </c>
      <c r="C27">
        <v>27</v>
      </c>
      <c r="D27">
        <v>197267.99999724</v>
      </c>
      <c r="E27">
        <v>154.85510231638077</v>
      </c>
      <c r="F27">
        <v>555.69580470050255</v>
      </c>
      <c r="G27">
        <v>60126.649089841689</v>
      </c>
      <c r="H27">
        <v>82</v>
      </c>
      <c r="I27">
        <v>26.013463000000002</v>
      </c>
      <c r="J27">
        <v>25.594614</v>
      </c>
      <c r="K27">
        <v>9.7493590000000001</v>
      </c>
      <c r="L27">
        <v>5.7883699999999996</v>
      </c>
      <c r="M27">
        <v>6685</v>
      </c>
      <c r="N27">
        <v>4946</v>
      </c>
      <c r="O27">
        <v>4816</v>
      </c>
      <c r="P27">
        <v>4821</v>
      </c>
      <c r="Q27">
        <v>4839</v>
      </c>
      <c r="R27">
        <v>4869</v>
      </c>
      <c r="S27">
        <v>1739</v>
      </c>
      <c r="T27">
        <v>1387</v>
      </c>
      <c r="U27">
        <v>1488</v>
      </c>
      <c r="V27">
        <v>1522</v>
      </c>
      <c r="W27">
        <v>1626</v>
      </c>
      <c r="X27">
        <v>22.251439999999999</v>
      </c>
      <c r="Y27">
        <v>0.84878299999999995</v>
      </c>
      <c r="Z27">
        <v>4779</v>
      </c>
      <c r="AA27">
        <v>4688</v>
      </c>
      <c r="AB27">
        <v>4698</v>
      </c>
      <c r="AC27">
        <v>4721.8797999999997</v>
      </c>
      <c r="AD27">
        <v>1851</v>
      </c>
      <c r="AE27">
        <v>1996</v>
      </c>
      <c r="AF27">
        <v>2068</v>
      </c>
      <c r="AG27">
        <v>2209.0189</v>
      </c>
      <c r="AH27">
        <v>51894.689603999999</v>
      </c>
      <c r="AI27">
        <v>9420.1311449999994</v>
      </c>
      <c r="AJ27">
        <v>-78.969566</v>
      </c>
      <c r="AK27">
        <v>103.019006</v>
      </c>
      <c r="AL27">
        <v>199491.66187499999</v>
      </c>
      <c r="AM27">
        <v>60.363999999999997</v>
      </c>
      <c r="AN27">
        <v>1.8367346899999999</v>
      </c>
      <c r="AO27">
        <v>3.02169</v>
      </c>
      <c r="AP27">
        <v>-21.816099999999999</v>
      </c>
      <c r="AQ27">
        <v>-25.154299999999999</v>
      </c>
      <c r="AR27">
        <v>-26.283000000000001</v>
      </c>
      <c r="AS27">
        <v>-24.009</v>
      </c>
      <c r="AT27">
        <v>-21.391999999999999</v>
      </c>
      <c r="AU27">
        <v>234734.47537500001</v>
      </c>
      <c r="AV27">
        <v>236734.529327</v>
      </c>
      <c r="AW27">
        <v>208375.205705</v>
      </c>
      <c r="AX27">
        <v>228608.22510800001</v>
      </c>
      <c r="AY27">
        <v>239242.03821699999</v>
      </c>
      <c r="AZ27">
        <v>16398.055348000002</v>
      </c>
      <c r="BA27">
        <v>550.44436299999995</v>
      </c>
      <c r="BB27">
        <v>3002.562993</v>
      </c>
      <c r="BC27">
        <v>110.075558</v>
      </c>
      <c r="BD27">
        <v>173.151816</v>
      </c>
      <c r="BE27">
        <v>78608.970673000003</v>
      </c>
      <c r="BF27">
        <v>63036.802759999999</v>
      </c>
      <c r="BG27">
        <v>6.9857889999999996</v>
      </c>
      <c r="BH27">
        <v>467</v>
      </c>
      <c r="BI27">
        <v>413.41666666999998</v>
      </c>
      <c r="BJ27">
        <v>455.75</v>
      </c>
      <c r="BK27">
        <v>462</v>
      </c>
      <c r="BL27">
        <v>471</v>
      </c>
      <c r="BM27">
        <v>18.056353999999999</v>
      </c>
      <c r="BN27">
        <v>4.2826550000000001</v>
      </c>
      <c r="BO27">
        <v>0.54599900000000001</v>
      </c>
      <c r="BP27">
        <v>0.68810800000000005</v>
      </c>
      <c r="BQ27">
        <v>35.971553610000001</v>
      </c>
      <c r="BR27">
        <v>457</v>
      </c>
      <c r="BS27">
        <v>5481.0105519999997</v>
      </c>
      <c r="BT27">
        <v>30976.364996</v>
      </c>
      <c r="BU27">
        <v>119078.205865</v>
      </c>
      <c r="BV27">
        <v>1092754.617414</v>
      </c>
      <c r="BW27">
        <v>1704.412865</v>
      </c>
      <c r="BX27">
        <v>47.303030300000003</v>
      </c>
      <c r="BY27">
        <v>7.4755609999999999</v>
      </c>
      <c r="BZ27">
        <v>189.5</v>
      </c>
      <c r="CA27">
        <v>171</v>
      </c>
      <c r="CB27">
        <v>176.75</v>
      </c>
      <c r="CC27">
        <v>178.25</v>
      </c>
      <c r="CD27">
        <v>176.5</v>
      </c>
      <c r="CE27">
        <v>130</v>
      </c>
      <c r="CF27">
        <v>119.66666667</v>
      </c>
      <c r="CG27">
        <v>120.41666667</v>
      </c>
      <c r="CH27">
        <v>122.33333333</v>
      </c>
      <c r="CI27">
        <v>127.5</v>
      </c>
      <c r="CJ27">
        <v>60</v>
      </c>
      <c r="CK27">
        <v>51.333333330000002</v>
      </c>
      <c r="CL27">
        <v>56.333333330000002</v>
      </c>
      <c r="CM27">
        <v>55.916666669999998</v>
      </c>
      <c r="CN27">
        <v>48</v>
      </c>
      <c r="CO27">
        <v>2.834705</v>
      </c>
      <c r="CP27">
        <v>85</v>
      </c>
      <c r="CQ27">
        <v>74.055555560000002</v>
      </c>
      <c r="CR27">
        <v>8</v>
      </c>
      <c r="CS27">
        <v>26</v>
      </c>
      <c r="CT27">
        <v>85</v>
      </c>
      <c r="CU27">
        <v>84</v>
      </c>
      <c r="CV27">
        <v>80.138888890000004</v>
      </c>
      <c r="CW27">
        <v>65</v>
      </c>
      <c r="CX27">
        <v>38</v>
      </c>
      <c r="CY27">
        <v>71</v>
      </c>
      <c r="CZ27">
        <v>70</v>
      </c>
      <c r="DA27">
        <v>87</v>
      </c>
      <c r="DB27">
        <v>340</v>
      </c>
      <c r="DC27">
        <v>38</v>
      </c>
      <c r="DD27">
        <v>71</v>
      </c>
      <c r="DE27">
        <v>70</v>
      </c>
      <c r="DF27">
        <v>87</v>
      </c>
      <c r="DG27">
        <v>650</v>
      </c>
      <c r="DH27" t="s">
        <v>166</v>
      </c>
      <c r="DI27" t="s">
        <v>365</v>
      </c>
      <c r="DJ27">
        <v>4896.7430000000004</v>
      </c>
      <c r="DK27">
        <v>4857.5910000000003</v>
      </c>
      <c r="DL27">
        <v>4802.1872999999996</v>
      </c>
      <c r="DM27">
        <v>4751.9741999999997</v>
      </c>
      <c r="DN27">
        <v>4721.8797999999997</v>
      </c>
      <c r="DO27">
        <v>4700.2067999999999</v>
      </c>
      <c r="DP27">
        <v>4706.3492999999999</v>
      </c>
      <c r="DQ27">
        <v>4805.4760999999999</v>
      </c>
      <c r="DR27">
        <v>4899.3019999999997</v>
      </c>
      <c r="DS27">
        <v>5007.1895999999997</v>
      </c>
      <c r="DT27">
        <v>1720.0968</v>
      </c>
      <c r="DU27">
        <v>1830.1841999999999</v>
      </c>
      <c r="DV27">
        <v>1966.3598</v>
      </c>
      <c r="DW27">
        <v>2083.6178</v>
      </c>
      <c r="DX27">
        <v>2209.0189</v>
      </c>
      <c r="DY27">
        <v>2331.6235999999999</v>
      </c>
      <c r="DZ27">
        <v>2422.9715999999999</v>
      </c>
      <c r="EA27">
        <v>2501.2267999999999</v>
      </c>
      <c r="EB27">
        <v>2542.7388000000001</v>
      </c>
      <c r="EC27">
        <v>2555.4816000000001</v>
      </c>
    </row>
    <row r="28" spans="1:133" customFormat="1" x14ac:dyDescent="0.25">
      <c r="A28" t="s">
        <v>82</v>
      </c>
      <c r="B28" t="s">
        <v>366</v>
      </c>
      <c r="C28">
        <v>28</v>
      </c>
      <c r="D28">
        <v>160656.00000120001</v>
      </c>
      <c r="E28">
        <v>150.12716621409814</v>
      </c>
      <c r="F28">
        <v>664.73707797472434</v>
      </c>
      <c r="G28">
        <v>74493.506509575745</v>
      </c>
      <c r="H28">
        <v>91</v>
      </c>
      <c r="I28">
        <v>24.740483999999999</v>
      </c>
      <c r="J28">
        <v>23.949579</v>
      </c>
      <c r="K28">
        <v>6.6900940000000002</v>
      </c>
      <c r="L28">
        <v>4.3971010000000001</v>
      </c>
      <c r="M28">
        <v>4046</v>
      </c>
      <c r="N28">
        <v>3045</v>
      </c>
      <c r="O28">
        <v>3148</v>
      </c>
      <c r="P28">
        <v>3127</v>
      </c>
      <c r="Q28">
        <v>3076</v>
      </c>
      <c r="R28">
        <v>3097</v>
      </c>
      <c r="S28">
        <v>1001</v>
      </c>
      <c r="T28">
        <v>678</v>
      </c>
      <c r="U28">
        <v>741</v>
      </c>
      <c r="V28">
        <v>802</v>
      </c>
      <c r="W28">
        <v>890</v>
      </c>
      <c r="X28">
        <v>17.772897</v>
      </c>
      <c r="Y28">
        <v>0.553481</v>
      </c>
      <c r="Z28">
        <v>2963</v>
      </c>
      <c r="AA28">
        <v>2876</v>
      </c>
      <c r="AB28">
        <v>2845</v>
      </c>
      <c r="AC28">
        <v>2808.1161999999999</v>
      </c>
      <c r="AD28">
        <v>1090</v>
      </c>
      <c r="AE28">
        <v>1197</v>
      </c>
      <c r="AF28">
        <v>1271</v>
      </c>
      <c r="AG28">
        <v>1419.0174</v>
      </c>
      <c r="AH28">
        <v>71802.026693000007</v>
      </c>
      <c r="AI28">
        <v>11091.280473999999</v>
      </c>
      <c r="AJ28">
        <v>58.189874000000003</v>
      </c>
      <c r="AK28">
        <v>282.31934999999999</v>
      </c>
      <c r="AL28">
        <v>290220.77922099998</v>
      </c>
      <c r="AM28">
        <v>35.277000000000001</v>
      </c>
      <c r="AN28">
        <v>1.79562044</v>
      </c>
      <c r="AO28">
        <v>25.704398999999999</v>
      </c>
      <c r="AP28">
        <v>29.947900000000001</v>
      </c>
      <c r="AQ28">
        <v>8.2157</v>
      </c>
      <c r="AR28">
        <v>3.0888</v>
      </c>
      <c r="AS28">
        <v>9.0204000000000004</v>
      </c>
      <c r="AT28">
        <v>11.1776</v>
      </c>
      <c r="AU28">
        <v>443128.63070500002</v>
      </c>
      <c r="AV28">
        <v>288141.83380700002</v>
      </c>
      <c r="AW28">
        <v>279436.57923899998</v>
      </c>
      <c r="AX28">
        <v>299987.34177200001</v>
      </c>
      <c r="AY28">
        <v>297228.34645700001</v>
      </c>
      <c r="AZ28">
        <v>26394.957983</v>
      </c>
      <c r="BA28">
        <v>910.82802500000003</v>
      </c>
      <c r="BB28">
        <v>4252.0975179999996</v>
      </c>
      <c r="BC28">
        <v>117.98814</v>
      </c>
      <c r="BD28">
        <v>130.683066</v>
      </c>
      <c r="BE28">
        <v>135175.82417599999</v>
      </c>
      <c r="BF28">
        <v>106687.312687</v>
      </c>
      <c r="BG28">
        <v>5.9565000000000001</v>
      </c>
      <c r="BH28">
        <v>241</v>
      </c>
      <c r="BI28">
        <v>232.66666667000001</v>
      </c>
      <c r="BJ28">
        <v>231.91666666</v>
      </c>
      <c r="BK28">
        <v>237</v>
      </c>
      <c r="BL28">
        <v>254</v>
      </c>
      <c r="BM28">
        <v>13.586414</v>
      </c>
      <c r="BN28">
        <v>12.448133</v>
      </c>
      <c r="BO28">
        <v>0.54374699999999998</v>
      </c>
      <c r="BP28">
        <v>0.55610499999999996</v>
      </c>
      <c r="BQ28">
        <v>55.322314050000003</v>
      </c>
      <c r="BR28">
        <v>242</v>
      </c>
      <c r="BS28">
        <v>5397.4083019999998</v>
      </c>
      <c r="BT28">
        <v>36312.407315999997</v>
      </c>
      <c r="BU28">
        <v>146773.226773</v>
      </c>
      <c r="BV28">
        <v>1272034.632035</v>
      </c>
      <c r="BW28">
        <v>2126.5447359999998</v>
      </c>
      <c r="BX28">
        <v>99.581395349999994</v>
      </c>
      <c r="BY28">
        <v>8.5414589999999997</v>
      </c>
      <c r="BZ28">
        <v>115.5</v>
      </c>
      <c r="CA28">
        <v>90.5</v>
      </c>
      <c r="CB28">
        <v>82.666666669999998</v>
      </c>
      <c r="CC28">
        <v>69.583333330000002</v>
      </c>
      <c r="CD28">
        <v>69.5</v>
      </c>
      <c r="CE28">
        <v>85.5</v>
      </c>
      <c r="CF28">
        <v>59.416666669999998</v>
      </c>
      <c r="CG28">
        <v>57.666666669999998</v>
      </c>
      <c r="CH28">
        <v>45.833333330000002</v>
      </c>
      <c r="CI28">
        <v>49</v>
      </c>
      <c r="CJ28">
        <v>29</v>
      </c>
      <c r="CK28">
        <v>31.083333329999999</v>
      </c>
      <c r="CL28">
        <v>25</v>
      </c>
      <c r="CM28">
        <v>23.75</v>
      </c>
      <c r="CN28">
        <v>21</v>
      </c>
      <c r="CO28">
        <v>2.8546710000000002</v>
      </c>
      <c r="CP28">
        <v>83</v>
      </c>
      <c r="CQ28">
        <v>66.944444439999998</v>
      </c>
      <c r="CR28">
        <v>16</v>
      </c>
      <c r="CS28">
        <v>32</v>
      </c>
      <c r="CT28">
        <v>85</v>
      </c>
      <c r="CU28">
        <v>86</v>
      </c>
      <c r="CV28">
        <v>76.666666669999998</v>
      </c>
      <c r="CW28">
        <v>85</v>
      </c>
      <c r="CX28">
        <v>32</v>
      </c>
      <c r="CY28">
        <v>64</v>
      </c>
      <c r="CZ28">
        <v>78</v>
      </c>
      <c r="DA28">
        <v>84</v>
      </c>
      <c r="DB28">
        <v>895</v>
      </c>
      <c r="DC28">
        <v>32</v>
      </c>
      <c r="DD28">
        <v>64</v>
      </c>
      <c r="DE28">
        <v>78</v>
      </c>
      <c r="DF28">
        <v>84</v>
      </c>
      <c r="DG28">
        <v>637.5</v>
      </c>
      <c r="DH28" t="s">
        <v>82</v>
      </c>
      <c r="DI28" t="s">
        <v>366</v>
      </c>
      <c r="DJ28">
        <v>3047.7901000000002</v>
      </c>
      <c r="DK28">
        <v>2991.1869000000002</v>
      </c>
      <c r="DL28">
        <v>2921.4342000000001</v>
      </c>
      <c r="DM28">
        <v>2847.5884999999998</v>
      </c>
      <c r="DN28">
        <v>2808.1161999999999</v>
      </c>
      <c r="DO28">
        <v>2797.8649</v>
      </c>
      <c r="DP28">
        <v>2803.8679999999999</v>
      </c>
      <c r="DQ28">
        <v>2857.0030000000002</v>
      </c>
      <c r="DR28">
        <v>2913.8013999999998</v>
      </c>
      <c r="DS28">
        <v>3009.5932000000003</v>
      </c>
      <c r="DT28">
        <v>980.19529999999997</v>
      </c>
      <c r="DU28">
        <v>1092.2999</v>
      </c>
      <c r="DV28">
        <v>1198.1070999999999</v>
      </c>
      <c r="DW28">
        <v>1319.9563000000001</v>
      </c>
      <c r="DX28">
        <v>1419.0174</v>
      </c>
      <c r="DY28">
        <v>1501.7145</v>
      </c>
      <c r="DZ28">
        <v>1574.9911999999999</v>
      </c>
      <c r="EA28">
        <v>1618.4565</v>
      </c>
      <c r="EB28">
        <v>1663.7561000000001</v>
      </c>
      <c r="EC28">
        <v>1676.3287</v>
      </c>
    </row>
    <row r="29" spans="1:133" customFormat="1" x14ac:dyDescent="0.25">
      <c r="A29" t="s">
        <v>281</v>
      </c>
      <c r="B29" t="s">
        <v>367</v>
      </c>
      <c r="C29">
        <v>29</v>
      </c>
      <c r="D29">
        <v>106308.00000120001</v>
      </c>
      <c r="E29">
        <v>110.73130271057924</v>
      </c>
      <c r="F29">
        <v>728.36475146933412</v>
      </c>
      <c r="G29">
        <v>76999.999989000004</v>
      </c>
      <c r="H29">
        <v>90</v>
      </c>
      <c r="I29">
        <v>26.094276000000001</v>
      </c>
      <c r="J29">
        <v>17.676767000000002</v>
      </c>
      <c r="K29">
        <v>10.794805</v>
      </c>
      <c r="L29">
        <v>6.4415579999999997</v>
      </c>
      <c r="M29">
        <v>2376</v>
      </c>
      <c r="N29">
        <v>1756</v>
      </c>
      <c r="O29">
        <v>1702</v>
      </c>
      <c r="P29">
        <v>1746</v>
      </c>
      <c r="Q29">
        <v>1751</v>
      </c>
      <c r="R29">
        <v>1785</v>
      </c>
      <c r="S29">
        <v>620</v>
      </c>
      <c r="T29">
        <v>564</v>
      </c>
      <c r="U29">
        <v>564</v>
      </c>
      <c r="V29">
        <v>571</v>
      </c>
      <c r="W29">
        <v>590</v>
      </c>
      <c r="X29">
        <v>24.685714000000001</v>
      </c>
      <c r="Y29">
        <v>0.89350600000000002</v>
      </c>
      <c r="Z29">
        <v>1760</v>
      </c>
      <c r="AA29">
        <v>1748</v>
      </c>
      <c r="AB29">
        <v>1708</v>
      </c>
      <c r="AC29">
        <v>1707.3463999999999</v>
      </c>
      <c r="AD29">
        <v>656</v>
      </c>
      <c r="AE29">
        <v>701</v>
      </c>
      <c r="AF29">
        <v>726</v>
      </c>
      <c r="AG29">
        <v>786.08370000000002</v>
      </c>
      <c r="AH29">
        <v>73406.565656999999</v>
      </c>
      <c r="AI29">
        <v>15470.025974</v>
      </c>
      <c r="AJ29">
        <v>22.931269</v>
      </c>
      <c r="AK29">
        <v>0</v>
      </c>
      <c r="AL29">
        <v>281312.90322600002</v>
      </c>
      <c r="AM29">
        <v>55.024999999999999</v>
      </c>
      <c r="AN29">
        <v>2.0614035099999999</v>
      </c>
      <c r="AO29">
        <v>14.099327000000001</v>
      </c>
      <c r="AP29">
        <v>18.204000000000001</v>
      </c>
      <c r="AQ29">
        <v>12.529299999999999</v>
      </c>
      <c r="AR29">
        <v>15.7957</v>
      </c>
      <c r="AS29">
        <v>18.4634</v>
      </c>
      <c r="AT29">
        <v>11.4489</v>
      </c>
      <c r="AU29">
        <v>411867.02127700002</v>
      </c>
      <c r="AV29">
        <v>383732.99101400003</v>
      </c>
      <c r="AW29">
        <v>385745.64460599999</v>
      </c>
      <c r="AX29">
        <v>403396.73913</v>
      </c>
      <c r="AY29">
        <v>379300.54644800001</v>
      </c>
      <c r="AZ29">
        <v>32588.804714000002</v>
      </c>
      <c r="BA29">
        <v>1578.493506</v>
      </c>
      <c r="BB29">
        <v>7033.5584419999996</v>
      </c>
      <c r="BC29">
        <v>82.077922000000001</v>
      </c>
      <c r="BD29">
        <v>402.49350600000002</v>
      </c>
      <c r="BE29">
        <v>159979.03225799999</v>
      </c>
      <c r="BF29">
        <v>124888.70967700001</v>
      </c>
      <c r="BG29">
        <v>7.912458</v>
      </c>
      <c r="BH29">
        <v>188</v>
      </c>
      <c r="BI29">
        <v>194.75</v>
      </c>
      <c r="BJ29">
        <v>191.33333332999999</v>
      </c>
      <c r="BK29">
        <v>184</v>
      </c>
      <c r="BL29">
        <v>183</v>
      </c>
      <c r="BM29">
        <v>19.677419</v>
      </c>
      <c r="BO29">
        <v>0.84175100000000003</v>
      </c>
      <c r="BP29">
        <v>0.92592600000000003</v>
      </c>
      <c r="BQ29">
        <v>46.62631579</v>
      </c>
      <c r="BR29">
        <v>190</v>
      </c>
      <c r="BS29">
        <v>6373.5064940000002</v>
      </c>
      <c r="BT29">
        <v>31661.616161999998</v>
      </c>
      <c r="BU29">
        <v>121335.483871</v>
      </c>
      <c r="BV29">
        <v>1044833.333333</v>
      </c>
      <c r="BW29">
        <v>2333.333333</v>
      </c>
      <c r="BX29">
        <v>89.222222220000006</v>
      </c>
      <c r="BY29">
        <v>9.3548390000000001</v>
      </c>
      <c r="BZ29">
        <v>72</v>
      </c>
      <c r="CA29">
        <v>60.166666669999998</v>
      </c>
      <c r="CB29">
        <v>56.5</v>
      </c>
      <c r="CC29">
        <v>50.083333330000002</v>
      </c>
      <c r="CD29">
        <v>63</v>
      </c>
      <c r="CE29">
        <v>58</v>
      </c>
      <c r="CF29">
        <v>52.416666669999998</v>
      </c>
      <c r="CG29">
        <v>48.166666669999998</v>
      </c>
      <c r="CH29">
        <v>40</v>
      </c>
      <c r="CI29">
        <v>52</v>
      </c>
      <c r="CJ29">
        <v>13</v>
      </c>
      <c r="CK29">
        <v>7.75</v>
      </c>
      <c r="CL29">
        <v>8.3333333300000003</v>
      </c>
      <c r="CM29">
        <v>10.08333333</v>
      </c>
      <c r="CN29">
        <v>11</v>
      </c>
      <c r="CO29">
        <v>3.030303</v>
      </c>
      <c r="CP29">
        <v>88</v>
      </c>
      <c r="CR29">
        <v>18</v>
      </c>
      <c r="CS29">
        <v>41</v>
      </c>
      <c r="CT29">
        <v>93</v>
      </c>
      <c r="CU29">
        <v>90</v>
      </c>
      <c r="CW29">
        <v>121</v>
      </c>
      <c r="CX29">
        <v>36</v>
      </c>
      <c r="CY29">
        <v>73</v>
      </c>
      <c r="CZ29">
        <v>78</v>
      </c>
      <c r="DA29">
        <v>91</v>
      </c>
      <c r="DB29">
        <v>1069</v>
      </c>
      <c r="DC29">
        <v>36</v>
      </c>
      <c r="DD29">
        <v>73</v>
      </c>
      <c r="DE29">
        <v>78</v>
      </c>
      <c r="DF29">
        <v>91</v>
      </c>
      <c r="DG29">
        <v>586</v>
      </c>
      <c r="DH29" t="s">
        <v>281</v>
      </c>
      <c r="DI29" t="s">
        <v>367</v>
      </c>
      <c r="DJ29">
        <v>1754.2796000000001</v>
      </c>
      <c r="DK29">
        <v>1757.7274</v>
      </c>
      <c r="DL29">
        <v>1757.4307000000001</v>
      </c>
      <c r="DM29">
        <v>1735.9813999999999</v>
      </c>
      <c r="DN29">
        <v>1707.3463999999999</v>
      </c>
      <c r="DO29">
        <v>1703.3110999999999</v>
      </c>
      <c r="DP29">
        <v>1707.0463</v>
      </c>
      <c r="DQ29">
        <v>1714.6102000000001</v>
      </c>
      <c r="DR29">
        <v>1737.7869000000001</v>
      </c>
      <c r="DS29">
        <v>1765.0959</v>
      </c>
      <c r="DT29">
        <v>629.44169999999997</v>
      </c>
      <c r="DU29">
        <v>662.40329999999994</v>
      </c>
      <c r="DV29">
        <v>703.26729999999998</v>
      </c>
      <c r="DW29">
        <v>733.76919999999996</v>
      </c>
      <c r="DX29">
        <v>786.08370000000002</v>
      </c>
      <c r="DY29">
        <v>822.67920000000004</v>
      </c>
      <c r="DZ29">
        <v>861.55859999999996</v>
      </c>
      <c r="EA29">
        <v>884.25929999999994</v>
      </c>
      <c r="EB29">
        <v>900.33079999999995</v>
      </c>
      <c r="EC29">
        <v>913.51199999999994</v>
      </c>
    </row>
    <row r="30" spans="1:133" customFormat="1" x14ac:dyDescent="0.25">
      <c r="A30" t="s">
        <v>107</v>
      </c>
      <c r="B30" t="s">
        <v>368</v>
      </c>
      <c r="C30">
        <v>30</v>
      </c>
      <c r="D30">
        <v>49391.999998319996</v>
      </c>
      <c r="E30">
        <v>69.82303756678678</v>
      </c>
      <c r="F30">
        <v>1175.3522838117628</v>
      </c>
      <c r="G30">
        <v>59073.68420943158</v>
      </c>
      <c r="H30">
        <v>73</v>
      </c>
      <c r="I30">
        <v>21.425999000000001</v>
      </c>
      <c r="J30">
        <v>38.530788000000001</v>
      </c>
      <c r="K30">
        <v>5.0166389999999996</v>
      </c>
      <c r="L30">
        <v>2.9553470000000002</v>
      </c>
      <c r="M30">
        <v>2777</v>
      </c>
      <c r="N30">
        <v>2182</v>
      </c>
      <c r="O30">
        <v>2029</v>
      </c>
      <c r="P30">
        <v>2051</v>
      </c>
      <c r="Q30">
        <v>2090</v>
      </c>
      <c r="R30">
        <v>2150</v>
      </c>
      <c r="S30">
        <v>595</v>
      </c>
      <c r="T30">
        <v>493</v>
      </c>
      <c r="U30">
        <v>532</v>
      </c>
      <c r="V30">
        <v>553</v>
      </c>
      <c r="W30">
        <v>570</v>
      </c>
      <c r="X30">
        <v>13.793275</v>
      </c>
      <c r="Y30">
        <v>0.476829</v>
      </c>
      <c r="Z30">
        <v>2141</v>
      </c>
      <c r="AA30">
        <v>2103</v>
      </c>
      <c r="AB30">
        <v>2144</v>
      </c>
      <c r="AC30">
        <v>2172.6504</v>
      </c>
      <c r="AD30">
        <v>648</v>
      </c>
      <c r="AE30">
        <v>708</v>
      </c>
      <c r="AF30">
        <v>774</v>
      </c>
      <c r="AG30">
        <v>870.93560000000002</v>
      </c>
      <c r="AH30">
        <v>62445.084624000003</v>
      </c>
      <c r="AI30">
        <v>6831.0236919999998</v>
      </c>
      <c r="AJ30">
        <v>10.195754000000001</v>
      </c>
      <c r="AK30">
        <v>79.173496</v>
      </c>
      <c r="AL30">
        <v>291445.37815100001</v>
      </c>
      <c r="AM30">
        <v>55.878999999999998</v>
      </c>
      <c r="AN30">
        <v>1.9310344800000001</v>
      </c>
      <c r="AO30">
        <v>5.9776740000000004</v>
      </c>
      <c r="AP30">
        <v>8.0070999999999994</v>
      </c>
      <c r="AQ30">
        <v>24.179099999999998</v>
      </c>
      <c r="AR30">
        <v>26.681899999999999</v>
      </c>
      <c r="AS30">
        <v>18.828099999999999</v>
      </c>
      <c r="AT30">
        <v>11.144399999999999</v>
      </c>
      <c r="AU30">
        <v>433231.343284</v>
      </c>
      <c r="AV30">
        <v>394556.195954</v>
      </c>
      <c r="AW30">
        <v>426162.376238</v>
      </c>
      <c r="AX30">
        <v>401527.272727</v>
      </c>
      <c r="AY30">
        <v>357303.70370399999</v>
      </c>
      <c r="AZ30">
        <v>20904.933380999999</v>
      </c>
      <c r="BA30">
        <v>447.82198399999999</v>
      </c>
      <c r="BB30">
        <v>2546.4660009999998</v>
      </c>
      <c r="BC30">
        <v>69.388565999999997</v>
      </c>
      <c r="BD30">
        <v>63.775889999999997</v>
      </c>
      <c r="BE30">
        <v>121344.537815</v>
      </c>
      <c r="BF30">
        <v>97568.067227000007</v>
      </c>
      <c r="BG30">
        <v>4.8253510000000004</v>
      </c>
      <c r="BH30">
        <v>134</v>
      </c>
      <c r="BI30">
        <v>115.66666667</v>
      </c>
      <c r="BJ30">
        <v>126.25</v>
      </c>
      <c r="BK30">
        <v>110</v>
      </c>
      <c r="BL30">
        <v>135</v>
      </c>
      <c r="BM30">
        <v>14.453782</v>
      </c>
      <c r="BO30">
        <v>0.39611099999999999</v>
      </c>
      <c r="BP30">
        <v>0.378106</v>
      </c>
      <c r="BQ30">
        <v>30.94736842</v>
      </c>
      <c r="BR30">
        <v>133</v>
      </c>
      <c r="BS30">
        <v>3624.4970939999998</v>
      </c>
      <c r="BT30">
        <v>35710.478933999999</v>
      </c>
      <c r="BU30">
        <v>166668.90756299999</v>
      </c>
      <c r="BV30">
        <v>1043873.684211</v>
      </c>
      <c r="BW30">
        <v>2020.8858479999999</v>
      </c>
      <c r="BX30">
        <v>42.782608699999997</v>
      </c>
      <c r="BY30">
        <v>11.932772999999999</v>
      </c>
      <c r="BZ30">
        <v>95</v>
      </c>
      <c r="CB30">
        <v>96.833333330000002</v>
      </c>
      <c r="CC30">
        <v>86.5</v>
      </c>
      <c r="CD30">
        <v>95</v>
      </c>
      <c r="CE30">
        <v>71</v>
      </c>
      <c r="CG30">
        <v>74.083333330000002</v>
      </c>
      <c r="CH30">
        <v>64.5</v>
      </c>
      <c r="CI30">
        <v>71</v>
      </c>
      <c r="CJ30">
        <v>22.5</v>
      </c>
      <c r="CL30">
        <v>22.75</v>
      </c>
      <c r="CM30">
        <v>22</v>
      </c>
      <c r="CN30">
        <v>24</v>
      </c>
      <c r="CO30">
        <v>3.4209580000000002</v>
      </c>
      <c r="CP30">
        <v>83</v>
      </c>
      <c r="CR30">
        <v>14</v>
      </c>
      <c r="CS30">
        <v>27</v>
      </c>
      <c r="CT30">
        <v>85</v>
      </c>
      <c r="CU30">
        <v>77</v>
      </c>
      <c r="CW30">
        <v>34</v>
      </c>
      <c r="CX30">
        <v>34</v>
      </c>
      <c r="CY30">
        <v>65</v>
      </c>
      <c r="CZ30">
        <v>69</v>
      </c>
      <c r="DA30">
        <v>79</v>
      </c>
      <c r="DB30">
        <v>551</v>
      </c>
      <c r="DC30">
        <v>34</v>
      </c>
      <c r="DD30">
        <v>65</v>
      </c>
      <c r="DE30">
        <v>69</v>
      </c>
      <c r="DF30">
        <v>79</v>
      </c>
      <c r="DG30">
        <v>591</v>
      </c>
      <c r="DH30" t="s">
        <v>107</v>
      </c>
      <c r="DI30" t="s">
        <v>368</v>
      </c>
      <c r="DJ30">
        <v>2173.9304999999999</v>
      </c>
      <c r="DK30">
        <v>2186.5706999999998</v>
      </c>
      <c r="DL30">
        <v>2154.3175000000001</v>
      </c>
      <c r="DM30">
        <v>2176.6066999999998</v>
      </c>
      <c r="DN30">
        <v>2172.6504</v>
      </c>
      <c r="DO30">
        <v>2161.9562000000001</v>
      </c>
      <c r="DP30">
        <v>2172.7107000000001</v>
      </c>
      <c r="DQ30">
        <v>2217.3368999999998</v>
      </c>
      <c r="DR30">
        <v>2231.0927999999999</v>
      </c>
      <c r="DS30">
        <v>2300.3063999999999</v>
      </c>
      <c r="DT30">
        <v>608.28020000000004</v>
      </c>
      <c r="DU30">
        <v>666.04290000000003</v>
      </c>
      <c r="DV30">
        <v>735.32839999999999</v>
      </c>
      <c r="DW30">
        <v>797.53300000000002</v>
      </c>
      <c r="DX30">
        <v>870.93560000000002</v>
      </c>
      <c r="DY30">
        <v>941.01220000000001</v>
      </c>
      <c r="DZ30">
        <v>1023.5565</v>
      </c>
      <c r="EA30">
        <v>1086.5575999999999</v>
      </c>
      <c r="EB30">
        <v>1142.2538999999999</v>
      </c>
      <c r="EC30">
        <v>1169.348</v>
      </c>
    </row>
    <row r="31" spans="1:133" customFormat="1" x14ac:dyDescent="0.25">
      <c r="A31" t="s">
        <v>72</v>
      </c>
      <c r="B31" t="s">
        <v>369</v>
      </c>
      <c r="C31">
        <v>31</v>
      </c>
      <c r="D31">
        <v>68844.000004080008</v>
      </c>
      <c r="E31">
        <v>73.489756905016804</v>
      </c>
      <c r="F31">
        <v>1087.5602811501765</v>
      </c>
      <c r="G31">
        <v>50291.338596661422</v>
      </c>
      <c r="H31">
        <v>62</v>
      </c>
      <c r="I31">
        <v>27.153244000000001</v>
      </c>
      <c r="J31">
        <v>16.554808999999999</v>
      </c>
      <c r="K31">
        <v>10.817557000000001</v>
      </c>
      <c r="L31">
        <v>6.7332359999999998</v>
      </c>
      <c r="M31">
        <v>3576</v>
      </c>
      <c r="N31">
        <v>2605</v>
      </c>
      <c r="O31">
        <v>2494</v>
      </c>
      <c r="P31">
        <v>2504</v>
      </c>
      <c r="Q31">
        <v>2557</v>
      </c>
      <c r="R31">
        <v>2582</v>
      </c>
      <c r="S31">
        <v>971</v>
      </c>
      <c r="T31">
        <v>910</v>
      </c>
      <c r="U31">
        <v>907</v>
      </c>
      <c r="V31">
        <v>917</v>
      </c>
      <c r="W31">
        <v>937</v>
      </c>
      <c r="X31">
        <v>24.797170999999999</v>
      </c>
      <c r="Y31">
        <v>1.1025579999999999</v>
      </c>
      <c r="Z31">
        <v>2621</v>
      </c>
      <c r="AA31">
        <v>2642</v>
      </c>
      <c r="AB31">
        <v>2651</v>
      </c>
      <c r="AC31">
        <v>2643.6842000000001</v>
      </c>
      <c r="AD31">
        <v>1008</v>
      </c>
      <c r="AE31">
        <v>1055</v>
      </c>
      <c r="AF31">
        <v>1087</v>
      </c>
      <c r="AG31">
        <v>1123.1792</v>
      </c>
      <c r="AH31">
        <v>65441.275168</v>
      </c>
      <c r="AI31">
        <v>14065.876152999999</v>
      </c>
      <c r="AJ31">
        <v>-2.7791640000000002</v>
      </c>
      <c r="AK31">
        <v>116.427432</v>
      </c>
      <c r="AL31">
        <v>241007.20906299999</v>
      </c>
      <c r="AM31">
        <v>41.061999999999998</v>
      </c>
      <c r="AN31">
        <v>1.82</v>
      </c>
      <c r="AO31">
        <v>8.5011189999999992</v>
      </c>
      <c r="AP31">
        <v>-1.3515999999999999</v>
      </c>
      <c r="AQ31">
        <v>4.0814000000000004</v>
      </c>
      <c r="AR31">
        <v>-1.6476</v>
      </c>
      <c r="AS31">
        <v>0.2162</v>
      </c>
      <c r="AT31">
        <v>-2.8872</v>
      </c>
      <c r="AU31">
        <v>340327.272727</v>
      </c>
      <c r="AV31">
        <v>291007.87992899999</v>
      </c>
      <c r="AW31">
        <v>229549.197491</v>
      </c>
      <c r="AX31">
        <v>233850</v>
      </c>
      <c r="AY31">
        <v>270278.88446199999</v>
      </c>
      <c r="AZ31">
        <v>20937.360178999999</v>
      </c>
      <c r="BA31">
        <v>1198.3218919999999</v>
      </c>
      <c r="BB31">
        <v>4711.3931069999999</v>
      </c>
      <c r="BC31">
        <v>94.792316999999997</v>
      </c>
      <c r="BD31">
        <v>394.42479700000001</v>
      </c>
      <c r="BE31">
        <v>107211.122554</v>
      </c>
      <c r="BF31">
        <v>77108.135941999994</v>
      </c>
      <c r="BG31">
        <v>6.1521249999999998</v>
      </c>
      <c r="BH31">
        <v>220</v>
      </c>
      <c r="BI31">
        <v>222.08333332999999</v>
      </c>
      <c r="BJ31">
        <v>238.83333332999999</v>
      </c>
      <c r="BK31">
        <v>240</v>
      </c>
      <c r="BL31">
        <v>251</v>
      </c>
      <c r="BM31">
        <v>15.756952</v>
      </c>
      <c r="BO31">
        <v>0.559284</v>
      </c>
      <c r="BP31">
        <v>0.16778499999999999</v>
      </c>
      <c r="BQ31">
        <v>26.437788019999999</v>
      </c>
      <c r="BR31">
        <v>217</v>
      </c>
      <c r="BS31">
        <v>7550.5166079999999</v>
      </c>
      <c r="BT31">
        <v>35847.87472</v>
      </c>
      <c r="BU31">
        <v>132020.59732199999</v>
      </c>
      <c r="BV31">
        <v>1009385.8267719999</v>
      </c>
      <c r="BW31">
        <v>1786.0738260000001</v>
      </c>
      <c r="BX31">
        <v>37.236842109999998</v>
      </c>
      <c r="BY31">
        <v>10.401648</v>
      </c>
      <c r="BZ31">
        <v>127</v>
      </c>
      <c r="CA31">
        <v>135.16666667000001</v>
      </c>
      <c r="CB31">
        <v>128.08333332999999</v>
      </c>
      <c r="CC31">
        <v>104.41666667</v>
      </c>
      <c r="CD31">
        <v>76</v>
      </c>
      <c r="CE31">
        <v>101</v>
      </c>
      <c r="CF31">
        <v>112.58333333</v>
      </c>
      <c r="CG31">
        <v>104.58333333</v>
      </c>
      <c r="CH31">
        <v>90.333333330000002</v>
      </c>
      <c r="CI31">
        <v>67</v>
      </c>
      <c r="CJ31">
        <v>25</v>
      </c>
      <c r="CK31">
        <v>22.583333329999999</v>
      </c>
      <c r="CL31">
        <v>23.5</v>
      </c>
      <c r="CM31">
        <v>14.08333333</v>
      </c>
      <c r="CN31">
        <v>9</v>
      </c>
      <c r="CO31">
        <v>3.5514540000000001</v>
      </c>
      <c r="CP31">
        <v>87</v>
      </c>
      <c r="CR31">
        <v>18</v>
      </c>
      <c r="CS31">
        <v>35</v>
      </c>
      <c r="CT31">
        <v>96</v>
      </c>
      <c r="CU31">
        <v>91</v>
      </c>
      <c r="CW31">
        <v>38</v>
      </c>
      <c r="CX31">
        <v>22</v>
      </c>
      <c r="CY31">
        <v>63</v>
      </c>
      <c r="CZ31">
        <v>75</v>
      </c>
      <c r="DA31">
        <v>88</v>
      </c>
      <c r="DB31">
        <v>446</v>
      </c>
      <c r="DC31">
        <v>22</v>
      </c>
      <c r="DD31">
        <v>63</v>
      </c>
      <c r="DE31">
        <v>75</v>
      </c>
      <c r="DF31">
        <v>88</v>
      </c>
      <c r="DG31">
        <v>865.5</v>
      </c>
      <c r="DH31" t="s">
        <v>72</v>
      </c>
      <c r="DI31" t="s">
        <v>369</v>
      </c>
      <c r="DJ31">
        <v>2598.8348000000001</v>
      </c>
      <c r="DK31">
        <v>2599.3117000000002</v>
      </c>
      <c r="DL31">
        <v>2635.933</v>
      </c>
      <c r="DM31">
        <v>2633.2442000000001</v>
      </c>
      <c r="DN31">
        <v>2643.6842000000001</v>
      </c>
      <c r="DO31">
        <v>2656.663</v>
      </c>
      <c r="DP31">
        <v>2670.9924999999998</v>
      </c>
      <c r="DQ31">
        <v>2680.9603999999999</v>
      </c>
      <c r="DR31">
        <v>2679.9077000000002</v>
      </c>
      <c r="DS31">
        <v>2728.1777999999999</v>
      </c>
      <c r="DT31">
        <v>974.04679999999996</v>
      </c>
      <c r="DU31">
        <v>1006.7429999999999</v>
      </c>
      <c r="DV31">
        <v>1052.5248999999999</v>
      </c>
      <c r="DW31">
        <v>1086.2376999999999</v>
      </c>
      <c r="DX31">
        <v>1123.1792</v>
      </c>
      <c r="DY31">
        <v>1172.9692</v>
      </c>
      <c r="DZ31">
        <v>1219.0998999999999</v>
      </c>
      <c r="EA31">
        <v>1268.9926</v>
      </c>
      <c r="EB31">
        <v>1304.7155</v>
      </c>
      <c r="EC31">
        <v>1318.8152</v>
      </c>
    </row>
    <row r="32" spans="1:133" customFormat="1" x14ac:dyDescent="0.25">
      <c r="A32" t="s">
        <v>226</v>
      </c>
      <c r="B32" t="s">
        <v>370</v>
      </c>
      <c r="C32">
        <v>32</v>
      </c>
      <c r="D32">
        <v>84708.000011519995</v>
      </c>
      <c r="E32">
        <v>65.244350346179516</v>
      </c>
      <c r="F32">
        <v>1209.8503091346099</v>
      </c>
      <c r="G32">
        <v>40196.286475655179</v>
      </c>
      <c r="H32">
        <v>67</v>
      </c>
      <c r="I32">
        <v>28.031618000000002</v>
      </c>
      <c r="J32">
        <v>17.601696</v>
      </c>
      <c r="K32">
        <v>10.940856999999999</v>
      </c>
      <c r="L32">
        <v>6.7924879999999996</v>
      </c>
      <c r="M32">
        <v>5187</v>
      </c>
      <c r="N32">
        <v>3733</v>
      </c>
      <c r="O32">
        <v>3667</v>
      </c>
      <c r="P32">
        <v>3681</v>
      </c>
      <c r="Q32">
        <v>3728</v>
      </c>
      <c r="R32">
        <v>3741</v>
      </c>
      <c r="S32">
        <v>1454</v>
      </c>
      <c r="T32">
        <v>1319</v>
      </c>
      <c r="U32">
        <v>1367</v>
      </c>
      <c r="V32">
        <v>1370</v>
      </c>
      <c r="W32">
        <v>1408</v>
      </c>
      <c r="X32">
        <v>24.231524</v>
      </c>
      <c r="Y32">
        <v>1.2987010000000001</v>
      </c>
      <c r="Z32">
        <v>3710</v>
      </c>
      <c r="AA32">
        <v>3676</v>
      </c>
      <c r="AB32">
        <v>3729</v>
      </c>
      <c r="AC32">
        <v>3684.2037999999998</v>
      </c>
      <c r="AD32">
        <v>1473</v>
      </c>
      <c r="AE32">
        <v>1533</v>
      </c>
      <c r="AF32">
        <v>1634</v>
      </c>
      <c r="AG32">
        <v>1725.9454000000001</v>
      </c>
      <c r="AH32">
        <v>63449.778292000003</v>
      </c>
      <c r="AI32">
        <v>13051.621041</v>
      </c>
      <c r="AJ32">
        <v>-25.949010999999999</v>
      </c>
      <c r="AK32">
        <v>14.014761999999999</v>
      </c>
      <c r="AL32">
        <v>226350.75653399999</v>
      </c>
      <c r="AM32">
        <v>48.677</v>
      </c>
      <c r="AN32">
        <v>2.2999999999999998</v>
      </c>
      <c r="AO32">
        <v>7.4802390000000001</v>
      </c>
      <c r="AP32">
        <v>-8.4986999999999995</v>
      </c>
      <c r="AQ32">
        <v>-11.1447</v>
      </c>
      <c r="AR32">
        <v>-13.1524</v>
      </c>
      <c r="AS32">
        <v>-11.6396</v>
      </c>
      <c r="AT32">
        <v>-8.8691999999999993</v>
      </c>
      <c r="AU32">
        <v>283104.97237600002</v>
      </c>
      <c r="AV32">
        <v>272266.93733099999</v>
      </c>
      <c r="AW32">
        <v>222859.25925900001</v>
      </c>
      <c r="AX32">
        <v>253117.47850999999</v>
      </c>
      <c r="AY32">
        <v>270861.58192099998</v>
      </c>
      <c r="AZ32">
        <v>19757.856178999999</v>
      </c>
      <c r="BA32">
        <v>766.28048200000001</v>
      </c>
      <c r="BB32">
        <v>4297.7202649999999</v>
      </c>
      <c r="BC32">
        <v>114.40717600000001</v>
      </c>
      <c r="BD32">
        <v>343.455106</v>
      </c>
      <c r="BE32">
        <v>98130.674002999993</v>
      </c>
      <c r="BF32">
        <v>70484.181568</v>
      </c>
      <c r="BG32">
        <v>6.9789859999999999</v>
      </c>
      <c r="BH32">
        <v>362</v>
      </c>
      <c r="BI32">
        <v>328.41666665999998</v>
      </c>
      <c r="BJ32">
        <v>337.5</v>
      </c>
      <c r="BK32">
        <v>349</v>
      </c>
      <c r="BL32">
        <v>354</v>
      </c>
      <c r="BM32">
        <v>16.50619</v>
      </c>
      <c r="BN32">
        <v>0</v>
      </c>
      <c r="BO32">
        <v>0.44341599999999998</v>
      </c>
      <c r="BP32">
        <v>0.27954499999999999</v>
      </c>
      <c r="BQ32">
        <v>20.64035088</v>
      </c>
      <c r="BR32">
        <v>342</v>
      </c>
      <c r="BS32">
        <v>7515.603102</v>
      </c>
      <c r="BT32">
        <v>35883.940621000002</v>
      </c>
      <c r="BU32">
        <v>128012.379642</v>
      </c>
      <c r="BV32">
        <v>987427.05570300005</v>
      </c>
      <c r="BW32">
        <v>1460.7673030000001</v>
      </c>
      <c r="BX32">
        <v>33.4</v>
      </c>
      <c r="BY32">
        <v>10.660247999999999</v>
      </c>
      <c r="BZ32">
        <v>188.5</v>
      </c>
      <c r="CA32">
        <v>196.66666667000001</v>
      </c>
      <c r="CB32">
        <v>186</v>
      </c>
      <c r="CC32">
        <v>172.5</v>
      </c>
      <c r="CD32">
        <v>172</v>
      </c>
      <c r="CE32">
        <v>155</v>
      </c>
      <c r="CF32">
        <v>153.33333332999999</v>
      </c>
      <c r="CG32">
        <v>145.58333332999999</v>
      </c>
      <c r="CH32">
        <v>137.5</v>
      </c>
      <c r="CI32">
        <v>142</v>
      </c>
      <c r="CJ32">
        <v>34</v>
      </c>
      <c r="CK32">
        <v>43.333333330000002</v>
      </c>
      <c r="CL32">
        <v>40.416666669999998</v>
      </c>
      <c r="CM32">
        <v>35</v>
      </c>
      <c r="CN32">
        <v>30.5</v>
      </c>
      <c r="CO32">
        <v>3.6340849999999998</v>
      </c>
      <c r="CP32">
        <v>86</v>
      </c>
      <c r="CS32">
        <v>25</v>
      </c>
      <c r="CT32">
        <v>86</v>
      </c>
      <c r="CU32">
        <v>86</v>
      </c>
      <c r="CX32">
        <v>28</v>
      </c>
      <c r="CY32">
        <v>69</v>
      </c>
      <c r="CZ32">
        <v>67</v>
      </c>
      <c r="DA32">
        <v>80</v>
      </c>
      <c r="DB32">
        <v>453</v>
      </c>
      <c r="DC32">
        <v>28</v>
      </c>
      <c r="DD32">
        <v>69</v>
      </c>
      <c r="DE32">
        <v>67</v>
      </c>
      <c r="DF32">
        <v>80</v>
      </c>
      <c r="DG32">
        <v>225</v>
      </c>
      <c r="DH32" t="s">
        <v>226</v>
      </c>
      <c r="DI32" t="s">
        <v>370</v>
      </c>
      <c r="DJ32">
        <v>3732.8148999999999</v>
      </c>
      <c r="DK32">
        <v>3773.9569000000001</v>
      </c>
      <c r="DL32">
        <v>3768.1457</v>
      </c>
      <c r="DM32">
        <v>3713.2606999999998</v>
      </c>
      <c r="DN32">
        <v>3684.2037999999998</v>
      </c>
      <c r="DO32">
        <v>3647.0589</v>
      </c>
      <c r="DP32">
        <v>3654.1783999999998</v>
      </c>
      <c r="DQ32">
        <v>3702.7876999999999</v>
      </c>
      <c r="DR32">
        <v>3752.0693000000001</v>
      </c>
      <c r="DS32">
        <v>3782.7179000000001</v>
      </c>
      <c r="DT32">
        <v>1463.5515</v>
      </c>
      <c r="DU32">
        <v>1496.7584999999999</v>
      </c>
      <c r="DV32">
        <v>1558.0805</v>
      </c>
      <c r="DW32">
        <v>1651.6114</v>
      </c>
      <c r="DX32">
        <v>1725.9454000000001</v>
      </c>
      <c r="DY32">
        <v>1811.895</v>
      </c>
      <c r="DZ32">
        <v>1877.2308</v>
      </c>
      <c r="EA32">
        <v>1933.1362999999999</v>
      </c>
      <c r="EB32">
        <v>1959.0088000000001</v>
      </c>
      <c r="EC32">
        <v>2001.1771000000001</v>
      </c>
    </row>
    <row r="33" spans="1:133" customFormat="1" x14ac:dyDescent="0.25">
      <c r="A33" t="s">
        <v>246</v>
      </c>
      <c r="B33" t="s">
        <v>371</v>
      </c>
      <c r="C33">
        <v>33</v>
      </c>
      <c r="D33">
        <v>1075956.0000319199</v>
      </c>
      <c r="F33">
        <v>694.91968070978191</v>
      </c>
      <c r="H33">
        <v>89</v>
      </c>
      <c r="I33">
        <v>25.627662999999998</v>
      </c>
      <c r="J33">
        <v>46.801411999999999</v>
      </c>
      <c r="K33">
        <v>7.392004</v>
      </c>
      <c r="L33">
        <v>4.3462459999999998</v>
      </c>
      <c r="M33">
        <v>41065</v>
      </c>
      <c r="N33">
        <v>30541</v>
      </c>
      <c r="O33">
        <v>28578</v>
      </c>
      <c r="P33">
        <v>29229</v>
      </c>
      <c r="Q33">
        <v>29688</v>
      </c>
      <c r="R33">
        <v>30278</v>
      </c>
      <c r="S33">
        <v>10524</v>
      </c>
      <c r="T33">
        <v>9091</v>
      </c>
      <c r="U33">
        <v>9405</v>
      </c>
      <c r="V33">
        <v>9605</v>
      </c>
      <c r="W33">
        <v>9933</v>
      </c>
      <c r="X33">
        <v>16.959197</v>
      </c>
      <c r="Y33">
        <v>0.80408000000000002</v>
      </c>
      <c r="Z33">
        <v>30998</v>
      </c>
      <c r="AA33">
        <v>30930</v>
      </c>
      <c r="AB33">
        <v>30278</v>
      </c>
      <c r="AC33">
        <v>30141.925800000001</v>
      </c>
      <c r="AD33">
        <v>11396</v>
      </c>
      <c r="AE33">
        <v>12264</v>
      </c>
      <c r="AF33">
        <v>12986</v>
      </c>
      <c r="AG33">
        <v>13674.915800000001</v>
      </c>
      <c r="AH33">
        <v>63038.159015999998</v>
      </c>
      <c r="AI33">
        <v>9172.2681090000005</v>
      </c>
      <c r="AJ33">
        <v>-17.018319999999999</v>
      </c>
      <c r="AK33">
        <v>265.37127299999997</v>
      </c>
      <c r="AL33">
        <v>245977.00494099999</v>
      </c>
      <c r="AM33">
        <v>50.162999999999997</v>
      </c>
      <c r="AN33">
        <v>2.7175141200000001</v>
      </c>
      <c r="AO33">
        <v>7.0717160000000003</v>
      </c>
      <c r="AP33">
        <v>-0.76049999999999995</v>
      </c>
      <c r="AQ33">
        <v>1.2011000000000001</v>
      </c>
      <c r="AR33">
        <v>-1.944</v>
      </c>
      <c r="AS33">
        <v>-2.593</v>
      </c>
      <c r="AT33">
        <v>-0.39789999999999998</v>
      </c>
      <c r="AU33">
        <v>283328.15460399998</v>
      </c>
      <c r="AV33">
        <v>269292.20407400001</v>
      </c>
      <c r="AW33">
        <v>255271.40115200001</v>
      </c>
      <c r="AX33">
        <v>278478.36635700002</v>
      </c>
      <c r="AY33">
        <v>360633.80281700002</v>
      </c>
      <c r="AZ33">
        <v>18207.792524</v>
      </c>
      <c r="BA33">
        <v>594.02411800000004</v>
      </c>
      <c r="BB33">
        <v>2608.5033450000001</v>
      </c>
      <c r="BC33">
        <v>69.984307000000001</v>
      </c>
      <c r="BD33">
        <v>238.651194</v>
      </c>
      <c r="BE33">
        <v>93133.599392000004</v>
      </c>
      <c r="BF33">
        <v>71047.415431000001</v>
      </c>
      <c r="BG33">
        <v>6.4263969999999997</v>
      </c>
      <c r="BH33">
        <v>2639</v>
      </c>
      <c r="BI33">
        <v>2474.5833333400001</v>
      </c>
      <c r="BJ33">
        <v>2605</v>
      </c>
      <c r="BK33">
        <v>2473</v>
      </c>
      <c r="BL33">
        <v>1988</v>
      </c>
      <c r="BM33">
        <v>17.094260999999999</v>
      </c>
      <c r="BN33">
        <v>3.37249</v>
      </c>
      <c r="BQ33">
        <v>35.779329609999998</v>
      </c>
      <c r="BR33">
        <v>2506</v>
      </c>
      <c r="BS33">
        <v>5395.7380030000004</v>
      </c>
      <c r="BT33">
        <v>37573.359307999999</v>
      </c>
      <c r="BU33">
        <v>146612.504751</v>
      </c>
      <c r="BW33">
        <v>0</v>
      </c>
      <c r="BX33">
        <v>55.459854010000001</v>
      </c>
      <c r="CA33">
        <v>1632.58333333</v>
      </c>
      <c r="CC33">
        <v>1653.08333333</v>
      </c>
      <c r="CF33">
        <v>1212.91666667</v>
      </c>
      <c r="CH33">
        <v>1218.66666667</v>
      </c>
      <c r="CK33">
        <v>419.66666666999998</v>
      </c>
      <c r="CM33">
        <v>434.41666666999998</v>
      </c>
      <c r="CP33">
        <v>86</v>
      </c>
      <c r="CQ33">
        <v>77.954166670000006</v>
      </c>
      <c r="CR33">
        <v>18</v>
      </c>
      <c r="CS33">
        <v>32</v>
      </c>
      <c r="CT33">
        <v>81</v>
      </c>
      <c r="CU33">
        <v>82</v>
      </c>
      <c r="CV33">
        <v>71.15594926</v>
      </c>
      <c r="CW33">
        <v>4</v>
      </c>
      <c r="CX33">
        <v>33</v>
      </c>
      <c r="CY33">
        <v>62</v>
      </c>
      <c r="CZ33">
        <v>72</v>
      </c>
      <c r="DA33">
        <v>80</v>
      </c>
      <c r="DB33">
        <v>697.5</v>
      </c>
      <c r="DC33">
        <v>33</v>
      </c>
      <c r="DD33">
        <v>62</v>
      </c>
      <c r="DE33">
        <v>72</v>
      </c>
      <c r="DF33">
        <v>80</v>
      </c>
      <c r="DG33">
        <v>618</v>
      </c>
      <c r="DH33" t="s">
        <v>246</v>
      </c>
      <c r="DI33" t="s">
        <v>371</v>
      </c>
      <c r="DJ33">
        <v>30530.2264</v>
      </c>
      <c r="DK33">
        <v>30583.629799999999</v>
      </c>
      <c r="DL33">
        <v>30413.047599999998</v>
      </c>
      <c r="DM33">
        <v>30221.3554</v>
      </c>
      <c r="DN33">
        <v>30141.925800000001</v>
      </c>
      <c r="DO33">
        <v>30074.1057</v>
      </c>
      <c r="DP33">
        <v>30168.295600000001</v>
      </c>
      <c r="DQ33">
        <v>30493.417700000002</v>
      </c>
      <c r="DR33">
        <v>30937.57</v>
      </c>
      <c r="DS33">
        <v>31467.456999999999</v>
      </c>
      <c r="DT33">
        <v>10519.7228</v>
      </c>
      <c r="DU33">
        <v>11205.0967</v>
      </c>
      <c r="DV33">
        <v>12035.031800000001</v>
      </c>
      <c r="DW33">
        <v>12907.121300000001</v>
      </c>
      <c r="DX33">
        <v>13674.915800000001</v>
      </c>
      <c r="DY33">
        <v>14421.707399999999</v>
      </c>
      <c r="DZ33">
        <v>15168.732900000001</v>
      </c>
      <c r="EA33">
        <v>15757.574500000001</v>
      </c>
      <c r="EB33">
        <v>16257.8367</v>
      </c>
      <c r="EC33">
        <v>16648.376199999999</v>
      </c>
    </row>
    <row r="34" spans="1:133" customFormat="1" x14ac:dyDescent="0.25">
      <c r="A34" t="s">
        <v>39</v>
      </c>
      <c r="B34" t="s">
        <v>372</v>
      </c>
      <c r="C34">
        <v>34</v>
      </c>
      <c r="D34">
        <v>386483.99996471999</v>
      </c>
      <c r="E34">
        <v>116.59973080028959</v>
      </c>
      <c r="F34">
        <v>651.35684794904807</v>
      </c>
      <c r="G34">
        <v>370.18634159006217</v>
      </c>
      <c r="H34">
        <v>71</v>
      </c>
      <c r="I34">
        <v>27.129498000000002</v>
      </c>
      <c r="J34">
        <v>25.797926</v>
      </c>
      <c r="K34">
        <v>8.5750709999999994</v>
      </c>
      <c r="L34">
        <v>5.5780810000000001</v>
      </c>
      <c r="M34">
        <v>9838</v>
      </c>
      <c r="N34">
        <v>7169</v>
      </c>
      <c r="O34">
        <v>6908</v>
      </c>
      <c r="P34">
        <v>6982</v>
      </c>
      <c r="Q34">
        <v>7075</v>
      </c>
      <c r="R34">
        <v>7195</v>
      </c>
      <c r="S34">
        <v>2669</v>
      </c>
      <c r="T34">
        <v>2323</v>
      </c>
      <c r="U34">
        <v>2399</v>
      </c>
      <c r="V34">
        <v>2467</v>
      </c>
      <c r="W34">
        <v>2553</v>
      </c>
      <c r="X34">
        <v>20.560943000000002</v>
      </c>
      <c r="Y34">
        <v>0.96764700000000003</v>
      </c>
      <c r="Z34">
        <v>7278</v>
      </c>
      <c r="AA34">
        <v>7306</v>
      </c>
      <c r="AB34">
        <v>7201</v>
      </c>
      <c r="AC34">
        <v>7250.2982000000002</v>
      </c>
      <c r="AD34">
        <v>2788</v>
      </c>
      <c r="AE34">
        <v>2971</v>
      </c>
      <c r="AF34">
        <v>3122</v>
      </c>
      <c r="AG34">
        <v>3345.1183999999998</v>
      </c>
      <c r="AH34">
        <v>68695.873145000005</v>
      </c>
      <c r="AI34">
        <v>12197.563117</v>
      </c>
      <c r="AJ34">
        <v>39.95243</v>
      </c>
      <c r="AK34">
        <v>6.4788500000000004</v>
      </c>
      <c r="AL34">
        <v>253214.687149</v>
      </c>
      <c r="AM34">
        <v>45.78</v>
      </c>
      <c r="AN34">
        <v>3.3047210300000001</v>
      </c>
      <c r="AO34">
        <v>14.301686999999999</v>
      </c>
      <c r="AP34">
        <v>7.3484999999999996</v>
      </c>
      <c r="AQ34">
        <v>1.7614000000000001</v>
      </c>
      <c r="AR34">
        <v>1.0920000000000001</v>
      </c>
      <c r="AS34">
        <v>5.4949000000000003</v>
      </c>
      <c r="AT34">
        <v>4.8400999999999996</v>
      </c>
      <c r="AU34">
        <v>342502.04081600002</v>
      </c>
      <c r="AV34">
        <v>273423.59217800002</v>
      </c>
      <c r="AW34">
        <v>281412.37113300001</v>
      </c>
      <c r="AX34">
        <v>307475</v>
      </c>
      <c r="AY34">
        <v>324527.34922899998</v>
      </c>
      <c r="AZ34">
        <v>25588.432607999999</v>
      </c>
      <c r="BA34">
        <v>562.84484199999997</v>
      </c>
      <c r="BB34">
        <v>4715.432202</v>
      </c>
      <c r="BC34">
        <v>59.271025000000002</v>
      </c>
      <c r="BD34">
        <v>424.69904700000001</v>
      </c>
      <c r="BE34">
        <v>115602.098164</v>
      </c>
      <c r="BF34">
        <v>94319.595354000005</v>
      </c>
      <c r="BG34">
        <v>7.471031</v>
      </c>
      <c r="BH34">
        <v>735</v>
      </c>
      <c r="BI34">
        <v>702.91666666000003</v>
      </c>
      <c r="BJ34">
        <v>743.66666667000004</v>
      </c>
      <c r="BK34">
        <v>720</v>
      </c>
      <c r="BL34">
        <v>713</v>
      </c>
      <c r="BM34">
        <v>18.621206000000001</v>
      </c>
      <c r="BN34">
        <v>6.802721</v>
      </c>
      <c r="BO34">
        <v>0.40150400000000003</v>
      </c>
      <c r="BP34">
        <v>0.37609300000000001</v>
      </c>
      <c r="BQ34">
        <v>43.878746589999999</v>
      </c>
      <c r="BR34">
        <v>734</v>
      </c>
      <c r="BS34">
        <v>6428.8580499999998</v>
      </c>
      <c r="BT34">
        <v>37302.093922</v>
      </c>
      <c r="BU34">
        <v>137496.44061399999</v>
      </c>
      <c r="BV34">
        <v>911746.58385099994</v>
      </c>
      <c r="BW34">
        <v>15.145355</v>
      </c>
      <c r="BX34">
        <v>63.906976739999998</v>
      </c>
      <c r="BY34">
        <v>11.427500999999999</v>
      </c>
      <c r="BZ34">
        <v>402.5</v>
      </c>
      <c r="CA34">
        <v>400.58333333000002</v>
      </c>
      <c r="CB34">
        <v>390.25</v>
      </c>
      <c r="CC34">
        <v>387.58333333000002</v>
      </c>
      <c r="CD34">
        <v>399</v>
      </c>
      <c r="CE34">
        <v>305</v>
      </c>
      <c r="CF34">
        <v>301.66666666999998</v>
      </c>
      <c r="CG34">
        <v>297.25</v>
      </c>
      <c r="CH34">
        <v>290.83333333000002</v>
      </c>
      <c r="CI34">
        <v>294</v>
      </c>
      <c r="CJ34">
        <v>96</v>
      </c>
      <c r="CK34">
        <v>98.916666669999998</v>
      </c>
      <c r="CL34">
        <v>93</v>
      </c>
      <c r="CM34">
        <v>96.75</v>
      </c>
      <c r="CN34">
        <v>108</v>
      </c>
      <c r="CO34">
        <v>4.0912790000000001</v>
      </c>
      <c r="CP34">
        <v>85</v>
      </c>
      <c r="CR34">
        <v>19</v>
      </c>
      <c r="CS34">
        <v>35</v>
      </c>
      <c r="CT34">
        <v>87</v>
      </c>
      <c r="CU34">
        <v>86</v>
      </c>
      <c r="CW34">
        <v>41</v>
      </c>
      <c r="CX34">
        <v>33</v>
      </c>
      <c r="CY34">
        <v>75</v>
      </c>
      <c r="CZ34">
        <v>79</v>
      </c>
      <c r="DA34">
        <v>89</v>
      </c>
      <c r="DB34">
        <v>725</v>
      </c>
      <c r="DC34">
        <v>33</v>
      </c>
      <c r="DD34">
        <v>75</v>
      </c>
      <c r="DE34">
        <v>79</v>
      </c>
      <c r="DF34">
        <v>89</v>
      </c>
      <c r="DG34">
        <v>527</v>
      </c>
      <c r="DH34" t="s">
        <v>39</v>
      </c>
      <c r="DI34" t="s">
        <v>372</v>
      </c>
      <c r="DJ34">
        <v>7217.9115000000002</v>
      </c>
      <c r="DK34">
        <v>7289.2771999999995</v>
      </c>
      <c r="DL34">
        <v>7311.7988999999998</v>
      </c>
      <c r="DM34">
        <v>7262.5523999999996</v>
      </c>
      <c r="DN34">
        <v>7250.2982000000002</v>
      </c>
      <c r="DO34">
        <v>7263.8895000000002</v>
      </c>
      <c r="DP34">
        <v>7320.2632999999996</v>
      </c>
      <c r="DQ34">
        <v>7427.1513999999997</v>
      </c>
      <c r="DR34">
        <v>7562.9956000000002</v>
      </c>
      <c r="DS34">
        <v>7742.5167000000001</v>
      </c>
      <c r="DT34">
        <v>2671.8778000000002</v>
      </c>
      <c r="DU34">
        <v>2811.6260000000002</v>
      </c>
      <c r="DV34">
        <v>2995.7543000000001</v>
      </c>
      <c r="DW34">
        <v>3183.3098</v>
      </c>
      <c r="DX34">
        <v>3345.1183999999998</v>
      </c>
      <c r="DY34">
        <v>3524.4760999999999</v>
      </c>
      <c r="DZ34">
        <v>3672.8325999999997</v>
      </c>
      <c r="EA34">
        <v>3825.1228000000001</v>
      </c>
      <c r="EB34">
        <v>3923.0814</v>
      </c>
      <c r="EC34">
        <v>3944.1098000000002</v>
      </c>
    </row>
    <row r="35" spans="1:133" customFormat="1" x14ac:dyDescent="0.25">
      <c r="A35" t="s">
        <v>291</v>
      </c>
      <c r="B35" t="s">
        <v>373</v>
      </c>
      <c r="C35">
        <v>35</v>
      </c>
      <c r="D35">
        <v>198828.00001727999</v>
      </c>
      <c r="E35">
        <v>113.29125212315482</v>
      </c>
      <c r="F35">
        <v>979.15283553191819</v>
      </c>
      <c r="G35">
        <v>80011.363638818177</v>
      </c>
      <c r="H35">
        <v>68</v>
      </c>
      <c r="I35">
        <v>25.551355000000001</v>
      </c>
      <c r="J35">
        <v>21.502835000000001</v>
      </c>
      <c r="K35">
        <v>12.182240999999999</v>
      </c>
      <c r="L35">
        <v>7.2592189999999999</v>
      </c>
      <c r="M35">
        <v>6348</v>
      </c>
      <c r="N35">
        <v>4726</v>
      </c>
      <c r="O35">
        <v>4449</v>
      </c>
      <c r="P35">
        <v>4511</v>
      </c>
      <c r="Q35">
        <v>4589</v>
      </c>
      <c r="R35">
        <v>4681</v>
      </c>
      <c r="S35">
        <v>1622</v>
      </c>
      <c r="T35">
        <v>1462</v>
      </c>
      <c r="U35">
        <v>1550</v>
      </c>
      <c r="V35">
        <v>1551</v>
      </c>
      <c r="W35">
        <v>1575</v>
      </c>
      <c r="X35">
        <v>28.410311</v>
      </c>
      <c r="Y35">
        <v>1.212853</v>
      </c>
      <c r="Z35">
        <v>4683</v>
      </c>
      <c r="AA35">
        <v>4625</v>
      </c>
      <c r="AB35">
        <v>4649</v>
      </c>
      <c r="AC35">
        <v>4661.3253999999997</v>
      </c>
      <c r="AD35">
        <v>1811</v>
      </c>
      <c r="AE35">
        <v>1942</v>
      </c>
      <c r="AF35">
        <v>1999</v>
      </c>
      <c r="AG35">
        <v>2100.4621000000002</v>
      </c>
      <c r="AH35">
        <v>74091.052299999996</v>
      </c>
      <c r="AI35">
        <v>18102.891156000002</v>
      </c>
      <c r="AJ35">
        <v>64.866381000000004</v>
      </c>
      <c r="AK35">
        <v>117.525958</v>
      </c>
      <c r="AL35">
        <v>289969.17385899997</v>
      </c>
      <c r="AM35">
        <v>47.177999999999997</v>
      </c>
      <c r="AN35">
        <v>2.37142857</v>
      </c>
      <c r="AO35">
        <v>9.9558920000000004</v>
      </c>
      <c r="AP35">
        <v>19.099399999999999</v>
      </c>
      <c r="AQ35">
        <v>-2.8376999999999999</v>
      </c>
      <c r="AR35">
        <v>-0.66100000000000003</v>
      </c>
      <c r="AS35">
        <v>-0.30590000000000001</v>
      </c>
      <c r="AT35">
        <v>1.7963</v>
      </c>
      <c r="AU35">
        <v>431669.62306000001</v>
      </c>
      <c r="AV35">
        <v>232106.501548</v>
      </c>
      <c r="AW35">
        <v>289488.72180699999</v>
      </c>
      <c r="AX35">
        <v>331447.42729299999</v>
      </c>
      <c r="AY35">
        <v>362757.04989199998</v>
      </c>
      <c r="AZ35">
        <v>30668.399496000002</v>
      </c>
      <c r="BA35">
        <v>853.47296800000004</v>
      </c>
      <c r="BB35">
        <v>7410.1772289999999</v>
      </c>
      <c r="BC35">
        <v>34.908700000000003</v>
      </c>
      <c r="BD35">
        <v>159.14787000000001</v>
      </c>
      <c r="BE35">
        <v>135226.88039499999</v>
      </c>
      <c r="BF35">
        <v>120026.510481</v>
      </c>
      <c r="BG35">
        <v>7.1045999999999996</v>
      </c>
      <c r="BH35">
        <v>451</v>
      </c>
      <c r="BI35">
        <v>403.75</v>
      </c>
      <c r="BJ35">
        <v>443.33333333000002</v>
      </c>
      <c r="BK35">
        <v>447</v>
      </c>
      <c r="BL35">
        <v>461</v>
      </c>
      <c r="BM35">
        <v>18.927250000000001</v>
      </c>
      <c r="BN35">
        <v>2.4390239999999999</v>
      </c>
      <c r="BO35">
        <v>0.23629500000000001</v>
      </c>
      <c r="BP35">
        <v>0.15753</v>
      </c>
      <c r="BQ35">
        <v>38.354166669999998</v>
      </c>
      <c r="BR35">
        <v>432</v>
      </c>
      <c r="BS35">
        <v>9527.6584320000002</v>
      </c>
      <c r="BT35">
        <v>39124.921235000002</v>
      </c>
      <c r="BU35">
        <v>153122.688039</v>
      </c>
      <c r="BV35">
        <v>1411164.7727270001</v>
      </c>
      <c r="BW35">
        <v>2218.3364839999999</v>
      </c>
      <c r="BX35">
        <v>76.5</v>
      </c>
      <c r="BY35">
        <v>8.1072749999999996</v>
      </c>
      <c r="BZ35">
        <v>176</v>
      </c>
      <c r="CA35">
        <v>217.16666667000001</v>
      </c>
      <c r="CB35">
        <v>220.25</v>
      </c>
      <c r="CC35">
        <v>218.33333332999999</v>
      </c>
      <c r="CD35">
        <v>210.5</v>
      </c>
      <c r="CE35">
        <v>131.5</v>
      </c>
      <c r="CF35">
        <v>163.5</v>
      </c>
      <c r="CG35">
        <v>170.41666667000001</v>
      </c>
      <c r="CH35">
        <v>169.75</v>
      </c>
      <c r="CI35">
        <v>157</v>
      </c>
      <c r="CJ35">
        <v>43.5</v>
      </c>
      <c r="CK35">
        <v>53.666666669999998</v>
      </c>
      <c r="CL35">
        <v>49.833333330000002</v>
      </c>
      <c r="CM35">
        <v>48.583333330000002</v>
      </c>
      <c r="CN35">
        <v>54</v>
      </c>
      <c r="CO35">
        <v>2.7725270000000002</v>
      </c>
      <c r="CP35">
        <v>86</v>
      </c>
      <c r="CR35">
        <v>20</v>
      </c>
      <c r="CS35">
        <v>28</v>
      </c>
      <c r="CT35">
        <v>85</v>
      </c>
      <c r="CU35">
        <v>82</v>
      </c>
      <c r="CW35">
        <v>51</v>
      </c>
      <c r="CX35">
        <v>30</v>
      </c>
      <c r="CY35">
        <v>71</v>
      </c>
      <c r="CZ35">
        <v>80</v>
      </c>
      <c r="DA35">
        <v>83</v>
      </c>
      <c r="DB35">
        <v>490.5</v>
      </c>
      <c r="DC35">
        <v>30</v>
      </c>
      <c r="DD35">
        <v>71</v>
      </c>
      <c r="DE35">
        <v>80</v>
      </c>
      <c r="DF35">
        <v>83</v>
      </c>
      <c r="DG35">
        <v>906</v>
      </c>
      <c r="DH35" t="s">
        <v>291</v>
      </c>
      <c r="DI35" t="s">
        <v>373</v>
      </c>
      <c r="DJ35">
        <v>4745.1822000000002</v>
      </c>
      <c r="DK35">
        <v>4722.7219999999998</v>
      </c>
      <c r="DL35">
        <v>4688.3905999999997</v>
      </c>
      <c r="DM35">
        <v>4666.9126999999999</v>
      </c>
      <c r="DN35">
        <v>4661.3253999999997</v>
      </c>
      <c r="DO35">
        <v>4646.8774000000003</v>
      </c>
      <c r="DP35">
        <v>4582.4000999999998</v>
      </c>
      <c r="DQ35">
        <v>4576.1709000000001</v>
      </c>
      <c r="DR35">
        <v>4598.7993999999999</v>
      </c>
      <c r="DS35">
        <v>4639.5010000000002</v>
      </c>
      <c r="DT35">
        <v>1639.9621</v>
      </c>
      <c r="DU35">
        <v>1766.8932</v>
      </c>
      <c r="DV35">
        <v>1893.7659000000001</v>
      </c>
      <c r="DW35">
        <v>1997.3513</v>
      </c>
      <c r="DX35">
        <v>2100.4621000000002</v>
      </c>
      <c r="DY35">
        <v>2209.9315000000001</v>
      </c>
      <c r="DZ35">
        <v>2350.4385000000002</v>
      </c>
      <c r="EA35">
        <v>2459.4185000000002</v>
      </c>
      <c r="EB35">
        <v>2528.6161000000002</v>
      </c>
      <c r="EC35">
        <v>2586.8056000000001</v>
      </c>
    </row>
    <row r="36" spans="1:133" customFormat="1" x14ac:dyDescent="0.25">
      <c r="A36" t="s">
        <v>261</v>
      </c>
      <c r="B36" t="s">
        <v>374</v>
      </c>
      <c r="C36">
        <v>36</v>
      </c>
      <c r="H36">
        <v>71</v>
      </c>
      <c r="I36">
        <v>24.712644000000001</v>
      </c>
      <c r="J36">
        <v>19.129719999999999</v>
      </c>
      <c r="K36">
        <v>10.989867</v>
      </c>
      <c r="L36">
        <v>6.7030399999999997</v>
      </c>
      <c r="M36">
        <v>2436</v>
      </c>
      <c r="N36">
        <v>1834</v>
      </c>
      <c r="O36">
        <v>1855</v>
      </c>
      <c r="P36">
        <v>1863</v>
      </c>
      <c r="Q36">
        <v>1854</v>
      </c>
      <c r="R36">
        <v>1854</v>
      </c>
      <c r="S36">
        <v>602</v>
      </c>
      <c r="T36">
        <v>529</v>
      </c>
      <c r="U36">
        <v>533</v>
      </c>
      <c r="V36">
        <v>537</v>
      </c>
      <c r="W36">
        <v>552</v>
      </c>
      <c r="X36">
        <v>27.123927999999999</v>
      </c>
      <c r="Y36">
        <v>1.0021150000000001</v>
      </c>
      <c r="Z36">
        <v>1810</v>
      </c>
      <c r="AA36">
        <v>1788</v>
      </c>
      <c r="AB36">
        <v>1764</v>
      </c>
      <c r="AC36">
        <v>1749.6143</v>
      </c>
      <c r="AD36">
        <v>604</v>
      </c>
      <c r="AE36">
        <v>638</v>
      </c>
      <c r="AF36">
        <v>705</v>
      </c>
      <c r="AG36">
        <v>741.14120000000003</v>
      </c>
      <c r="AH36">
        <v>62099.753694999999</v>
      </c>
      <c r="AI36">
        <v>14096.871171999999</v>
      </c>
      <c r="AJ36">
        <v>-2.2721550000000001</v>
      </c>
      <c r="AK36">
        <v>98.207327000000006</v>
      </c>
      <c r="AL36">
        <v>251287.37541499999</v>
      </c>
      <c r="AM36">
        <v>36.073</v>
      </c>
      <c r="AN36">
        <v>1.9583333300000001</v>
      </c>
      <c r="AP36">
        <v>-1.7630999999999999</v>
      </c>
      <c r="AQ36">
        <v>6.7449000000000003</v>
      </c>
      <c r="AR36">
        <v>2.5148000000000001</v>
      </c>
      <c r="AS36">
        <v>2.4443999999999999</v>
      </c>
      <c r="AT36">
        <v>-2.7092999999999998</v>
      </c>
      <c r="AV36">
        <v>233198.40478099999</v>
      </c>
      <c r="AW36">
        <v>280603.73216900002</v>
      </c>
      <c r="AX36">
        <v>300485.714286</v>
      </c>
      <c r="AY36">
        <v>319496.50349700003</v>
      </c>
      <c r="AZ36">
        <v>18609.605910999999</v>
      </c>
      <c r="BA36">
        <v>876.294399</v>
      </c>
      <c r="BB36">
        <v>4486.4714400000003</v>
      </c>
      <c r="BC36">
        <v>818.50573399999996</v>
      </c>
      <c r="BD36">
        <v>708.05032800000004</v>
      </c>
      <c r="BE36">
        <v>117172.75747500001</v>
      </c>
      <c r="BF36">
        <v>75303.986711000005</v>
      </c>
      <c r="BI36">
        <v>167.16666667000001</v>
      </c>
      <c r="BJ36">
        <v>151.83333332999999</v>
      </c>
      <c r="BK36">
        <v>140</v>
      </c>
      <c r="BL36">
        <v>143</v>
      </c>
      <c r="BS36">
        <v>7109.4532900000004</v>
      </c>
      <c r="BT36">
        <v>32564.860427</v>
      </c>
      <c r="BU36">
        <v>131774.08637899999</v>
      </c>
      <c r="BW36">
        <v>1785.7142859999999</v>
      </c>
      <c r="CA36">
        <v>74.166666669999998</v>
      </c>
      <c r="CB36">
        <v>73.5</v>
      </c>
      <c r="CC36">
        <v>65.75</v>
      </c>
      <c r="CD36">
        <v>69.5</v>
      </c>
      <c r="CF36">
        <v>53.666666669999998</v>
      </c>
      <c r="CG36">
        <v>51.583333330000002</v>
      </c>
      <c r="CH36">
        <v>42.583333330000002</v>
      </c>
      <c r="CI36">
        <v>46.5</v>
      </c>
      <c r="CK36">
        <v>20.5</v>
      </c>
      <c r="CL36">
        <v>21.916666670000001</v>
      </c>
      <c r="CM36">
        <v>23.166666670000001</v>
      </c>
      <c r="CN36">
        <v>22.5</v>
      </c>
      <c r="CP36">
        <v>85</v>
      </c>
      <c r="CQ36">
        <v>76.416666669999998</v>
      </c>
      <c r="CR36">
        <v>20</v>
      </c>
      <c r="CS36">
        <v>39</v>
      </c>
      <c r="CT36">
        <v>85</v>
      </c>
      <c r="CU36">
        <v>87</v>
      </c>
      <c r="CV36">
        <v>77.361111109999996</v>
      </c>
      <c r="CW36">
        <v>57</v>
      </c>
      <c r="CX36">
        <v>38</v>
      </c>
      <c r="CY36">
        <v>76</v>
      </c>
      <c r="CZ36">
        <v>82</v>
      </c>
      <c r="DA36">
        <v>88</v>
      </c>
      <c r="DB36">
        <v>677</v>
      </c>
      <c r="DC36">
        <v>38</v>
      </c>
      <c r="DD36">
        <v>76</v>
      </c>
      <c r="DE36">
        <v>82</v>
      </c>
      <c r="DF36">
        <v>88</v>
      </c>
      <c r="DG36">
        <v>857</v>
      </c>
      <c r="DH36" t="s">
        <v>261</v>
      </c>
      <c r="DI36" t="s">
        <v>374</v>
      </c>
      <c r="DJ36">
        <v>1836.0644</v>
      </c>
      <c r="DK36">
        <v>1823.6034</v>
      </c>
      <c r="DL36">
        <v>1812.6799000000001</v>
      </c>
      <c r="DM36">
        <v>1770.9871000000001</v>
      </c>
      <c r="DN36">
        <v>1749.6143</v>
      </c>
      <c r="DO36">
        <v>1720.5205000000001</v>
      </c>
      <c r="DP36">
        <v>1734.6586</v>
      </c>
      <c r="DQ36">
        <v>1730.201</v>
      </c>
      <c r="DR36">
        <v>1737.5168000000001</v>
      </c>
      <c r="DS36">
        <v>1741.6849</v>
      </c>
      <c r="DT36">
        <v>585.82910000000004</v>
      </c>
      <c r="DU36">
        <v>612.88990000000001</v>
      </c>
      <c r="DV36">
        <v>651.06960000000004</v>
      </c>
      <c r="DW36">
        <v>706.5856</v>
      </c>
      <c r="DX36">
        <v>741.14120000000003</v>
      </c>
      <c r="DY36">
        <v>788.23249999999996</v>
      </c>
      <c r="DZ36">
        <v>806.11590000000001</v>
      </c>
      <c r="EA36">
        <v>831.46990000000005</v>
      </c>
      <c r="EB36">
        <v>848.57309999999995</v>
      </c>
      <c r="EC36">
        <v>856.99620000000004</v>
      </c>
    </row>
    <row r="37" spans="1:133" customFormat="1" x14ac:dyDescent="0.25">
      <c r="A37" t="s">
        <v>54</v>
      </c>
      <c r="B37" t="s">
        <v>375</v>
      </c>
      <c r="C37">
        <v>37</v>
      </c>
      <c r="H37">
        <v>68</v>
      </c>
      <c r="I37">
        <v>23.995695999999999</v>
      </c>
      <c r="J37">
        <v>25.573888</v>
      </c>
      <c r="K37">
        <v>10.265242000000001</v>
      </c>
      <c r="L37">
        <v>5.7612810000000003</v>
      </c>
      <c r="M37">
        <v>2788</v>
      </c>
      <c r="N37">
        <v>2119</v>
      </c>
      <c r="O37">
        <v>2057</v>
      </c>
      <c r="P37">
        <v>2079</v>
      </c>
      <c r="Q37">
        <v>2118</v>
      </c>
      <c r="R37">
        <v>2124</v>
      </c>
      <c r="S37">
        <v>669</v>
      </c>
      <c r="T37">
        <v>561</v>
      </c>
      <c r="U37">
        <v>577</v>
      </c>
      <c r="V37">
        <v>580</v>
      </c>
      <c r="W37">
        <v>613</v>
      </c>
      <c r="X37">
        <v>24.009644999999999</v>
      </c>
      <c r="Y37">
        <v>0.85256600000000005</v>
      </c>
      <c r="Z37">
        <v>2098</v>
      </c>
      <c r="AA37">
        <v>2075</v>
      </c>
      <c r="AB37">
        <v>2064</v>
      </c>
      <c r="AC37">
        <v>2021.3288</v>
      </c>
      <c r="AD37">
        <v>724</v>
      </c>
      <c r="AE37">
        <v>792</v>
      </c>
      <c r="AF37">
        <v>847</v>
      </c>
      <c r="AG37">
        <v>909.3818</v>
      </c>
      <c r="AH37">
        <v>58998.92396</v>
      </c>
      <c r="AI37">
        <v>12342.576644999999</v>
      </c>
      <c r="AJ37">
        <v>-0.92924899999999999</v>
      </c>
      <c r="AK37">
        <v>23.251808</v>
      </c>
      <c r="AL37">
        <v>245872.94469400001</v>
      </c>
      <c r="AM37">
        <v>58.539000000000001</v>
      </c>
      <c r="AN37">
        <v>2.6</v>
      </c>
      <c r="AO37">
        <v>8.5724529999999994</v>
      </c>
      <c r="AP37">
        <v>-0.64419999999999999</v>
      </c>
      <c r="AQ37">
        <v>16.7897</v>
      </c>
      <c r="AR37">
        <v>27.232199999999999</v>
      </c>
      <c r="AS37">
        <v>0.84950000000000003</v>
      </c>
      <c r="AT37">
        <v>-6.4173999999999998</v>
      </c>
      <c r="AV37">
        <v>351637.23149500001</v>
      </c>
      <c r="AW37">
        <v>348463.24696700001</v>
      </c>
      <c r="AX37">
        <v>296978.417266</v>
      </c>
      <c r="AY37">
        <v>243714.285714</v>
      </c>
      <c r="AZ37">
        <v>16073.170732</v>
      </c>
      <c r="BA37">
        <v>860.316914</v>
      </c>
      <c r="BB37">
        <v>3321.1333100000002</v>
      </c>
      <c r="BC37">
        <v>299.862212</v>
      </c>
      <c r="BD37">
        <v>1667.9297280000001</v>
      </c>
      <c r="BE37">
        <v>118578.475336</v>
      </c>
      <c r="BF37">
        <v>66983.557549000005</v>
      </c>
      <c r="BI37">
        <v>139.66666667000001</v>
      </c>
      <c r="BJ37">
        <v>157.58333332999999</v>
      </c>
      <c r="BK37">
        <v>139</v>
      </c>
      <c r="BL37">
        <v>154</v>
      </c>
      <c r="BS37">
        <v>6170.0826729999999</v>
      </c>
      <c r="BT37">
        <v>30433.644188999999</v>
      </c>
      <c r="BU37">
        <v>126829.59641300001</v>
      </c>
      <c r="BW37">
        <v>1849.7130560000001</v>
      </c>
      <c r="CA37">
        <v>73</v>
      </c>
      <c r="CB37">
        <v>58.833333330000002</v>
      </c>
      <c r="CD37">
        <v>81.5</v>
      </c>
      <c r="CF37">
        <v>51.75</v>
      </c>
      <c r="CG37">
        <v>45.583333330000002</v>
      </c>
      <c r="CI37">
        <v>55</v>
      </c>
      <c r="CK37">
        <v>21.25</v>
      </c>
      <c r="CL37">
        <v>13.25</v>
      </c>
      <c r="CN37">
        <v>27</v>
      </c>
      <c r="CP37">
        <v>83.5</v>
      </c>
      <c r="CQ37">
        <v>77.277777779999994</v>
      </c>
      <c r="CR37">
        <v>19</v>
      </c>
      <c r="CS37">
        <v>23</v>
      </c>
      <c r="CT37">
        <v>80</v>
      </c>
      <c r="CU37">
        <v>84</v>
      </c>
      <c r="CV37">
        <v>84.805555560000002</v>
      </c>
      <c r="CW37">
        <v>58</v>
      </c>
      <c r="CX37">
        <v>31</v>
      </c>
      <c r="CY37">
        <v>86</v>
      </c>
      <c r="CZ37">
        <v>100</v>
      </c>
      <c r="DA37">
        <v>92</v>
      </c>
      <c r="DB37">
        <v>422.5</v>
      </c>
      <c r="DC37">
        <v>31</v>
      </c>
      <c r="DD37">
        <v>86</v>
      </c>
      <c r="DE37">
        <v>100</v>
      </c>
      <c r="DF37">
        <v>92</v>
      </c>
      <c r="DG37">
        <v>553</v>
      </c>
      <c r="DH37" t="s">
        <v>54</v>
      </c>
      <c r="DI37" t="s">
        <v>375</v>
      </c>
      <c r="DJ37">
        <v>2129.4470999999999</v>
      </c>
      <c r="DK37">
        <v>2105.1378</v>
      </c>
      <c r="DL37">
        <v>2089.0680000000002</v>
      </c>
      <c r="DM37">
        <v>2050.8566999999998</v>
      </c>
      <c r="DN37">
        <v>2021.3288</v>
      </c>
      <c r="DO37">
        <v>2017.9811</v>
      </c>
      <c r="DP37">
        <v>2007.665</v>
      </c>
      <c r="DQ37">
        <v>2016.3211000000001</v>
      </c>
      <c r="DR37">
        <v>2030.9023999999999</v>
      </c>
      <c r="DS37">
        <v>2059.8506000000002</v>
      </c>
      <c r="DT37">
        <v>655.25470000000007</v>
      </c>
      <c r="DU37">
        <v>711.73</v>
      </c>
      <c r="DV37">
        <v>781.58580000000006</v>
      </c>
      <c r="DW37">
        <v>848.97500000000002</v>
      </c>
      <c r="DX37">
        <v>909.3818</v>
      </c>
      <c r="DY37">
        <v>953.96270000000004</v>
      </c>
      <c r="DZ37">
        <v>998.44600000000003</v>
      </c>
      <c r="EA37">
        <v>1037.2725</v>
      </c>
      <c r="EB37">
        <v>1069.373</v>
      </c>
      <c r="EC37">
        <v>1089.8424</v>
      </c>
    </row>
    <row r="38" spans="1:133" customFormat="1" x14ac:dyDescent="0.25">
      <c r="A38" t="s">
        <v>165</v>
      </c>
      <c r="B38" t="s">
        <v>376</v>
      </c>
      <c r="C38">
        <v>38</v>
      </c>
      <c r="D38">
        <v>381059.99999424</v>
      </c>
      <c r="E38">
        <v>105.31978095033863</v>
      </c>
      <c r="F38">
        <v>755.11205585472226</v>
      </c>
      <c r="G38">
        <v>68648.132067049519</v>
      </c>
      <c r="H38">
        <v>84</v>
      </c>
      <c r="I38">
        <v>28.742902000000001</v>
      </c>
      <c r="J38">
        <v>28.369150999999999</v>
      </c>
      <c r="K38">
        <v>10.461729</v>
      </c>
      <c r="L38">
        <v>6.8923319999999997</v>
      </c>
      <c r="M38">
        <v>13913</v>
      </c>
      <c r="N38">
        <v>9914</v>
      </c>
      <c r="O38">
        <v>9774</v>
      </c>
      <c r="P38">
        <v>9823</v>
      </c>
      <c r="Q38">
        <v>9842</v>
      </c>
      <c r="R38">
        <v>9893</v>
      </c>
      <c r="S38">
        <v>3999</v>
      </c>
      <c r="T38">
        <v>3516</v>
      </c>
      <c r="U38">
        <v>3645</v>
      </c>
      <c r="V38">
        <v>3745</v>
      </c>
      <c r="W38">
        <v>3859</v>
      </c>
      <c r="X38">
        <v>23.979248999999999</v>
      </c>
      <c r="Y38">
        <v>1.1702650000000001</v>
      </c>
      <c r="Z38">
        <v>9774</v>
      </c>
      <c r="AA38">
        <v>9677</v>
      </c>
      <c r="AB38">
        <v>9664</v>
      </c>
      <c r="AC38">
        <v>9621.3765999999996</v>
      </c>
      <c r="AD38">
        <v>4132</v>
      </c>
      <c r="AE38">
        <v>4376</v>
      </c>
      <c r="AF38">
        <v>4679</v>
      </c>
      <c r="AG38">
        <v>4905.5046000000002</v>
      </c>
      <c r="AH38">
        <v>66541.507941999997</v>
      </c>
      <c r="AI38">
        <v>13146.498681999999</v>
      </c>
      <c r="AJ38">
        <v>-27.285793000000002</v>
      </c>
      <c r="AK38">
        <v>1.84416</v>
      </c>
      <c r="AL38">
        <v>231505.87646900001</v>
      </c>
      <c r="AM38">
        <v>65.414000000000001</v>
      </c>
      <c r="AN38">
        <v>6.3806646499999999</v>
      </c>
      <c r="AO38">
        <v>11.880974999999999</v>
      </c>
      <c r="AP38">
        <v>-3.4537</v>
      </c>
      <c r="AQ38">
        <v>-9.0020000000000007</v>
      </c>
      <c r="AR38">
        <v>-7.7252999999999998</v>
      </c>
      <c r="AS38">
        <v>-5.6452999999999998</v>
      </c>
      <c r="AT38">
        <v>-9.0061</v>
      </c>
      <c r="AU38">
        <v>334196.283391</v>
      </c>
      <c r="AV38">
        <v>267187.71075199998</v>
      </c>
      <c r="AW38">
        <v>273040.59314100002</v>
      </c>
      <c r="AX38">
        <v>314660.81871299999</v>
      </c>
      <c r="AY38">
        <v>321278.74564500002</v>
      </c>
      <c r="AZ38">
        <v>20681.592755000001</v>
      </c>
      <c r="BA38">
        <v>371.36554000000001</v>
      </c>
      <c r="BB38">
        <v>4168.6286</v>
      </c>
      <c r="BC38">
        <v>122.66248400000001</v>
      </c>
      <c r="BD38">
        <v>262.24987499999997</v>
      </c>
      <c r="BE38">
        <v>84258.314578999998</v>
      </c>
      <c r="BF38">
        <v>71953.738435000007</v>
      </c>
      <c r="BG38">
        <v>6.1884569999999997</v>
      </c>
      <c r="BH38">
        <v>861</v>
      </c>
      <c r="BI38">
        <v>889.66666667000004</v>
      </c>
      <c r="BJ38">
        <v>899.16666667000004</v>
      </c>
      <c r="BK38">
        <v>855</v>
      </c>
      <c r="BL38">
        <v>861</v>
      </c>
      <c r="BM38">
        <v>15.653912999999999</v>
      </c>
      <c r="BN38">
        <v>2.4390239999999999</v>
      </c>
      <c r="BO38">
        <v>0.24797</v>
      </c>
      <c r="BP38">
        <v>0.65765799999999996</v>
      </c>
      <c r="BQ38">
        <v>37.271126760000001</v>
      </c>
      <c r="BR38">
        <v>852</v>
      </c>
      <c r="BS38">
        <v>8219.7307870000004</v>
      </c>
      <c r="BT38">
        <v>42315.029109000003</v>
      </c>
      <c r="BU38">
        <v>147219.054764</v>
      </c>
      <c r="BV38">
        <v>1022986.967854</v>
      </c>
      <c r="BW38">
        <v>2839.5744989999998</v>
      </c>
      <c r="BX38">
        <v>64.099999999999994</v>
      </c>
      <c r="BY38">
        <v>11.427856999999999</v>
      </c>
      <c r="BZ38">
        <v>575.5</v>
      </c>
      <c r="CA38">
        <v>584.5</v>
      </c>
      <c r="CB38">
        <v>596.16666667000004</v>
      </c>
      <c r="CC38">
        <v>595</v>
      </c>
      <c r="CD38">
        <v>558.5</v>
      </c>
      <c r="CE38">
        <v>457</v>
      </c>
      <c r="CF38">
        <v>459.08333333000002</v>
      </c>
      <c r="CG38">
        <v>465.83333333000002</v>
      </c>
      <c r="CH38">
        <v>479.33333333000002</v>
      </c>
      <c r="CI38">
        <v>439</v>
      </c>
      <c r="CJ38">
        <v>117</v>
      </c>
      <c r="CK38">
        <v>125.41666667</v>
      </c>
      <c r="CL38">
        <v>130.33333332999999</v>
      </c>
      <c r="CM38">
        <v>115.66666667</v>
      </c>
      <c r="CN38">
        <v>119</v>
      </c>
      <c r="CO38">
        <v>4.1364190000000001</v>
      </c>
      <c r="CP38">
        <v>86</v>
      </c>
      <c r="CQ38">
        <v>80.305555560000002</v>
      </c>
      <c r="CR38">
        <v>16</v>
      </c>
      <c r="CS38">
        <v>37</v>
      </c>
      <c r="CT38">
        <v>88</v>
      </c>
      <c r="CU38">
        <v>87</v>
      </c>
      <c r="CV38">
        <v>71.861111109999996</v>
      </c>
      <c r="CW38">
        <v>8</v>
      </c>
      <c r="CX38">
        <v>33</v>
      </c>
      <c r="CY38">
        <v>69</v>
      </c>
      <c r="CZ38">
        <v>77</v>
      </c>
      <c r="DA38">
        <v>88</v>
      </c>
      <c r="DB38">
        <v>517.5</v>
      </c>
      <c r="DC38">
        <v>33</v>
      </c>
      <c r="DD38">
        <v>69</v>
      </c>
      <c r="DE38">
        <v>77</v>
      </c>
      <c r="DF38">
        <v>88</v>
      </c>
      <c r="DG38">
        <v>406.5</v>
      </c>
      <c r="DH38" t="s">
        <v>165</v>
      </c>
      <c r="DI38" t="s">
        <v>376</v>
      </c>
      <c r="DJ38">
        <v>9903.7006000000001</v>
      </c>
      <c r="DK38">
        <v>9828.3837999999996</v>
      </c>
      <c r="DL38">
        <v>9756.5301999999992</v>
      </c>
      <c r="DM38">
        <v>9705.2561999999998</v>
      </c>
      <c r="DN38">
        <v>9621.3765999999996</v>
      </c>
      <c r="DO38">
        <v>9599.531500000001</v>
      </c>
      <c r="DP38">
        <v>9507.9485000000004</v>
      </c>
      <c r="DQ38">
        <v>9616.6643999999997</v>
      </c>
      <c r="DR38">
        <v>9705.8518999999997</v>
      </c>
      <c r="DS38">
        <v>9741.4030000000002</v>
      </c>
      <c r="DT38">
        <v>4006.9816000000001</v>
      </c>
      <c r="DU38">
        <v>4222.9022999999997</v>
      </c>
      <c r="DV38">
        <v>4480.9327999999996</v>
      </c>
      <c r="DW38">
        <v>4698.9906000000001</v>
      </c>
      <c r="DX38">
        <v>4905.5046000000002</v>
      </c>
      <c r="DY38">
        <v>5110.5968000000003</v>
      </c>
      <c r="DZ38">
        <v>5333.6162999999997</v>
      </c>
      <c r="EA38">
        <v>5454.8820999999998</v>
      </c>
      <c r="EB38">
        <v>5581.9450999999999</v>
      </c>
      <c r="EC38">
        <v>5695.2372999999998</v>
      </c>
    </row>
    <row r="39" spans="1:133" customFormat="1" x14ac:dyDescent="0.25">
      <c r="A39" t="s">
        <v>175</v>
      </c>
      <c r="B39" t="s">
        <v>377</v>
      </c>
      <c r="C39">
        <v>39</v>
      </c>
      <c r="D39">
        <v>90815.9999904</v>
      </c>
      <c r="E39">
        <v>75.817424195217455</v>
      </c>
      <c r="F39">
        <v>1052.8210889062179</v>
      </c>
      <c r="G39">
        <v>73112.676047718312</v>
      </c>
      <c r="H39">
        <v>97</v>
      </c>
      <c r="I39">
        <v>28.723091</v>
      </c>
      <c r="J39">
        <v>22.117369</v>
      </c>
      <c r="K39">
        <v>13.304650000000001</v>
      </c>
      <c r="L39">
        <v>8.0589110000000002</v>
      </c>
      <c r="M39">
        <v>3391</v>
      </c>
      <c r="N39">
        <v>2417</v>
      </c>
      <c r="O39">
        <v>2454</v>
      </c>
      <c r="P39">
        <v>2420</v>
      </c>
      <c r="Q39">
        <v>2406</v>
      </c>
      <c r="R39">
        <v>2412</v>
      </c>
      <c r="S39">
        <v>974</v>
      </c>
      <c r="T39">
        <v>884</v>
      </c>
      <c r="U39">
        <v>925</v>
      </c>
      <c r="V39">
        <v>921</v>
      </c>
      <c r="W39">
        <v>951</v>
      </c>
      <c r="X39">
        <v>28.057255999999999</v>
      </c>
      <c r="Y39">
        <v>1.299023</v>
      </c>
      <c r="Z39">
        <v>2320</v>
      </c>
      <c r="AA39">
        <v>2270</v>
      </c>
      <c r="AB39">
        <v>2303</v>
      </c>
      <c r="AC39">
        <v>2273.2138</v>
      </c>
      <c r="AD39">
        <v>1053</v>
      </c>
      <c r="AE39">
        <v>1089</v>
      </c>
      <c r="AF39">
        <v>1113</v>
      </c>
      <c r="AG39">
        <v>1189.5329999999999</v>
      </c>
      <c r="AH39">
        <v>75080.507224999994</v>
      </c>
      <c r="AI39">
        <v>17719.344696</v>
      </c>
      <c r="AJ39">
        <v>14.116868</v>
      </c>
      <c r="AK39">
        <v>46.003641000000002</v>
      </c>
      <c r="AL39">
        <v>261394.25051300001</v>
      </c>
      <c r="AM39">
        <v>74.841999999999999</v>
      </c>
      <c r="AN39">
        <v>4.9640287799999996</v>
      </c>
      <c r="AO39">
        <v>19.994102000000002</v>
      </c>
      <c r="AP39">
        <v>7.0570000000000004</v>
      </c>
      <c r="AQ39">
        <v>2.4908999999999999</v>
      </c>
      <c r="AR39">
        <v>5.0156999999999998</v>
      </c>
      <c r="AS39">
        <v>4.8499999999999996</v>
      </c>
      <c r="AT39">
        <v>4.7981999999999996</v>
      </c>
      <c r="AU39">
        <v>398387.5</v>
      </c>
      <c r="AV39">
        <v>443697.96707800002</v>
      </c>
      <c r="AW39">
        <v>354761.60990699998</v>
      </c>
      <c r="AX39">
        <v>394440.52863399999</v>
      </c>
      <c r="AY39">
        <v>417042.91845499998</v>
      </c>
      <c r="AZ39">
        <v>28196.107343</v>
      </c>
      <c r="BA39">
        <v>722.40608999999995</v>
      </c>
      <c r="BB39">
        <v>6832.3680290000002</v>
      </c>
      <c r="BC39">
        <v>171.93447</v>
      </c>
      <c r="BD39">
        <v>0</v>
      </c>
      <c r="BE39">
        <v>110505.13347</v>
      </c>
      <c r="BF39">
        <v>98165.297741000002</v>
      </c>
      <c r="BG39">
        <v>7.0775579999999998</v>
      </c>
      <c r="BH39">
        <v>240</v>
      </c>
      <c r="BI39">
        <v>172.16666667000001</v>
      </c>
      <c r="BJ39">
        <v>242.25</v>
      </c>
      <c r="BK39">
        <v>227</v>
      </c>
      <c r="BL39">
        <v>233</v>
      </c>
      <c r="BM39">
        <v>17.043120999999999</v>
      </c>
      <c r="BN39">
        <v>0</v>
      </c>
      <c r="BO39">
        <v>0.47183700000000001</v>
      </c>
      <c r="BP39">
        <v>0.81096999999999997</v>
      </c>
      <c r="BQ39">
        <v>31.533333330000001</v>
      </c>
      <c r="BR39">
        <v>240</v>
      </c>
      <c r="BS39">
        <v>9946.7979479999995</v>
      </c>
      <c r="BT39">
        <v>43172.810380000003</v>
      </c>
      <c r="BU39">
        <v>150306.98152</v>
      </c>
      <c r="BV39">
        <v>1030978.873239</v>
      </c>
      <c r="BW39">
        <v>3061.6337360000002</v>
      </c>
      <c r="BX39">
        <v>67.027027029999999</v>
      </c>
      <c r="BY39">
        <v>10.523614</v>
      </c>
      <c r="BZ39">
        <v>142</v>
      </c>
      <c r="CA39">
        <v>126.91666667</v>
      </c>
      <c r="CB39">
        <v>125.58333333</v>
      </c>
      <c r="CC39">
        <v>127.5</v>
      </c>
      <c r="CD39">
        <v>131</v>
      </c>
      <c r="CE39">
        <v>102.5</v>
      </c>
      <c r="CF39">
        <v>99.166666669999998</v>
      </c>
      <c r="CG39">
        <v>97.416666669999998</v>
      </c>
      <c r="CH39">
        <v>99.5</v>
      </c>
      <c r="CI39">
        <v>96</v>
      </c>
      <c r="CJ39">
        <v>39</v>
      </c>
      <c r="CK39">
        <v>27.75</v>
      </c>
      <c r="CL39">
        <v>28.166666670000001</v>
      </c>
      <c r="CM39">
        <v>28</v>
      </c>
      <c r="CN39">
        <v>33.5</v>
      </c>
      <c r="CO39">
        <v>4.1875549999999997</v>
      </c>
      <c r="CP39">
        <v>86</v>
      </c>
      <c r="CR39">
        <v>20</v>
      </c>
      <c r="CS39">
        <v>33</v>
      </c>
      <c r="CT39">
        <v>71</v>
      </c>
      <c r="CU39">
        <v>70</v>
      </c>
      <c r="CW39">
        <v>61</v>
      </c>
      <c r="CX39">
        <v>23</v>
      </c>
      <c r="CY39">
        <v>53</v>
      </c>
      <c r="CZ39">
        <v>69</v>
      </c>
      <c r="DA39">
        <v>73</v>
      </c>
      <c r="DB39">
        <v>666</v>
      </c>
      <c r="DC39">
        <v>23</v>
      </c>
      <c r="DD39">
        <v>53</v>
      </c>
      <c r="DE39">
        <v>69</v>
      </c>
      <c r="DF39">
        <v>73</v>
      </c>
      <c r="DG39">
        <v>907.5</v>
      </c>
      <c r="DH39" t="s">
        <v>175</v>
      </c>
      <c r="DI39" t="s">
        <v>377</v>
      </c>
      <c r="DJ39">
        <v>2428.1759000000002</v>
      </c>
      <c r="DK39">
        <v>2385.6559999999999</v>
      </c>
      <c r="DL39">
        <v>2357.7035999999998</v>
      </c>
      <c r="DM39">
        <v>2324.6278000000002</v>
      </c>
      <c r="DN39">
        <v>2273.2138</v>
      </c>
      <c r="DO39">
        <v>2259.6111999999998</v>
      </c>
      <c r="DP39">
        <v>2224.9096</v>
      </c>
      <c r="DQ39">
        <v>2223.0086000000001</v>
      </c>
      <c r="DR39">
        <v>2230.6911</v>
      </c>
      <c r="DS39">
        <v>2253.6363999999999</v>
      </c>
      <c r="DT39">
        <v>978.26049999999998</v>
      </c>
      <c r="DU39">
        <v>1030.8761999999999</v>
      </c>
      <c r="DV39">
        <v>1070.5101999999999</v>
      </c>
      <c r="DW39">
        <v>1122.3590999999999</v>
      </c>
      <c r="DX39">
        <v>1189.5329999999999</v>
      </c>
      <c r="DY39">
        <v>1229.9513999999999</v>
      </c>
      <c r="DZ39">
        <v>1265.8841</v>
      </c>
      <c r="EA39">
        <v>1301.6076</v>
      </c>
      <c r="EB39">
        <v>1313.7320999999999</v>
      </c>
      <c r="EC39">
        <v>1314.8198</v>
      </c>
    </row>
    <row r="40" spans="1:133" customFormat="1" x14ac:dyDescent="0.25">
      <c r="A40" t="s">
        <v>49</v>
      </c>
      <c r="B40" t="s">
        <v>378</v>
      </c>
      <c r="C40">
        <v>40</v>
      </c>
      <c r="D40">
        <v>99455.999990159995</v>
      </c>
      <c r="E40">
        <v>55.415583845197254</v>
      </c>
      <c r="F40">
        <v>1388.211872725155</v>
      </c>
      <c r="G40">
        <v>52210.526324210528</v>
      </c>
      <c r="H40">
        <v>76</v>
      </c>
      <c r="I40">
        <v>26.410256</v>
      </c>
      <c r="J40">
        <v>22.094017000000001</v>
      </c>
      <c r="K40">
        <v>12.809813999999999</v>
      </c>
      <c r="L40">
        <v>7.6970980000000004</v>
      </c>
      <c r="M40">
        <v>4680</v>
      </c>
      <c r="N40">
        <v>3444</v>
      </c>
      <c r="O40">
        <v>3475</v>
      </c>
      <c r="P40">
        <v>3442</v>
      </c>
      <c r="Q40">
        <v>3443</v>
      </c>
      <c r="R40">
        <v>3502</v>
      </c>
      <c r="S40">
        <v>1236</v>
      </c>
      <c r="T40">
        <v>1112</v>
      </c>
      <c r="U40">
        <v>1122</v>
      </c>
      <c r="V40">
        <v>1146</v>
      </c>
      <c r="W40">
        <v>1164</v>
      </c>
      <c r="X40">
        <v>29.144352000000001</v>
      </c>
      <c r="Y40">
        <v>1.158301</v>
      </c>
      <c r="Z40">
        <v>3382</v>
      </c>
      <c r="AA40">
        <v>3338</v>
      </c>
      <c r="AB40">
        <v>3423</v>
      </c>
      <c r="AC40">
        <v>3313.7671999999998</v>
      </c>
      <c r="AD40">
        <v>1266</v>
      </c>
      <c r="AE40">
        <v>1321</v>
      </c>
      <c r="AF40">
        <v>1397</v>
      </c>
      <c r="AG40">
        <v>1510.7381</v>
      </c>
      <c r="AH40">
        <v>65340.598291000002</v>
      </c>
      <c r="AI40">
        <v>16568.688504000002</v>
      </c>
      <c r="AJ40">
        <v>6.8063320000000003</v>
      </c>
      <c r="AK40">
        <v>39.730975000000001</v>
      </c>
      <c r="AL40">
        <v>247406.14886700001</v>
      </c>
      <c r="AM40">
        <v>51.042999999999999</v>
      </c>
      <c r="AN40">
        <v>3.1273885400000001</v>
      </c>
      <c r="AO40">
        <v>7.3717949999999997</v>
      </c>
      <c r="AP40">
        <v>2.6253000000000002</v>
      </c>
      <c r="AQ40">
        <v>-6.1746999999999996</v>
      </c>
      <c r="AR40">
        <v>-6.0464000000000002</v>
      </c>
      <c r="AS40">
        <v>-1.4128000000000001</v>
      </c>
      <c r="AT40">
        <v>0.31879999999999997</v>
      </c>
      <c r="AU40">
        <v>430112.14953300002</v>
      </c>
      <c r="AV40">
        <v>259920.574165</v>
      </c>
      <c r="AW40">
        <v>318760.64909399999</v>
      </c>
      <c r="AX40">
        <v>361055.72755399998</v>
      </c>
      <c r="AY40">
        <v>398910.59602599998</v>
      </c>
      <c r="AZ40">
        <v>29501.282050999998</v>
      </c>
      <c r="BA40">
        <v>1905.0317600000001</v>
      </c>
      <c r="BB40">
        <v>7863.6193800000001</v>
      </c>
      <c r="BC40">
        <v>229.41835800000001</v>
      </c>
      <c r="BD40">
        <v>114.958276</v>
      </c>
      <c r="BE40">
        <v>141924.75728200001</v>
      </c>
      <c r="BF40">
        <v>111703.883495</v>
      </c>
      <c r="BG40">
        <v>6.8589739999999999</v>
      </c>
      <c r="BH40">
        <v>321</v>
      </c>
      <c r="BI40">
        <v>348.33333333000002</v>
      </c>
      <c r="BJ40">
        <v>328.66666665999998</v>
      </c>
      <c r="BK40">
        <v>323</v>
      </c>
      <c r="BL40">
        <v>302</v>
      </c>
      <c r="BM40">
        <v>17.152104000000001</v>
      </c>
      <c r="BO40">
        <v>0.44871800000000001</v>
      </c>
      <c r="BP40">
        <v>0.44871800000000001</v>
      </c>
      <c r="BQ40">
        <v>25.981191219999999</v>
      </c>
      <c r="BR40">
        <v>319</v>
      </c>
      <c r="BS40">
        <v>6417.1752399999996</v>
      </c>
      <c r="BT40">
        <v>27718.376068000001</v>
      </c>
      <c r="BU40">
        <v>104953.07443399999</v>
      </c>
      <c r="BV40">
        <v>975353.38345900003</v>
      </c>
      <c r="BW40">
        <v>1483.7606840000001</v>
      </c>
      <c r="BX40">
        <v>45.954545449999998</v>
      </c>
      <c r="BY40">
        <v>8.0906149999999997</v>
      </c>
      <c r="BZ40">
        <v>133</v>
      </c>
      <c r="CA40">
        <v>134.91666667000001</v>
      </c>
      <c r="CB40">
        <v>133.25</v>
      </c>
      <c r="CC40">
        <v>133.33333332999999</v>
      </c>
      <c r="CD40">
        <v>138</v>
      </c>
      <c r="CE40">
        <v>100</v>
      </c>
      <c r="CF40">
        <v>106.16666667</v>
      </c>
      <c r="CG40">
        <v>101.91666667</v>
      </c>
      <c r="CH40">
        <v>97.666666669999998</v>
      </c>
      <c r="CI40">
        <v>104</v>
      </c>
      <c r="CJ40">
        <v>34</v>
      </c>
      <c r="CK40">
        <v>28.75</v>
      </c>
      <c r="CL40">
        <v>31.333333329999999</v>
      </c>
      <c r="CM40">
        <v>35.666666669999998</v>
      </c>
      <c r="CN40">
        <v>33.5</v>
      </c>
      <c r="CO40">
        <v>2.8418800000000002</v>
      </c>
      <c r="CP40">
        <v>83</v>
      </c>
      <c r="CR40">
        <v>18</v>
      </c>
      <c r="CS40">
        <v>27</v>
      </c>
      <c r="CT40">
        <v>83</v>
      </c>
      <c r="CU40">
        <v>81</v>
      </c>
      <c r="CW40">
        <v>220</v>
      </c>
      <c r="CX40">
        <v>19</v>
      </c>
      <c r="CY40">
        <v>73</v>
      </c>
      <c r="CZ40">
        <v>74</v>
      </c>
      <c r="DA40">
        <v>93</v>
      </c>
      <c r="DB40">
        <v>725</v>
      </c>
      <c r="DC40">
        <v>19</v>
      </c>
      <c r="DD40">
        <v>73</v>
      </c>
      <c r="DE40">
        <v>74</v>
      </c>
      <c r="DF40">
        <v>93</v>
      </c>
      <c r="DG40">
        <v>1096.5</v>
      </c>
      <c r="DH40" t="s">
        <v>49</v>
      </c>
      <c r="DI40" t="s">
        <v>378</v>
      </c>
      <c r="DJ40">
        <v>3468.8811999999998</v>
      </c>
      <c r="DK40">
        <v>3453.7712000000001</v>
      </c>
      <c r="DL40">
        <v>3421.6523999999999</v>
      </c>
      <c r="DM40">
        <v>3391.4847</v>
      </c>
      <c r="DN40">
        <v>3313.7671999999998</v>
      </c>
      <c r="DO40">
        <v>3290.4367000000002</v>
      </c>
      <c r="DP40">
        <v>3271.9852000000001</v>
      </c>
      <c r="DQ40">
        <v>3273.5389</v>
      </c>
      <c r="DR40">
        <v>3290.5661</v>
      </c>
      <c r="DS40">
        <v>3293.6509999999998</v>
      </c>
      <c r="DT40">
        <v>1228.4949999999999</v>
      </c>
      <c r="DU40">
        <v>1272.2656999999999</v>
      </c>
      <c r="DV40">
        <v>1337.0653</v>
      </c>
      <c r="DW40">
        <v>1407.8558</v>
      </c>
      <c r="DX40">
        <v>1510.7381</v>
      </c>
      <c r="DY40">
        <v>1563.3326</v>
      </c>
      <c r="DZ40">
        <v>1615.8728000000001</v>
      </c>
      <c r="EA40">
        <v>1662.5740000000001</v>
      </c>
      <c r="EB40">
        <v>1701.4360999999999</v>
      </c>
      <c r="EC40">
        <v>1729.9582</v>
      </c>
    </row>
    <row r="41" spans="1:133" customFormat="1" x14ac:dyDescent="0.25">
      <c r="A41" t="s">
        <v>102</v>
      </c>
      <c r="B41" t="s">
        <v>379</v>
      </c>
      <c r="C41">
        <v>41</v>
      </c>
      <c r="D41">
        <v>215724.00001248001</v>
      </c>
      <c r="E41">
        <v>84.157578331397218</v>
      </c>
      <c r="F41">
        <v>940.4887726370348</v>
      </c>
      <c r="G41">
        <v>88669.73885698925</v>
      </c>
      <c r="H41">
        <v>84</v>
      </c>
      <c r="I41">
        <v>27.349692999999998</v>
      </c>
      <c r="J41">
        <v>23.079754000000001</v>
      </c>
      <c r="K41">
        <v>10.550803</v>
      </c>
      <c r="L41">
        <v>6.441452</v>
      </c>
      <c r="M41">
        <v>8150</v>
      </c>
      <c r="N41">
        <v>5921</v>
      </c>
      <c r="O41">
        <v>5737</v>
      </c>
      <c r="P41">
        <v>5824</v>
      </c>
      <c r="Q41">
        <v>5863</v>
      </c>
      <c r="R41">
        <v>5920</v>
      </c>
      <c r="S41">
        <v>2229</v>
      </c>
      <c r="T41">
        <v>2141</v>
      </c>
      <c r="U41">
        <v>2153</v>
      </c>
      <c r="V41">
        <v>2150</v>
      </c>
      <c r="W41">
        <v>2179</v>
      </c>
      <c r="X41">
        <v>23.55219</v>
      </c>
      <c r="Y41">
        <v>1.2426299999999999</v>
      </c>
      <c r="Z41">
        <v>5884</v>
      </c>
      <c r="AA41">
        <v>5799</v>
      </c>
      <c r="AB41">
        <v>5803</v>
      </c>
      <c r="AC41">
        <v>5810.1617999999999</v>
      </c>
      <c r="AD41">
        <v>2377</v>
      </c>
      <c r="AE41">
        <v>2523</v>
      </c>
      <c r="AF41">
        <v>2593</v>
      </c>
      <c r="AG41">
        <v>2697.0140999999999</v>
      </c>
      <c r="AH41">
        <v>72291.288344000001</v>
      </c>
      <c r="AI41">
        <v>14033.753323000001</v>
      </c>
      <c r="AJ41">
        <v>10.713950000000001</v>
      </c>
      <c r="AK41">
        <v>96.751821000000007</v>
      </c>
      <c r="AL41">
        <v>264322.11754100001</v>
      </c>
      <c r="AM41">
        <v>46.508000000000003</v>
      </c>
      <c r="AN41">
        <v>1.6666666699999999</v>
      </c>
      <c r="AO41">
        <v>10.674847</v>
      </c>
      <c r="AP41">
        <v>2.2559</v>
      </c>
      <c r="AQ41">
        <v>-1.0855999999999999</v>
      </c>
      <c r="AR41">
        <v>-4.6978</v>
      </c>
      <c r="AS41">
        <v>-4.5438000000000001</v>
      </c>
      <c r="AT41">
        <v>2.4899999999999999E-2</v>
      </c>
      <c r="AU41">
        <v>366882.45931300003</v>
      </c>
      <c r="AV41">
        <v>347774.145617</v>
      </c>
      <c r="AW41">
        <v>326320.46160699998</v>
      </c>
      <c r="AX41">
        <v>287408.33333300002</v>
      </c>
      <c r="AY41">
        <v>325795.60810800001</v>
      </c>
      <c r="AZ41">
        <v>24893.987730000001</v>
      </c>
      <c r="BA41">
        <v>1092.3014680000001</v>
      </c>
      <c r="BB41">
        <v>5039.9375790000004</v>
      </c>
      <c r="BC41">
        <v>60.975610000000003</v>
      </c>
      <c r="BD41">
        <v>29.302970999999999</v>
      </c>
      <c r="BE41">
        <v>111149.84297899999</v>
      </c>
      <c r="BF41">
        <v>91021.085689</v>
      </c>
      <c r="BG41">
        <v>6.7852759999999996</v>
      </c>
      <c r="BH41">
        <v>553</v>
      </c>
      <c r="BI41">
        <v>504.75</v>
      </c>
      <c r="BJ41">
        <v>563.25</v>
      </c>
      <c r="BK41">
        <v>600</v>
      </c>
      <c r="BL41">
        <v>592</v>
      </c>
      <c r="BM41">
        <v>16.913414</v>
      </c>
      <c r="BO41">
        <v>0.52760700000000005</v>
      </c>
      <c r="BP41">
        <v>0.50920200000000004</v>
      </c>
      <c r="BQ41">
        <v>34.438697320000003</v>
      </c>
      <c r="BR41">
        <v>522</v>
      </c>
      <c r="BS41">
        <v>7714.4838749999999</v>
      </c>
      <c r="BT41">
        <v>41474.723925999999</v>
      </c>
      <c r="BU41">
        <v>151646.02961</v>
      </c>
      <c r="BV41">
        <v>1038460.8294930001</v>
      </c>
      <c r="BW41">
        <v>3541.3496930000001</v>
      </c>
      <c r="BX41">
        <v>52.150943400000003</v>
      </c>
      <c r="BY41">
        <v>11.686855</v>
      </c>
      <c r="BZ41">
        <v>325.5</v>
      </c>
      <c r="CA41">
        <v>334.83333333000002</v>
      </c>
      <c r="CB41">
        <v>307.41666666999998</v>
      </c>
      <c r="CC41">
        <v>295.41666666999998</v>
      </c>
      <c r="CD41">
        <v>301</v>
      </c>
      <c r="CE41">
        <v>260.5</v>
      </c>
      <c r="CF41">
        <v>266.58333333000002</v>
      </c>
      <c r="CG41">
        <v>252</v>
      </c>
      <c r="CH41">
        <v>240.25</v>
      </c>
      <c r="CI41">
        <v>250</v>
      </c>
      <c r="CJ41">
        <v>64</v>
      </c>
      <c r="CK41">
        <v>68.25</v>
      </c>
      <c r="CL41">
        <v>55.416666669999998</v>
      </c>
      <c r="CM41">
        <v>55.166666669999998</v>
      </c>
      <c r="CN41">
        <v>51.5</v>
      </c>
      <c r="CO41">
        <v>3.993865</v>
      </c>
      <c r="CP41">
        <v>87</v>
      </c>
      <c r="CQ41">
        <v>76.222222220000006</v>
      </c>
      <c r="CR41">
        <v>17</v>
      </c>
      <c r="CS41">
        <v>32</v>
      </c>
      <c r="CT41">
        <v>88</v>
      </c>
      <c r="CU41">
        <v>85</v>
      </c>
      <c r="CV41">
        <v>80.416666669999998</v>
      </c>
      <c r="CW41">
        <v>109</v>
      </c>
      <c r="CX41">
        <v>38</v>
      </c>
      <c r="CY41">
        <v>72</v>
      </c>
      <c r="CZ41">
        <v>78</v>
      </c>
      <c r="DA41">
        <v>88</v>
      </c>
      <c r="DB41">
        <v>663</v>
      </c>
      <c r="DC41">
        <v>38</v>
      </c>
      <c r="DD41">
        <v>72</v>
      </c>
      <c r="DE41">
        <v>78</v>
      </c>
      <c r="DF41">
        <v>88</v>
      </c>
      <c r="DG41">
        <v>644</v>
      </c>
      <c r="DH41" t="s">
        <v>102</v>
      </c>
      <c r="DI41" t="s">
        <v>379</v>
      </c>
      <c r="DJ41">
        <v>5927.0536000000002</v>
      </c>
      <c r="DK41">
        <v>5950.7844999999998</v>
      </c>
      <c r="DL41">
        <v>5898.6104000000005</v>
      </c>
      <c r="DM41">
        <v>5843.8873999999996</v>
      </c>
      <c r="DN41">
        <v>5810.1617999999999</v>
      </c>
      <c r="DO41">
        <v>5795.8431</v>
      </c>
      <c r="DP41">
        <v>5775.0901000000003</v>
      </c>
      <c r="DQ41">
        <v>5786.6264000000001</v>
      </c>
      <c r="DR41">
        <v>5830.4948999999997</v>
      </c>
      <c r="DS41">
        <v>5917.3837000000003</v>
      </c>
      <c r="DT41">
        <v>2237.9918000000002</v>
      </c>
      <c r="DU41">
        <v>2329.9344999999998</v>
      </c>
      <c r="DV41">
        <v>2464.1390000000001</v>
      </c>
      <c r="DW41">
        <v>2584.5998</v>
      </c>
      <c r="DX41">
        <v>2697.0140999999999</v>
      </c>
      <c r="DY41">
        <v>2803.3960000000002</v>
      </c>
      <c r="DZ41">
        <v>2908.4841999999999</v>
      </c>
      <c r="EA41">
        <v>3008.1282999999999</v>
      </c>
      <c r="EB41">
        <v>3072.8013999999998</v>
      </c>
      <c r="EC41">
        <v>3118.6068</v>
      </c>
    </row>
    <row r="42" spans="1:133" customFormat="1" x14ac:dyDescent="0.25">
      <c r="A42" t="s">
        <v>40</v>
      </c>
      <c r="B42" t="s">
        <v>380</v>
      </c>
      <c r="C42">
        <v>42</v>
      </c>
      <c r="D42">
        <v>646728.00001259986</v>
      </c>
      <c r="E42">
        <v>86.818484090811779</v>
      </c>
      <c r="F42">
        <v>900.89651289068797</v>
      </c>
      <c r="G42">
        <v>78304.46772958411</v>
      </c>
      <c r="H42">
        <v>90</v>
      </c>
      <c r="I42">
        <v>27.287807999999998</v>
      </c>
      <c r="J42">
        <v>25.052990000000001</v>
      </c>
      <c r="K42">
        <v>8.9790390000000002</v>
      </c>
      <c r="L42">
        <v>5.4874999999999998</v>
      </c>
      <c r="M42">
        <v>21702</v>
      </c>
      <c r="N42">
        <v>15780</v>
      </c>
      <c r="O42">
        <v>15572</v>
      </c>
      <c r="P42">
        <v>15633</v>
      </c>
      <c r="Q42">
        <v>15718</v>
      </c>
      <c r="R42">
        <v>15835</v>
      </c>
      <c r="S42">
        <v>5922</v>
      </c>
      <c r="T42">
        <v>5196</v>
      </c>
      <c r="U42">
        <v>5403</v>
      </c>
      <c r="V42">
        <v>5529</v>
      </c>
      <c r="W42">
        <v>5660</v>
      </c>
      <c r="X42">
        <v>20.109712999999999</v>
      </c>
      <c r="Y42">
        <v>0.96647400000000006</v>
      </c>
      <c r="Z42">
        <v>16154</v>
      </c>
      <c r="AA42">
        <v>16035</v>
      </c>
      <c r="AB42">
        <v>15599</v>
      </c>
      <c r="AC42">
        <v>15527.6464</v>
      </c>
      <c r="AD42">
        <v>6341</v>
      </c>
      <c r="AE42">
        <v>6788</v>
      </c>
      <c r="AF42">
        <v>6877</v>
      </c>
      <c r="AG42">
        <v>7138.3643000000002</v>
      </c>
      <c r="AH42">
        <v>72918.993640999994</v>
      </c>
      <c r="AI42">
        <v>12126.475657000001</v>
      </c>
      <c r="AJ42">
        <v>68.582230999999993</v>
      </c>
      <c r="AK42">
        <v>107.31296</v>
      </c>
      <c r="AL42">
        <v>267221.88449800003</v>
      </c>
      <c r="AM42">
        <v>56.103999999999999</v>
      </c>
      <c r="AN42">
        <v>1.91071429</v>
      </c>
      <c r="AO42">
        <v>6.2390559999999997</v>
      </c>
      <c r="AP42">
        <v>5.5304000000000002</v>
      </c>
      <c r="AQ42">
        <v>-0.63749999999999996</v>
      </c>
      <c r="AR42">
        <v>-1.0196000000000001</v>
      </c>
      <c r="AS42">
        <v>2.1375000000000002</v>
      </c>
      <c r="AT42">
        <v>1.6625000000000001</v>
      </c>
      <c r="AU42">
        <v>445780.41316</v>
      </c>
      <c r="AV42">
        <v>321128.79661700001</v>
      </c>
      <c r="AW42">
        <v>340710.52965699998</v>
      </c>
      <c r="AX42">
        <v>381649.57918900001</v>
      </c>
      <c r="AY42">
        <v>411877.03016199998</v>
      </c>
      <c r="AZ42">
        <v>26847.064786999999</v>
      </c>
      <c r="BA42">
        <v>377.71270800000002</v>
      </c>
      <c r="BB42">
        <v>4649.4560680000004</v>
      </c>
      <c r="BC42">
        <v>111.13994</v>
      </c>
      <c r="BD42">
        <v>85.101651000000004</v>
      </c>
      <c r="BE42">
        <v>109393.617021</v>
      </c>
      <c r="BF42">
        <v>98384.836204000007</v>
      </c>
      <c r="BG42">
        <v>6.0224859999999998</v>
      </c>
      <c r="BH42">
        <v>1307</v>
      </c>
      <c r="BI42">
        <v>1300.5</v>
      </c>
      <c r="BJ42">
        <v>1312.16666667</v>
      </c>
      <c r="BK42">
        <v>1307</v>
      </c>
      <c r="BL42">
        <v>1293</v>
      </c>
      <c r="BM42">
        <v>14.505235000000001</v>
      </c>
      <c r="BN42">
        <v>9.0283090000000001</v>
      </c>
      <c r="BO42">
        <v>0.24652099999999999</v>
      </c>
      <c r="BP42">
        <v>0.27186399999999999</v>
      </c>
      <c r="BQ42">
        <v>42.603952569999997</v>
      </c>
      <c r="BR42">
        <v>1265</v>
      </c>
      <c r="BS42">
        <v>6795.7801289999998</v>
      </c>
      <c r="BT42">
        <v>42475.347893999999</v>
      </c>
      <c r="BU42">
        <v>155656.87267800001</v>
      </c>
      <c r="BV42">
        <v>1016878.102592</v>
      </c>
      <c r="BW42">
        <v>3270.8045339999999</v>
      </c>
      <c r="BX42">
        <v>56.299802759999999</v>
      </c>
      <c r="BY42">
        <v>11.161770000000001</v>
      </c>
      <c r="BZ42">
        <v>906.5</v>
      </c>
      <c r="CA42">
        <v>865.66666667000004</v>
      </c>
      <c r="CB42">
        <v>869</v>
      </c>
      <c r="CC42">
        <v>848</v>
      </c>
      <c r="CD42">
        <v>862</v>
      </c>
      <c r="CE42">
        <v>661</v>
      </c>
      <c r="CF42">
        <v>641.75</v>
      </c>
      <c r="CG42">
        <v>626.16666667000004</v>
      </c>
      <c r="CH42">
        <v>602.58333332999996</v>
      </c>
      <c r="CI42">
        <v>618</v>
      </c>
      <c r="CJ42">
        <v>248.5</v>
      </c>
      <c r="CK42">
        <v>223.91666667000001</v>
      </c>
      <c r="CL42">
        <v>242.83333332999999</v>
      </c>
      <c r="CM42">
        <v>245.41666667000001</v>
      </c>
      <c r="CN42">
        <v>239</v>
      </c>
      <c r="CO42">
        <v>4.1770339999999999</v>
      </c>
      <c r="CP42">
        <v>85</v>
      </c>
      <c r="CQ42">
        <v>79.583333330000002</v>
      </c>
      <c r="CR42">
        <v>18</v>
      </c>
      <c r="CS42">
        <v>29</v>
      </c>
      <c r="CT42">
        <v>77</v>
      </c>
      <c r="CU42">
        <v>81</v>
      </c>
      <c r="CV42">
        <v>79.75</v>
      </c>
      <c r="CW42">
        <v>52</v>
      </c>
      <c r="CX42">
        <v>36</v>
      </c>
      <c r="CY42">
        <v>66</v>
      </c>
      <c r="CZ42">
        <v>72</v>
      </c>
      <c r="DA42">
        <v>81</v>
      </c>
      <c r="DB42">
        <v>537</v>
      </c>
      <c r="DC42">
        <v>36</v>
      </c>
      <c r="DD42">
        <v>66</v>
      </c>
      <c r="DE42">
        <v>72</v>
      </c>
      <c r="DF42">
        <v>81</v>
      </c>
      <c r="DG42">
        <v>612.5</v>
      </c>
      <c r="DH42" t="s">
        <v>40</v>
      </c>
      <c r="DI42" t="s">
        <v>380</v>
      </c>
      <c r="DJ42">
        <v>15850.7858</v>
      </c>
      <c r="DK42">
        <v>15809.1265</v>
      </c>
      <c r="DL42">
        <v>15644.9481</v>
      </c>
      <c r="DM42">
        <v>15588.441000000001</v>
      </c>
      <c r="DN42">
        <v>15527.6464</v>
      </c>
      <c r="DO42">
        <v>15512.881799999999</v>
      </c>
      <c r="DP42">
        <v>15545.817300000001</v>
      </c>
      <c r="DQ42">
        <v>15721.3783</v>
      </c>
      <c r="DR42">
        <v>15949.1908</v>
      </c>
      <c r="DS42">
        <v>16262.048699999999</v>
      </c>
      <c r="DT42">
        <v>5860.9787999999999</v>
      </c>
      <c r="DU42">
        <v>6144.5061999999998</v>
      </c>
      <c r="DV42">
        <v>6527.3171999999995</v>
      </c>
      <c r="DW42">
        <v>6831.3091000000004</v>
      </c>
      <c r="DX42">
        <v>7138.3643000000002</v>
      </c>
      <c r="DY42">
        <v>7453.6427000000003</v>
      </c>
      <c r="DZ42">
        <v>7698.5070999999998</v>
      </c>
      <c r="EA42">
        <v>7920.3244000000004</v>
      </c>
      <c r="EB42">
        <v>8089.8858</v>
      </c>
      <c r="EC42">
        <v>8170.1718000000001</v>
      </c>
    </row>
    <row r="43" spans="1:133" customFormat="1" x14ac:dyDescent="0.25">
      <c r="A43" t="s">
        <v>206</v>
      </c>
      <c r="B43" t="s">
        <v>381</v>
      </c>
      <c r="C43">
        <v>43</v>
      </c>
      <c r="D43">
        <v>250536</v>
      </c>
      <c r="E43">
        <v>108.63069933461553</v>
      </c>
      <c r="F43">
        <v>731.50764760376148</v>
      </c>
      <c r="G43">
        <v>69738.842975206615</v>
      </c>
      <c r="H43">
        <v>80</v>
      </c>
      <c r="I43">
        <v>25.051195</v>
      </c>
      <c r="J43">
        <v>31.774743999999998</v>
      </c>
      <c r="K43">
        <v>9.4637379999999993</v>
      </c>
      <c r="L43">
        <v>5.7156209999999996</v>
      </c>
      <c r="M43">
        <v>8790</v>
      </c>
      <c r="N43">
        <v>6588</v>
      </c>
      <c r="O43">
        <v>6295</v>
      </c>
      <c r="P43">
        <v>6355</v>
      </c>
      <c r="Q43">
        <v>6428</v>
      </c>
      <c r="R43">
        <v>6538</v>
      </c>
      <c r="S43">
        <v>2202</v>
      </c>
      <c r="T43">
        <v>1802</v>
      </c>
      <c r="U43">
        <v>1873</v>
      </c>
      <c r="V43">
        <v>1988</v>
      </c>
      <c r="W43">
        <v>2097</v>
      </c>
      <c r="X43">
        <v>22.815760999999998</v>
      </c>
      <c r="Y43">
        <v>0.88771199999999995</v>
      </c>
      <c r="Z43">
        <v>6637</v>
      </c>
      <c r="AA43">
        <v>6583</v>
      </c>
      <c r="AB43">
        <v>6422</v>
      </c>
      <c r="AC43">
        <v>6421.3705</v>
      </c>
      <c r="AD43">
        <v>2318</v>
      </c>
      <c r="AE43">
        <v>2540</v>
      </c>
      <c r="AF43">
        <v>2727</v>
      </c>
      <c r="AG43">
        <v>2939.2800999999999</v>
      </c>
      <c r="AH43">
        <v>59429.010239000003</v>
      </c>
      <c r="AI43">
        <v>11153.013548999999</v>
      </c>
      <c r="AJ43">
        <v>-21.337354000000001</v>
      </c>
      <c r="AK43">
        <v>-0.72678200000000004</v>
      </c>
      <c r="AL43">
        <v>237230.24523199999</v>
      </c>
      <c r="AM43">
        <v>45.491</v>
      </c>
      <c r="AN43">
        <v>2.6775956299999999</v>
      </c>
      <c r="AO43">
        <v>7.258248</v>
      </c>
      <c r="AP43">
        <v>-4.7309999999999999</v>
      </c>
      <c r="AQ43">
        <v>-1.1639999999999999</v>
      </c>
      <c r="AR43">
        <v>-2.7143999999999999</v>
      </c>
      <c r="AS43">
        <v>-4.4814999999999996</v>
      </c>
      <c r="AT43">
        <v>-4.4637000000000002</v>
      </c>
      <c r="AU43">
        <v>460474.87437199999</v>
      </c>
      <c r="AV43">
        <v>396332.99818699999</v>
      </c>
      <c r="AW43">
        <v>417093.16770500003</v>
      </c>
      <c r="AX43">
        <v>466027.85515299998</v>
      </c>
      <c r="AY43">
        <v>470196.28647200001</v>
      </c>
      <c r="AZ43">
        <v>20849.715585999998</v>
      </c>
      <c r="BA43">
        <v>328.79094600000002</v>
      </c>
      <c r="BB43">
        <v>4270.0513940000001</v>
      </c>
      <c r="BC43">
        <v>59.102943000000003</v>
      </c>
      <c r="BD43">
        <v>280.87525299999999</v>
      </c>
      <c r="BE43">
        <v>96652.134422999996</v>
      </c>
      <c r="BF43">
        <v>83228.428700999997</v>
      </c>
      <c r="BG43">
        <v>4.5278729999999996</v>
      </c>
      <c r="BH43">
        <v>398</v>
      </c>
      <c r="BI43">
        <v>414.41666666999998</v>
      </c>
      <c r="BJ43">
        <v>389.08333333000002</v>
      </c>
      <c r="BK43">
        <v>359</v>
      </c>
      <c r="BL43">
        <v>377</v>
      </c>
      <c r="BM43">
        <v>12.216167</v>
      </c>
      <c r="BN43">
        <v>5.7788940000000002</v>
      </c>
      <c r="BO43">
        <v>0.284414</v>
      </c>
      <c r="BP43">
        <v>0.22184300000000001</v>
      </c>
      <c r="BQ43">
        <v>52.195</v>
      </c>
      <c r="BR43">
        <v>400</v>
      </c>
      <c r="BS43">
        <v>6214.8419249999997</v>
      </c>
      <c r="BT43">
        <v>35216.268487000001</v>
      </c>
      <c r="BU43">
        <v>140577.20254299999</v>
      </c>
      <c r="BV43">
        <v>1023309.090909</v>
      </c>
      <c r="BW43">
        <v>2400</v>
      </c>
      <c r="BX43">
        <v>222.84285714000001</v>
      </c>
      <c r="BY43">
        <v>9.4686649999999997</v>
      </c>
      <c r="BZ43">
        <v>302.5</v>
      </c>
      <c r="CA43">
        <v>291</v>
      </c>
      <c r="CB43">
        <v>291.41666666999998</v>
      </c>
      <c r="CC43">
        <v>287</v>
      </c>
      <c r="CD43">
        <v>302.5</v>
      </c>
      <c r="CE43">
        <v>208.5</v>
      </c>
      <c r="CF43">
        <v>218</v>
      </c>
      <c r="CG43">
        <v>217.41666667000001</v>
      </c>
      <c r="CH43">
        <v>204.91666667000001</v>
      </c>
      <c r="CI43">
        <v>218.5</v>
      </c>
      <c r="CJ43">
        <v>95</v>
      </c>
      <c r="CK43">
        <v>73</v>
      </c>
      <c r="CL43">
        <v>74</v>
      </c>
      <c r="CM43">
        <v>82.083333330000002</v>
      </c>
      <c r="CN43">
        <v>84.5</v>
      </c>
      <c r="CO43">
        <v>3.441411</v>
      </c>
      <c r="CP43">
        <v>85</v>
      </c>
      <c r="CQ43">
        <v>79</v>
      </c>
      <c r="CR43">
        <v>15</v>
      </c>
      <c r="CS43">
        <v>30</v>
      </c>
      <c r="CT43">
        <v>87</v>
      </c>
      <c r="CU43">
        <v>88</v>
      </c>
      <c r="CV43">
        <v>79.333333330000002</v>
      </c>
      <c r="CW43">
        <v>37</v>
      </c>
      <c r="CX43">
        <v>22</v>
      </c>
      <c r="CY43">
        <v>68</v>
      </c>
      <c r="CZ43">
        <v>70</v>
      </c>
      <c r="DA43">
        <v>81</v>
      </c>
      <c r="DB43">
        <v>696.5</v>
      </c>
      <c r="DC43">
        <v>22</v>
      </c>
      <c r="DD43">
        <v>68</v>
      </c>
      <c r="DE43">
        <v>70</v>
      </c>
      <c r="DF43">
        <v>81</v>
      </c>
      <c r="DG43">
        <v>622</v>
      </c>
      <c r="DH43" t="s">
        <v>206</v>
      </c>
      <c r="DI43" t="s">
        <v>381</v>
      </c>
      <c r="DJ43">
        <v>6578.1574000000001</v>
      </c>
      <c r="DK43">
        <v>6577.5478999999996</v>
      </c>
      <c r="DL43">
        <v>6509.5888999999997</v>
      </c>
      <c r="DM43">
        <v>6436.4071000000004</v>
      </c>
      <c r="DN43">
        <v>6421.3705</v>
      </c>
      <c r="DO43">
        <v>6363.0501999999997</v>
      </c>
      <c r="DP43">
        <v>6371.0703000000003</v>
      </c>
      <c r="DQ43">
        <v>6448.4331000000002</v>
      </c>
      <c r="DR43">
        <v>6567.7287999999999</v>
      </c>
      <c r="DS43">
        <v>6723.6606000000002</v>
      </c>
      <c r="DT43">
        <v>2214.6370000000002</v>
      </c>
      <c r="DU43">
        <v>2365.2244999999998</v>
      </c>
      <c r="DV43">
        <v>2567.8564999999999</v>
      </c>
      <c r="DW43">
        <v>2771.1513999999997</v>
      </c>
      <c r="DX43">
        <v>2939.2800999999999</v>
      </c>
      <c r="DY43">
        <v>3124.7972</v>
      </c>
      <c r="DZ43">
        <v>3272.8879999999999</v>
      </c>
      <c r="EA43">
        <v>3396.6149</v>
      </c>
      <c r="EB43">
        <v>3470.4724999999999</v>
      </c>
      <c r="EC43">
        <v>3535.4425000000001</v>
      </c>
    </row>
    <row r="44" spans="1:133" customFormat="1" x14ac:dyDescent="0.25">
      <c r="A44" t="s">
        <v>237</v>
      </c>
      <c r="B44" t="s">
        <v>382</v>
      </c>
      <c r="C44">
        <v>44</v>
      </c>
      <c r="D44">
        <v>75179.999989199991</v>
      </c>
      <c r="E44">
        <v>62.256069458966095</v>
      </c>
      <c r="F44">
        <v>1290.8885343712639</v>
      </c>
      <c r="G44">
        <v>73581.63263979592</v>
      </c>
      <c r="H44">
        <v>89</v>
      </c>
      <c r="I44">
        <v>23.150684999999999</v>
      </c>
      <c r="J44">
        <v>28.630136</v>
      </c>
      <c r="K44">
        <v>9.4376689999999996</v>
      </c>
      <c r="L44">
        <v>5.7249319999999999</v>
      </c>
      <c r="M44">
        <v>3650</v>
      </c>
      <c r="N44">
        <v>2805</v>
      </c>
      <c r="O44">
        <v>2637</v>
      </c>
      <c r="P44">
        <v>2710</v>
      </c>
      <c r="Q44">
        <v>2794</v>
      </c>
      <c r="R44">
        <v>2822</v>
      </c>
      <c r="S44">
        <v>845</v>
      </c>
      <c r="T44">
        <v>608</v>
      </c>
      <c r="U44">
        <v>650</v>
      </c>
      <c r="V44">
        <v>706</v>
      </c>
      <c r="W44">
        <v>770</v>
      </c>
      <c r="X44">
        <v>24.728997</v>
      </c>
      <c r="Y44">
        <v>0.77913200000000005</v>
      </c>
      <c r="Z44">
        <v>2852</v>
      </c>
      <c r="AA44">
        <v>2859</v>
      </c>
      <c r="AB44">
        <v>2825</v>
      </c>
      <c r="AC44">
        <v>2797.5816</v>
      </c>
      <c r="AD44">
        <v>960</v>
      </c>
      <c r="AE44">
        <v>1062</v>
      </c>
      <c r="AF44">
        <v>1131</v>
      </c>
      <c r="AG44">
        <v>1257.5824</v>
      </c>
      <c r="AH44">
        <v>58909.041096000001</v>
      </c>
      <c r="AI44">
        <v>12217.00542</v>
      </c>
      <c r="AJ44">
        <v>13.846147999999999</v>
      </c>
      <c r="AK44">
        <v>3.252033</v>
      </c>
      <c r="AL44">
        <v>254459.17159799999</v>
      </c>
      <c r="AM44">
        <v>59.026000000000003</v>
      </c>
      <c r="AN44">
        <v>3</v>
      </c>
      <c r="AO44">
        <v>7.1232879999999996</v>
      </c>
      <c r="AP44">
        <v>8.3170999999999999</v>
      </c>
      <c r="AQ44">
        <v>5.2952000000000004</v>
      </c>
      <c r="AR44">
        <v>9.3950999999999993</v>
      </c>
      <c r="AS44">
        <v>8.2247000000000003</v>
      </c>
      <c r="AT44">
        <v>3.9399000000000002</v>
      </c>
      <c r="AU44">
        <v>473409.75609799998</v>
      </c>
      <c r="AV44">
        <v>385982.46424300002</v>
      </c>
      <c r="AW44">
        <v>392675.64046199998</v>
      </c>
      <c r="AX44">
        <v>402857.142857</v>
      </c>
      <c r="AY44">
        <v>453118.55670100002</v>
      </c>
      <c r="AZ44">
        <v>26588.767123000001</v>
      </c>
      <c r="BA44">
        <v>480.62330600000001</v>
      </c>
      <c r="BB44">
        <v>5872.0189700000001</v>
      </c>
      <c r="BC44">
        <v>109.349593</v>
      </c>
      <c r="BD44">
        <v>246.13821100000001</v>
      </c>
      <c r="BE44">
        <v>134024.852071</v>
      </c>
      <c r="BF44">
        <v>114850.88757399999</v>
      </c>
      <c r="BG44">
        <v>5.6164379999999996</v>
      </c>
      <c r="BH44">
        <v>205</v>
      </c>
      <c r="BI44">
        <v>180.58333332999999</v>
      </c>
      <c r="BJ44">
        <v>191.91666667000001</v>
      </c>
      <c r="BK44">
        <v>189</v>
      </c>
      <c r="BL44">
        <v>194</v>
      </c>
      <c r="BM44">
        <v>16.568047</v>
      </c>
      <c r="BO44">
        <v>0.42465799999999998</v>
      </c>
      <c r="BP44">
        <v>0.52054800000000001</v>
      </c>
      <c r="BQ44">
        <v>33.864864859999997</v>
      </c>
      <c r="BR44">
        <v>185</v>
      </c>
      <c r="BS44">
        <v>5505.7588079999996</v>
      </c>
      <c r="BT44">
        <v>27868.767123000001</v>
      </c>
      <c r="BU44">
        <v>120379.88165700001</v>
      </c>
      <c r="BV44">
        <v>1037969.387755</v>
      </c>
      <c r="BW44">
        <v>1975.616438</v>
      </c>
      <c r="BX44">
        <v>65.05</v>
      </c>
      <c r="BY44">
        <v>9.1124259999999992</v>
      </c>
      <c r="BZ44">
        <v>98</v>
      </c>
      <c r="CA44">
        <v>73</v>
      </c>
      <c r="CB44">
        <v>101.33333333</v>
      </c>
      <c r="CC44">
        <v>91.333333330000002</v>
      </c>
      <c r="CD44">
        <v>97</v>
      </c>
      <c r="CE44">
        <v>77</v>
      </c>
      <c r="CF44">
        <v>57.666666669999998</v>
      </c>
      <c r="CG44">
        <v>72.416666669999998</v>
      </c>
      <c r="CH44">
        <v>69.916666669999998</v>
      </c>
      <c r="CI44">
        <v>72</v>
      </c>
      <c r="CJ44">
        <v>21</v>
      </c>
      <c r="CK44">
        <v>15.33333333</v>
      </c>
      <c r="CL44">
        <v>28.916666670000001</v>
      </c>
      <c r="CM44">
        <v>21.416666670000001</v>
      </c>
      <c r="CN44">
        <v>24.5</v>
      </c>
      <c r="CO44">
        <v>2.6849319999999999</v>
      </c>
      <c r="CP44">
        <v>83</v>
      </c>
      <c r="CQ44">
        <v>79.138888890000004</v>
      </c>
      <c r="CR44">
        <v>19</v>
      </c>
      <c r="CS44">
        <v>26</v>
      </c>
      <c r="CT44">
        <v>81</v>
      </c>
      <c r="CU44">
        <v>83</v>
      </c>
      <c r="CV44">
        <v>81.694444439999998</v>
      </c>
      <c r="CW44">
        <v>145</v>
      </c>
      <c r="CX44">
        <v>34</v>
      </c>
      <c r="CY44">
        <v>86</v>
      </c>
      <c r="CZ44">
        <v>96</v>
      </c>
      <c r="DA44">
        <v>96</v>
      </c>
      <c r="DB44">
        <v>532</v>
      </c>
      <c r="DC44">
        <v>34</v>
      </c>
      <c r="DD44">
        <v>86</v>
      </c>
      <c r="DE44">
        <v>96</v>
      </c>
      <c r="DF44">
        <v>96</v>
      </c>
      <c r="DG44">
        <v>746</v>
      </c>
      <c r="DH44" t="s">
        <v>237</v>
      </c>
      <c r="DI44" t="s">
        <v>382</v>
      </c>
      <c r="DJ44">
        <v>2834.3717999999999</v>
      </c>
      <c r="DK44">
        <v>2840.8989000000001</v>
      </c>
      <c r="DL44">
        <v>2847.1214</v>
      </c>
      <c r="DM44">
        <v>2843.6287000000002</v>
      </c>
      <c r="DN44">
        <v>2797.5816</v>
      </c>
      <c r="DO44">
        <v>2791.3436000000002</v>
      </c>
      <c r="DP44">
        <v>2805.7194</v>
      </c>
      <c r="DQ44">
        <v>2828.9452000000001</v>
      </c>
      <c r="DR44">
        <v>2889</v>
      </c>
      <c r="DS44">
        <v>2965.8508999999999</v>
      </c>
      <c r="DT44">
        <v>857.33709999999996</v>
      </c>
      <c r="DU44">
        <v>966.30119999999999</v>
      </c>
      <c r="DV44">
        <v>1070.201</v>
      </c>
      <c r="DW44">
        <v>1158.7481</v>
      </c>
      <c r="DX44">
        <v>1257.5824</v>
      </c>
      <c r="DY44">
        <v>1348.2683</v>
      </c>
      <c r="DZ44">
        <v>1441.2771</v>
      </c>
      <c r="EA44">
        <v>1528.5729000000001</v>
      </c>
      <c r="EB44">
        <v>1583.9391000000001</v>
      </c>
      <c r="EC44">
        <v>1631.3520000000001</v>
      </c>
    </row>
    <row r="45" spans="1:133" customFormat="1" x14ac:dyDescent="0.25">
      <c r="A45" t="s">
        <v>285</v>
      </c>
      <c r="B45" t="s">
        <v>383</v>
      </c>
      <c r="C45">
        <v>45</v>
      </c>
      <c r="G45">
        <v>66021.505372903222</v>
      </c>
      <c r="H45">
        <v>57</v>
      </c>
      <c r="I45">
        <v>26.447368000000001</v>
      </c>
      <c r="J45">
        <v>19.342105</v>
      </c>
      <c r="K45">
        <v>11.792363999999999</v>
      </c>
      <c r="L45">
        <v>7.5606549999999997</v>
      </c>
      <c r="M45">
        <v>1520</v>
      </c>
      <c r="N45">
        <v>1118</v>
      </c>
      <c r="O45">
        <v>1093</v>
      </c>
      <c r="P45">
        <v>1090</v>
      </c>
      <c r="Q45">
        <v>1102</v>
      </c>
      <c r="R45">
        <v>1111</v>
      </c>
      <c r="S45">
        <v>402</v>
      </c>
      <c r="T45">
        <v>366</v>
      </c>
      <c r="U45">
        <v>365</v>
      </c>
      <c r="V45">
        <v>372</v>
      </c>
      <c r="W45">
        <v>379</v>
      </c>
      <c r="X45">
        <v>28.587548999999999</v>
      </c>
      <c r="Y45">
        <v>1.504607</v>
      </c>
      <c r="Z45">
        <v>1086</v>
      </c>
      <c r="AA45">
        <v>1082</v>
      </c>
      <c r="AB45">
        <v>1026</v>
      </c>
      <c r="AC45">
        <v>1006.1257000000001</v>
      </c>
      <c r="AD45">
        <v>401</v>
      </c>
      <c r="AE45">
        <v>430</v>
      </c>
      <c r="AF45">
        <v>483</v>
      </c>
      <c r="AG45">
        <v>503.4015</v>
      </c>
      <c r="AH45">
        <v>58685.526316000003</v>
      </c>
      <c r="AI45">
        <v>13472.634945</v>
      </c>
      <c r="AJ45">
        <v>-14.748775999999999</v>
      </c>
      <c r="AK45">
        <v>199.36054200000001</v>
      </c>
      <c r="AL45">
        <v>221895.52238800001</v>
      </c>
      <c r="AM45">
        <v>41.631</v>
      </c>
      <c r="AN45">
        <v>2.15</v>
      </c>
      <c r="AO45">
        <v>16.315788999999999</v>
      </c>
      <c r="AP45">
        <v>-17.073799999999999</v>
      </c>
      <c r="AQ45">
        <v>-17.952500000000001</v>
      </c>
      <c r="AR45">
        <v>-22.025200000000002</v>
      </c>
      <c r="AS45">
        <v>-18.695499999999999</v>
      </c>
      <c r="AT45">
        <v>-16.496099999999998</v>
      </c>
      <c r="AU45">
        <v>190452.63157900001</v>
      </c>
      <c r="AV45">
        <v>142618.12023199999</v>
      </c>
      <c r="AW45">
        <v>163553.87523000001</v>
      </c>
      <c r="AX45">
        <v>176636.36363599999</v>
      </c>
      <c r="AY45">
        <v>190663.04347800001</v>
      </c>
      <c r="AZ45">
        <v>11903.289473999999</v>
      </c>
      <c r="BA45">
        <v>1187.3236790000001</v>
      </c>
      <c r="BB45">
        <v>2689.2984769999998</v>
      </c>
      <c r="BC45">
        <v>0</v>
      </c>
      <c r="BD45">
        <v>382.92270100000002</v>
      </c>
      <c r="BE45">
        <v>71318.407959999997</v>
      </c>
      <c r="BF45">
        <v>45007.462686999999</v>
      </c>
      <c r="BG45">
        <v>6.25</v>
      </c>
      <c r="BH45">
        <v>95</v>
      </c>
      <c r="BI45">
        <v>98.416666669999998</v>
      </c>
      <c r="BJ45">
        <v>88.166666669999998</v>
      </c>
      <c r="BK45">
        <v>88</v>
      </c>
      <c r="BL45">
        <v>92</v>
      </c>
      <c r="BM45">
        <v>16.169153999999999</v>
      </c>
      <c r="BN45">
        <v>0</v>
      </c>
      <c r="BO45">
        <v>0.69078899999999999</v>
      </c>
      <c r="BR45">
        <v>0</v>
      </c>
      <c r="BS45">
        <v>9013.7295470000008</v>
      </c>
      <c r="BT45">
        <v>38813.157894999997</v>
      </c>
      <c r="BU45">
        <v>146756.21890499999</v>
      </c>
      <c r="BV45">
        <v>1268731.182796</v>
      </c>
      <c r="BW45">
        <v>2019.736842</v>
      </c>
      <c r="BY45">
        <v>10.199005</v>
      </c>
      <c r="BZ45">
        <v>46.5</v>
      </c>
      <c r="CB45">
        <v>56.083333330000002</v>
      </c>
      <c r="CC45">
        <v>56.416666669999998</v>
      </c>
      <c r="CD45">
        <v>53</v>
      </c>
      <c r="CE45">
        <v>41</v>
      </c>
      <c r="CG45">
        <v>42.833333330000002</v>
      </c>
      <c r="CH45">
        <v>44.25</v>
      </c>
      <c r="CI45">
        <v>43.5</v>
      </c>
      <c r="CJ45">
        <v>7</v>
      </c>
      <c r="CL45">
        <v>13.25</v>
      </c>
      <c r="CM45">
        <v>12.16666667</v>
      </c>
      <c r="CN45">
        <v>10</v>
      </c>
      <c r="CO45">
        <v>3.0592109999999999</v>
      </c>
      <c r="CP45">
        <v>89</v>
      </c>
      <c r="CR45">
        <v>17</v>
      </c>
      <c r="CS45">
        <v>44</v>
      </c>
      <c r="CT45">
        <v>93</v>
      </c>
      <c r="CU45">
        <v>94</v>
      </c>
      <c r="CW45">
        <v>18</v>
      </c>
      <c r="CX45">
        <v>35</v>
      </c>
      <c r="CY45">
        <v>76</v>
      </c>
      <c r="CZ45">
        <v>87</v>
      </c>
      <c r="DA45">
        <v>94</v>
      </c>
      <c r="DB45">
        <v>1061</v>
      </c>
      <c r="DC45">
        <v>35</v>
      </c>
      <c r="DD45">
        <v>76</v>
      </c>
      <c r="DE45">
        <v>87</v>
      </c>
      <c r="DF45">
        <v>94</v>
      </c>
      <c r="DG45">
        <v>979.5</v>
      </c>
      <c r="DH45" t="s">
        <v>285</v>
      </c>
      <c r="DI45" t="s">
        <v>383</v>
      </c>
      <c r="DJ45">
        <v>1105.6956</v>
      </c>
      <c r="DK45">
        <v>1098.4727</v>
      </c>
      <c r="DL45">
        <v>1076.4658999999999</v>
      </c>
      <c r="DM45">
        <v>1039.3765000000001</v>
      </c>
      <c r="DN45">
        <v>1006.1257000000001</v>
      </c>
      <c r="DO45">
        <v>979.72180000000003</v>
      </c>
      <c r="DP45">
        <v>962.5453</v>
      </c>
      <c r="DQ45">
        <v>950.50549999999998</v>
      </c>
      <c r="DR45">
        <v>950.14030000000002</v>
      </c>
      <c r="DS45">
        <v>948.38260000000002</v>
      </c>
      <c r="DT45">
        <v>395.02640000000002</v>
      </c>
      <c r="DU45">
        <v>411.07049999999998</v>
      </c>
      <c r="DV45">
        <v>441.45120000000003</v>
      </c>
      <c r="DW45">
        <v>476.68340000000001</v>
      </c>
      <c r="DX45">
        <v>503.4015</v>
      </c>
      <c r="DY45">
        <v>523.29840000000002</v>
      </c>
      <c r="DZ45">
        <v>543.73069999999996</v>
      </c>
      <c r="EA45">
        <v>568.13250000000005</v>
      </c>
      <c r="EB45">
        <v>580.68470000000002</v>
      </c>
      <c r="EC45">
        <v>598.79639999999995</v>
      </c>
    </row>
    <row r="46" spans="1:133" customFormat="1" x14ac:dyDescent="0.25">
      <c r="A46" t="s">
        <v>270</v>
      </c>
      <c r="B46" t="s">
        <v>384</v>
      </c>
      <c r="C46">
        <v>46</v>
      </c>
      <c r="G46">
        <v>1945.2054724383561</v>
      </c>
      <c r="H46">
        <v>44</v>
      </c>
      <c r="I46">
        <v>25.422297</v>
      </c>
      <c r="J46">
        <v>28.462837</v>
      </c>
      <c r="K46">
        <v>12.544121000000001</v>
      </c>
      <c r="L46">
        <v>8.1726849999999995</v>
      </c>
      <c r="M46">
        <v>1184</v>
      </c>
      <c r="N46">
        <v>883</v>
      </c>
      <c r="O46">
        <v>821</v>
      </c>
      <c r="P46">
        <v>851</v>
      </c>
      <c r="Q46">
        <v>848</v>
      </c>
      <c r="R46">
        <v>875</v>
      </c>
      <c r="S46">
        <v>301</v>
      </c>
      <c r="T46">
        <v>265</v>
      </c>
      <c r="U46">
        <v>267</v>
      </c>
      <c r="V46">
        <v>281</v>
      </c>
      <c r="W46">
        <v>288</v>
      </c>
      <c r="X46">
        <v>32.147705999999999</v>
      </c>
      <c r="Y46">
        <v>1.357588</v>
      </c>
      <c r="Z46">
        <v>897</v>
      </c>
      <c r="AA46">
        <v>887</v>
      </c>
      <c r="AB46">
        <v>889</v>
      </c>
      <c r="AC46">
        <v>858.67070000000001</v>
      </c>
      <c r="AD46">
        <v>302</v>
      </c>
      <c r="AE46">
        <v>331</v>
      </c>
      <c r="AF46">
        <v>348</v>
      </c>
      <c r="AG46">
        <v>392.55509999999998</v>
      </c>
      <c r="AH46">
        <v>66787.162161999993</v>
      </c>
      <c r="AI46">
        <v>18664.404018000001</v>
      </c>
      <c r="AJ46">
        <v>2.1000160000000001</v>
      </c>
      <c r="AK46">
        <v>24.708117999999999</v>
      </c>
      <c r="AL46">
        <v>262710.96345500002</v>
      </c>
      <c r="AM46">
        <v>35.631999999999998</v>
      </c>
      <c r="AN46">
        <v>2.4</v>
      </c>
      <c r="AO46">
        <v>17.060811000000001</v>
      </c>
      <c r="AP46">
        <v>3.1511999999999998</v>
      </c>
      <c r="AQ46">
        <v>9.8799999999999999E-2</v>
      </c>
      <c r="AR46">
        <v>-6.3014999999999999</v>
      </c>
      <c r="AS46">
        <v>-7.0152999999999999</v>
      </c>
      <c r="AT46">
        <v>-4.9919000000000002</v>
      </c>
      <c r="AU46">
        <v>338444.44444400002</v>
      </c>
      <c r="AV46">
        <v>260672</v>
      </c>
      <c r="AW46">
        <v>274472.30320700002</v>
      </c>
      <c r="AX46">
        <v>348000</v>
      </c>
      <c r="AY46">
        <v>359594.20289900003</v>
      </c>
      <c r="AZ46">
        <v>23153.716216000001</v>
      </c>
      <c r="BA46">
        <v>2104.5343469999998</v>
      </c>
      <c r="BB46">
        <v>6389.0849850000004</v>
      </c>
      <c r="BC46">
        <v>215.856639</v>
      </c>
      <c r="BD46">
        <v>101.547651</v>
      </c>
      <c r="BE46">
        <v>124086.378738</v>
      </c>
      <c r="BF46">
        <v>91076.411959999998</v>
      </c>
      <c r="BG46">
        <v>6.8412160000000002</v>
      </c>
      <c r="BH46">
        <v>81</v>
      </c>
      <c r="BI46">
        <v>93.75</v>
      </c>
      <c r="BJ46">
        <v>85.75</v>
      </c>
      <c r="BK46">
        <v>70</v>
      </c>
      <c r="BL46">
        <v>69</v>
      </c>
      <c r="BM46">
        <v>17.940199</v>
      </c>
      <c r="BN46">
        <v>0</v>
      </c>
      <c r="BO46">
        <v>0.67567600000000005</v>
      </c>
      <c r="BP46">
        <v>1.4780409999999999</v>
      </c>
      <c r="BS46">
        <v>9828.4007600000004</v>
      </c>
      <c r="BT46">
        <v>35126.689188999997</v>
      </c>
      <c r="BU46">
        <v>138172.75747499999</v>
      </c>
      <c r="BV46">
        <v>1139452.054795</v>
      </c>
      <c r="BW46">
        <v>59.966216000000003</v>
      </c>
      <c r="BY46">
        <v>9.3023260000000008</v>
      </c>
      <c r="BZ46">
        <v>36.5</v>
      </c>
      <c r="CA46">
        <v>32.333333330000002</v>
      </c>
      <c r="CC46">
        <v>38.416666669999998</v>
      </c>
      <c r="CD46">
        <v>39</v>
      </c>
      <c r="CE46">
        <v>28</v>
      </c>
      <c r="CF46">
        <v>25.083333329999999</v>
      </c>
      <c r="CH46">
        <v>29.416666670000001</v>
      </c>
      <c r="CI46">
        <v>30</v>
      </c>
      <c r="CJ46">
        <v>9</v>
      </c>
      <c r="CK46">
        <v>7.25</v>
      </c>
      <c r="CM46">
        <v>9</v>
      </c>
      <c r="CN46">
        <v>9</v>
      </c>
      <c r="CO46">
        <v>3.08277</v>
      </c>
      <c r="CP46">
        <v>88</v>
      </c>
      <c r="CQ46">
        <v>63.583333330000002</v>
      </c>
      <c r="CR46">
        <v>16</v>
      </c>
      <c r="CS46">
        <v>24</v>
      </c>
      <c r="CT46">
        <v>86</v>
      </c>
      <c r="CU46">
        <v>81</v>
      </c>
      <c r="CV46">
        <v>59.944444439999998</v>
      </c>
      <c r="CW46">
        <v>20</v>
      </c>
      <c r="CX46">
        <v>27</v>
      </c>
      <c r="CY46">
        <v>60</v>
      </c>
      <c r="CZ46">
        <v>70</v>
      </c>
      <c r="DA46">
        <v>70</v>
      </c>
      <c r="DB46">
        <v>632</v>
      </c>
      <c r="DC46">
        <v>27</v>
      </c>
      <c r="DD46">
        <v>60</v>
      </c>
      <c r="DE46">
        <v>70</v>
      </c>
      <c r="DF46">
        <v>70</v>
      </c>
      <c r="DG46">
        <v>748</v>
      </c>
      <c r="DH46" t="s">
        <v>270</v>
      </c>
      <c r="DI46" t="s">
        <v>384</v>
      </c>
      <c r="DJ46">
        <v>887.25720000000001</v>
      </c>
      <c r="DK46">
        <v>888.65700000000004</v>
      </c>
      <c r="DL46">
        <v>876.00030000000004</v>
      </c>
      <c r="DM46">
        <v>871.17930000000001</v>
      </c>
      <c r="DN46">
        <v>858.67070000000001</v>
      </c>
      <c r="DO46">
        <v>848.19820000000004</v>
      </c>
      <c r="DP46">
        <v>846.17600000000004</v>
      </c>
      <c r="DQ46">
        <v>856.40340000000003</v>
      </c>
      <c r="DR46">
        <v>850.71969999999999</v>
      </c>
      <c r="DS46">
        <v>858.71450000000004</v>
      </c>
      <c r="DT46">
        <v>300.82170000000002</v>
      </c>
      <c r="DU46">
        <v>318.04000000000002</v>
      </c>
      <c r="DV46">
        <v>351.98050000000001</v>
      </c>
      <c r="DW46">
        <v>364.57729999999998</v>
      </c>
      <c r="DX46">
        <v>392.55509999999998</v>
      </c>
      <c r="DY46">
        <v>407.24849999999998</v>
      </c>
      <c r="DZ46">
        <v>424.14519999999999</v>
      </c>
      <c r="EA46">
        <v>434.19029999999998</v>
      </c>
      <c r="EB46">
        <v>450.78829999999999</v>
      </c>
      <c r="EC46">
        <v>464.02879999999999</v>
      </c>
    </row>
    <row r="47" spans="1:133" customFormat="1" x14ac:dyDescent="0.25">
      <c r="A47" t="s">
        <v>104</v>
      </c>
      <c r="B47" t="s">
        <v>385</v>
      </c>
      <c r="C47">
        <v>47</v>
      </c>
      <c r="G47">
        <v>57249.999989318174</v>
      </c>
      <c r="H47">
        <v>66</v>
      </c>
      <c r="I47">
        <v>28.353325999999999</v>
      </c>
      <c r="J47">
        <v>21.701198999999999</v>
      </c>
      <c r="K47">
        <v>11.620977</v>
      </c>
      <c r="L47">
        <v>7.7473179999999999</v>
      </c>
      <c r="M47">
        <v>2751</v>
      </c>
      <c r="N47">
        <v>1971</v>
      </c>
      <c r="O47">
        <v>1960</v>
      </c>
      <c r="P47">
        <v>1977</v>
      </c>
      <c r="Q47">
        <v>1994</v>
      </c>
      <c r="R47">
        <v>1993</v>
      </c>
      <c r="S47">
        <v>780</v>
      </c>
      <c r="T47">
        <v>667</v>
      </c>
      <c r="U47">
        <v>704</v>
      </c>
      <c r="V47">
        <v>723</v>
      </c>
      <c r="W47">
        <v>751</v>
      </c>
      <c r="X47">
        <v>27.324195</v>
      </c>
      <c r="Y47">
        <v>1.3110839999999999</v>
      </c>
      <c r="Z47">
        <v>2013</v>
      </c>
      <c r="AA47">
        <v>2001</v>
      </c>
      <c r="AB47">
        <v>1887</v>
      </c>
      <c r="AC47">
        <v>1916.0572</v>
      </c>
      <c r="AD47">
        <v>825</v>
      </c>
      <c r="AE47">
        <v>870</v>
      </c>
      <c r="AF47">
        <v>872</v>
      </c>
      <c r="AG47">
        <v>905.41060000000004</v>
      </c>
      <c r="AH47">
        <v>60288.622319000002</v>
      </c>
      <c r="AI47">
        <v>13791.319031000001</v>
      </c>
      <c r="AJ47">
        <v>-29.010957000000001</v>
      </c>
      <c r="AK47">
        <v>140.444974</v>
      </c>
      <c r="AL47">
        <v>212633.33333299999</v>
      </c>
      <c r="AM47">
        <v>47.470999999999997</v>
      </c>
      <c r="AN47">
        <v>2.93</v>
      </c>
      <c r="AO47">
        <v>19.520174000000001</v>
      </c>
      <c r="AP47">
        <v>-17.282699999999998</v>
      </c>
      <c r="AQ47">
        <v>-7.5564999999999998</v>
      </c>
      <c r="AR47">
        <v>-20.520700000000001</v>
      </c>
      <c r="AS47">
        <v>-22.438099999999999</v>
      </c>
      <c r="AT47">
        <v>-21.9908</v>
      </c>
      <c r="AU47">
        <v>281113.63636399998</v>
      </c>
      <c r="AV47">
        <v>180436.36363400001</v>
      </c>
      <c r="AW47">
        <v>171239.34934700001</v>
      </c>
      <c r="AX47">
        <v>211316.27906999999</v>
      </c>
      <c r="AY47">
        <v>234285.714286</v>
      </c>
      <c r="AZ47">
        <v>22480.916031000001</v>
      </c>
      <c r="BA47">
        <v>445.17282499999999</v>
      </c>
      <c r="BB47">
        <v>5190.3059199999998</v>
      </c>
      <c r="BC47">
        <v>256.45609899999999</v>
      </c>
      <c r="BD47">
        <v>409.117998</v>
      </c>
      <c r="BE47">
        <v>94344.871794999999</v>
      </c>
      <c r="BF47">
        <v>79288.461538000003</v>
      </c>
      <c r="BG47">
        <v>7.9970920000000003</v>
      </c>
      <c r="BH47">
        <v>220</v>
      </c>
      <c r="BI47">
        <v>229.16666667000001</v>
      </c>
      <c r="BJ47">
        <v>215.16666666</v>
      </c>
      <c r="BK47">
        <v>215</v>
      </c>
      <c r="BL47">
        <v>231</v>
      </c>
      <c r="BM47">
        <v>20</v>
      </c>
      <c r="BN47">
        <v>0</v>
      </c>
      <c r="BO47">
        <v>0.327154</v>
      </c>
      <c r="BP47">
        <v>0.56343100000000002</v>
      </c>
      <c r="BS47">
        <v>7349.8212160000003</v>
      </c>
      <c r="BT47">
        <v>33020.356233999999</v>
      </c>
      <c r="BU47">
        <v>116460.25641</v>
      </c>
      <c r="BV47">
        <v>1032261.363636</v>
      </c>
      <c r="BW47">
        <v>1831.3340599999999</v>
      </c>
      <c r="BY47">
        <v>9.4871789999999994</v>
      </c>
      <c r="BZ47">
        <v>88</v>
      </c>
      <c r="CC47">
        <v>95.916666669999998</v>
      </c>
      <c r="CD47">
        <v>88.5</v>
      </c>
      <c r="CE47">
        <v>74</v>
      </c>
      <c r="CH47">
        <v>74.333333330000002</v>
      </c>
      <c r="CI47">
        <v>73.5</v>
      </c>
      <c r="CJ47">
        <v>14</v>
      </c>
      <c r="CM47">
        <v>21.583333329999999</v>
      </c>
      <c r="CN47">
        <v>15.5</v>
      </c>
      <c r="CO47">
        <v>3.1988370000000002</v>
      </c>
      <c r="CP47">
        <v>86</v>
      </c>
      <c r="CQ47">
        <v>72.222222220000006</v>
      </c>
      <c r="CR47">
        <v>20</v>
      </c>
      <c r="CS47">
        <v>34</v>
      </c>
      <c r="CT47">
        <v>93</v>
      </c>
      <c r="CU47">
        <v>90</v>
      </c>
      <c r="CW47">
        <v>38</v>
      </c>
      <c r="CX47">
        <v>38</v>
      </c>
      <c r="CY47">
        <v>72</v>
      </c>
      <c r="CZ47">
        <v>79</v>
      </c>
      <c r="DA47">
        <v>87</v>
      </c>
      <c r="DB47">
        <v>625</v>
      </c>
      <c r="DC47">
        <v>38</v>
      </c>
      <c r="DD47">
        <v>72</v>
      </c>
      <c r="DE47">
        <v>79</v>
      </c>
      <c r="DF47">
        <v>87</v>
      </c>
      <c r="DG47">
        <v>556.5</v>
      </c>
      <c r="DH47" t="s">
        <v>104</v>
      </c>
      <c r="DI47" t="s">
        <v>385</v>
      </c>
      <c r="DJ47">
        <v>1976.7235000000001</v>
      </c>
      <c r="DK47">
        <v>1984.8982000000001</v>
      </c>
      <c r="DL47">
        <v>1967.4660000000001</v>
      </c>
      <c r="DM47">
        <v>1949.2320999999999</v>
      </c>
      <c r="DN47">
        <v>1916.0572</v>
      </c>
      <c r="DO47">
        <v>1928.848</v>
      </c>
      <c r="DP47">
        <v>1907.0696</v>
      </c>
      <c r="DQ47">
        <v>1907.2568000000001</v>
      </c>
      <c r="DR47">
        <v>1905.7786000000001</v>
      </c>
      <c r="DS47">
        <v>1924.3885</v>
      </c>
      <c r="DT47">
        <v>780.09370000000001</v>
      </c>
      <c r="DU47">
        <v>806.57870000000003</v>
      </c>
      <c r="DV47">
        <v>850.38900000000001</v>
      </c>
      <c r="DW47">
        <v>872.00109999999995</v>
      </c>
      <c r="DX47">
        <v>905.41060000000004</v>
      </c>
      <c r="DY47">
        <v>932.24360000000001</v>
      </c>
      <c r="DZ47">
        <v>965.31539999999995</v>
      </c>
      <c r="EA47">
        <v>987.53269999999998</v>
      </c>
      <c r="EB47">
        <v>1031.4766</v>
      </c>
      <c r="EC47">
        <v>1048.2119</v>
      </c>
    </row>
    <row r="48" spans="1:133" customFormat="1" x14ac:dyDescent="0.25">
      <c r="A48" t="s">
        <v>26</v>
      </c>
      <c r="B48" t="s">
        <v>386</v>
      </c>
      <c r="C48">
        <v>48</v>
      </c>
      <c r="D48">
        <v>3635.9999992800003</v>
      </c>
      <c r="E48">
        <v>7.9268579389598655</v>
      </c>
      <c r="F48">
        <v>9842.4092428642816</v>
      </c>
      <c r="G48">
        <v>58325.581391511638</v>
      </c>
      <c r="H48">
        <v>69</v>
      </c>
      <c r="I48">
        <v>25.490196000000001</v>
      </c>
      <c r="J48">
        <v>15.551048</v>
      </c>
      <c r="K48">
        <v>11.804292</v>
      </c>
      <c r="L48">
        <v>6.8570390000000003</v>
      </c>
      <c r="M48">
        <v>1479</v>
      </c>
      <c r="N48">
        <v>1102</v>
      </c>
      <c r="O48">
        <v>1077</v>
      </c>
      <c r="P48">
        <v>1104</v>
      </c>
      <c r="Q48">
        <v>1120</v>
      </c>
      <c r="R48">
        <v>1129</v>
      </c>
      <c r="S48">
        <v>377</v>
      </c>
      <c r="T48">
        <v>336</v>
      </c>
      <c r="U48">
        <v>331</v>
      </c>
      <c r="V48">
        <v>348</v>
      </c>
      <c r="W48">
        <v>360</v>
      </c>
      <c r="X48">
        <v>26.900690999999998</v>
      </c>
      <c r="Y48">
        <v>1.2913779999999999</v>
      </c>
      <c r="Z48">
        <v>1092</v>
      </c>
      <c r="AA48">
        <v>1074</v>
      </c>
      <c r="AB48">
        <v>1095</v>
      </c>
      <c r="AC48">
        <v>1081.7484999999999</v>
      </c>
      <c r="AD48">
        <v>408</v>
      </c>
      <c r="AE48">
        <v>440</v>
      </c>
      <c r="AF48">
        <v>472</v>
      </c>
      <c r="AG48">
        <v>492.16739999999999</v>
      </c>
      <c r="AH48">
        <v>67275.185935999994</v>
      </c>
      <c r="AI48">
        <v>14617.133502999999</v>
      </c>
      <c r="AJ48">
        <v>-2.266</v>
      </c>
      <c r="AK48">
        <v>1188.2502730000001</v>
      </c>
      <c r="AL48">
        <v>263925.72944299999</v>
      </c>
      <c r="AM48">
        <v>43.317999999999998</v>
      </c>
      <c r="AN48">
        <v>3.3773584900000002</v>
      </c>
      <c r="AO48">
        <v>19.878295999999999</v>
      </c>
      <c r="AP48">
        <v>-2.7423999999999999</v>
      </c>
      <c r="AQ48">
        <v>7.0506000000000002</v>
      </c>
      <c r="AR48">
        <v>9.0577000000000005</v>
      </c>
      <c r="AS48">
        <v>-3.9443999999999999</v>
      </c>
      <c r="AT48">
        <v>-3.2503000000000002</v>
      </c>
      <c r="AU48">
        <v>319526.785714</v>
      </c>
      <c r="AV48">
        <v>379245.65756800002</v>
      </c>
      <c r="AW48">
        <v>397021.671814</v>
      </c>
      <c r="AX48">
        <v>240495.57522100001</v>
      </c>
      <c r="AY48">
        <v>249632.47863200001</v>
      </c>
      <c r="AZ48">
        <v>24196.754563999999</v>
      </c>
      <c r="BA48">
        <v>2237.722808</v>
      </c>
      <c r="BB48">
        <v>5060.2037099999998</v>
      </c>
      <c r="BC48">
        <v>33.830483999999998</v>
      </c>
      <c r="BD48">
        <v>0</v>
      </c>
      <c r="BE48">
        <v>132702.91777199999</v>
      </c>
      <c r="BF48">
        <v>94925.729443000004</v>
      </c>
      <c r="BG48">
        <v>7.5726839999999997</v>
      </c>
      <c r="BH48">
        <v>112</v>
      </c>
      <c r="BI48">
        <v>100.75</v>
      </c>
      <c r="BJ48">
        <v>107.66666667</v>
      </c>
      <c r="BK48">
        <v>113</v>
      </c>
      <c r="BL48">
        <v>117</v>
      </c>
      <c r="BM48">
        <v>19.893899000000001</v>
      </c>
      <c r="BN48">
        <v>0</v>
      </c>
      <c r="BP48">
        <v>0.91277900000000001</v>
      </c>
      <c r="BQ48">
        <v>11.222222220000001</v>
      </c>
      <c r="BR48">
        <v>27</v>
      </c>
      <c r="BS48">
        <v>6097.1262280000001</v>
      </c>
      <c r="BT48">
        <v>28915.483434999998</v>
      </c>
      <c r="BU48">
        <v>113437.665782</v>
      </c>
      <c r="BV48">
        <v>994558.13953499997</v>
      </c>
      <c r="BW48">
        <v>1695.7403650000001</v>
      </c>
      <c r="BY48">
        <v>9.8143239999999992</v>
      </c>
      <c r="BZ48">
        <v>43</v>
      </c>
      <c r="CB48">
        <v>39.833333330000002</v>
      </c>
      <c r="CC48">
        <v>42.666666669999998</v>
      </c>
      <c r="CD48">
        <v>45</v>
      </c>
      <c r="CE48">
        <v>37</v>
      </c>
      <c r="CG48">
        <v>32.166666669999998</v>
      </c>
      <c r="CI48">
        <v>39</v>
      </c>
      <c r="CJ48">
        <v>6</v>
      </c>
      <c r="CL48">
        <v>7.6666666699999997</v>
      </c>
      <c r="CN48">
        <v>5</v>
      </c>
      <c r="CO48">
        <v>2.9073699999999998</v>
      </c>
      <c r="CP48">
        <v>88.5</v>
      </c>
      <c r="CS48">
        <v>28</v>
      </c>
      <c r="CT48">
        <v>85</v>
      </c>
      <c r="CU48">
        <v>92</v>
      </c>
      <c r="CX48">
        <v>26</v>
      </c>
      <c r="CY48">
        <v>84</v>
      </c>
      <c r="CZ48">
        <v>79</v>
      </c>
      <c r="DA48">
        <v>94</v>
      </c>
      <c r="DB48">
        <v>533</v>
      </c>
      <c r="DC48">
        <v>26</v>
      </c>
      <c r="DD48">
        <v>84</v>
      </c>
      <c r="DE48">
        <v>79</v>
      </c>
      <c r="DF48">
        <v>94</v>
      </c>
      <c r="DG48">
        <v>877.5</v>
      </c>
      <c r="DH48" t="s">
        <v>26</v>
      </c>
      <c r="DI48" t="s">
        <v>386</v>
      </c>
      <c r="DJ48">
        <v>1121.588</v>
      </c>
      <c r="DK48">
        <v>1108.2467999999999</v>
      </c>
      <c r="DL48">
        <v>1098.8115</v>
      </c>
      <c r="DM48">
        <v>1081.1234999999999</v>
      </c>
      <c r="DN48">
        <v>1081.7484999999999</v>
      </c>
      <c r="DO48">
        <v>1083.3827000000001</v>
      </c>
      <c r="DP48">
        <v>1056.3159000000001</v>
      </c>
      <c r="DQ48">
        <v>1078.5111999999999</v>
      </c>
      <c r="DR48">
        <v>1095.0440000000001</v>
      </c>
      <c r="DS48">
        <v>1111.5167000000001</v>
      </c>
      <c r="DT48">
        <v>390.15519999999998</v>
      </c>
      <c r="DU48">
        <v>421.32990000000001</v>
      </c>
      <c r="DV48">
        <v>447.66379999999998</v>
      </c>
      <c r="DW48">
        <v>474.0283</v>
      </c>
      <c r="DX48">
        <v>492.16739999999999</v>
      </c>
      <c r="DY48">
        <v>517.78700000000003</v>
      </c>
      <c r="DZ48">
        <v>559.43299999999999</v>
      </c>
      <c r="EA48">
        <v>575.23910000000001</v>
      </c>
      <c r="EB48">
        <v>591.4683</v>
      </c>
      <c r="EC48">
        <v>604.76829999999995</v>
      </c>
    </row>
    <row r="49" spans="1:133" customFormat="1" x14ac:dyDescent="0.25">
      <c r="A49" t="s">
        <v>278</v>
      </c>
      <c r="B49" t="s">
        <v>387</v>
      </c>
      <c r="C49">
        <v>49</v>
      </c>
      <c r="D49">
        <v>672</v>
      </c>
      <c r="E49">
        <v>0.59648582401353578</v>
      </c>
      <c r="F49">
        <v>121663.69047620238</v>
      </c>
      <c r="G49">
        <v>75520.000005296009</v>
      </c>
      <c r="H49">
        <v>78</v>
      </c>
      <c r="I49">
        <v>28.669053000000002</v>
      </c>
      <c r="J49">
        <v>18.255776000000001</v>
      </c>
      <c r="K49">
        <v>10.959498999999999</v>
      </c>
      <c r="L49">
        <v>7.6568750000000003</v>
      </c>
      <c r="M49">
        <v>3073</v>
      </c>
      <c r="N49">
        <v>2192</v>
      </c>
      <c r="O49">
        <v>2228</v>
      </c>
      <c r="P49">
        <v>2248</v>
      </c>
      <c r="Q49">
        <v>2204</v>
      </c>
      <c r="R49">
        <v>2219</v>
      </c>
      <c r="S49">
        <v>881</v>
      </c>
      <c r="T49">
        <v>794</v>
      </c>
      <c r="U49">
        <v>801</v>
      </c>
      <c r="V49">
        <v>847</v>
      </c>
      <c r="W49">
        <v>852</v>
      </c>
      <c r="X49">
        <v>26.707805</v>
      </c>
      <c r="Y49">
        <v>1.2080649999999999</v>
      </c>
      <c r="Z49">
        <v>2125</v>
      </c>
      <c r="AA49">
        <v>2068</v>
      </c>
      <c r="AB49">
        <v>2087</v>
      </c>
      <c r="AC49">
        <v>2060.7312000000002</v>
      </c>
      <c r="AD49">
        <v>912</v>
      </c>
      <c r="AE49">
        <v>956</v>
      </c>
      <c r="AF49">
        <v>1015</v>
      </c>
      <c r="AG49">
        <v>1055.2689</v>
      </c>
      <c r="AH49">
        <v>68323.787828999994</v>
      </c>
      <c r="AI49">
        <v>14219.016165000001</v>
      </c>
      <c r="AJ49">
        <v>-9.9134320000000002</v>
      </c>
      <c r="AK49">
        <v>0</v>
      </c>
      <c r="AL49">
        <v>238318.955732</v>
      </c>
      <c r="AM49">
        <v>44.186</v>
      </c>
      <c r="AN49">
        <v>5.5234375</v>
      </c>
      <c r="AO49">
        <v>12.756264</v>
      </c>
      <c r="AP49">
        <v>-5.7133000000000003</v>
      </c>
      <c r="AQ49">
        <v>-3.7442000000000002</v>
      </c>
      <c r="AR49">
        <v>-5.8975999999999997</v>
      </c>
      <c r="AS49">
        <v>-9.9117999999999995</v>
      </c>
      <c r="AT49">
        <v>-3.1770999999999998</v>
      </c>
      <c r="AU49">
        <v>456748.60335200001</v>
      </c>
      <c r="AV49">
        <v>347541.94631999999</v>
      </c>
      <c r="AW49">
        <v>325585.27607399999</v>
      </c>
      <c r="AX49">
        <v>364792.55319100001</v>
      </c>
      <c r="AY49">
        <v>425677.96610199998</v>
      </c>
      <c r="AZ49">
        <v>26605.271721000001</v>
      </c>
      <c r="BA49">
        <v>664.69668000000001</v>
      </c>
      <c r="BB49">
        <v>5575.9603690000004</v>
      </c>
      <c r="BC49">
        <v>187.98887500000001</v>
      </c>
      <c r="BD49">
        <v>0</v>
      </c>
      <c r="BE49">
        <v>104045.402951</v>
      </c>
      <c r="BF49">
        <v>92801.362089000002</v>
      </c>
      <c r="BG49">
        <v>5.8249269999999997</v>
      </c>
      <c r="BH49">
        <v>179</v>
      </c>
      <c r="BI49">
        <v>198.66666666</v>
      </c>
      <c r="BJ49">
        <v>203.75</v>
      </c>
      <c r="BK49">
        <v>188</v>
      </c>
      <c r="BL49">
        <v>177</v>
      </c>
      <c r="BM49">
        <v>13.507377999999999</v>
      </c>
      <c r="BN49">
        <v>0</v>
      </c>
      <c r="BO49">
        <v>0.357956</v>
      </c>
      <c r="BP49">
        <v>0.79726699999999995</v>
      </c>
      <c r="BQ49">
        <v>8</v>
      </c>
      <c r="BR49">
        <v>7</v>
      </c>
      <c r="BS49">
        <v>7790.5440639999997</v>
      </c>
      <c r="BT49">
        <v>38495.281483999999</v>
      </c>
      <c r="BU49">
        <v>134274.687855</v>
      </c>
      <c r="BV49">
        <v>946368</v>
      </c>
      <c r="BW49">
        <v>3071.916694</v>
      </c>
      <c r="BY49">
        <v>11.066969</v>
      </c>
      <c r="BZ49">
        <v>125</v>
      </c>
      <c r="CA49">
        <v>129</v>
      </c>
      <c r="CB49">
        <v>126.83333333</v>
      </c>
      <c r="CC49">
        <v>123.66666667</v>
      </c>
      <c r="CD49">
        <v>129.5</v>
      </c>
      <c r="CE49">
        <v>97.5</v>
      </c>
      <c r="CF49">
        <v>102.91666667</v>
      </c>
      <c r="CG49">
        <v>103.08333333</v>
      </c>
      <c r="CH49">
        <v>101.41666667</v>
      </c>
      <c r="CI49">
        <v>100.5</v>
      </c>
      <c r="CJ49">
        <v>28.5</v>
      </c>
      <c r="CK49">
        <v>26.083333329999999</v>
      </c>
      <c r="CL49">
        <v>23.75</v>
      </c>
      <c r="CM49">
        <v>22.25</v>
      </c>
      <c r="CN49">
        <v>28</v>
      </c>
      <c r="CO49">
        <v>4.0676860000000001</v>
      </c>
      <c r="CP49">
        <v>86</v>
      </c>
      <c r="CR49">
        <v>23</v>
      </c>
      <c r="CS49">
        <v>24</v>
      </c>
      <c r="CT49">
        <v>93</v>
      </c>
      <c r="CU49">
        <v>93</v>
      </c>
      <c r="CX49">
        <v>26</v>
      </c>
      <c r="CY49">
        <v>69</v>
      </c>
      <c r="CZ49">
        <v>76</v>
      </c>
      <c r="DA49">
        <v>86</v>
      </c>
      <c r="DB49">
        <v>564</v>
      </c>
      <c r="DC49">
        <v>26</v>
      </c>
      <c r="DD49">
        <v>69</v>
      </c>
      <c r="DE49">
        <v>76</v>
      </c>
      <c r="DF49">
        <v>86</v>
      </c>
      <c r="DG49">
        <v>685</v>
      </c>
      <c r="DH49" t="s">
        <v>278</v>
      </c>
      <c r="DI49" t="s">
        <v>387</v>
      </c>
      <c r="DJ49">
        <v>2192.2530000000002</v>
      </c>
      <c r="DK49">
        <v>2178.5473000000002</v>
      </c>
      <c r="DL49">
        <v>2142.4553000000001</v>
      </c>
      <c r="DM49">
        <v>2114.2907999999998</v>
      </c>
      <c r="DN49">
        <v>2060.7312000000002</v>
      </c>
      <c r="DO49">
        <v>2030.8092999999999</v>
      </c>
      <c r="DP49">
        <v>2036.4328</v>
      </c>
      <c r="DQ49">
        <v>2030.5237</v>
      </c>
      <c r="DR49">
        <v>2052.2595999999999</v>
      </c>
      <c r="DS49">
        <v>2055.2862</v>
      </c>
      <c r="DT49">
        <v>893.45410000000004</v>
      </c>
      <c r="DU49">
        <v>924.51580000000001</v>
      </c>
      <c r="DV49">
        <v>973.87289999999996</v>
      </c>
      <c r="DW49">
        <v>1011.5549999999999</v>
      </c>
      <c r="DX49">
        <v>1055.2689</v>
      </c>
      <c r="DY49">
        <v>1096.9073000000001</v>
      </c>
      <c r="DZ49">
        <v>1124.0821000000001</v>
      </c>
      <c r="EA49">
        <v>1162.287</v>
      </c>
      <c r="EB49">
        <v>1181.769</v>
      </c>
      <c r="EC49">
        <v>1196.8806</v>
      </c>
    </row>
    <row r="50" spans="1:133" customFormat="1" x14ac:dyDescent="0.25">
      <c r="A50" t="s">
        <v>48</v>
      </c>
      <c r="B50" t="s">
        <v>388</v>
      </c>
      <c r="C50">
        <v>50</v>
      </c>
      <c r="G50">
        <v>47284.064672411085</v>
      </c>
      <c r="H50">
        <v>80</v>
      </c>
      <c r="I50">
        <v>27.890782000000002</v>
      </c>
      <c r="J50">
        <v>20.524097000000001</v>
      </c>
      <c r="K50">
        <v>10.404966999999999</v>
      </c>
      <c r="L50">
        <v>6.9488200000000004</v>
      </c>
      <c r="M50">
        <v>5457</v>
      </c>
      <c r="N50">
        <v>3935</v>
      </c>
      <c r="O50">
        <v>3941</v>
      </c>
      <c r="P50">
        <v>3987</v>
      </c>
      <c r="Q50">
        <v>3989</v>
      </c>
      <c r="R50">
        <v>3957</v>
      </c>
      <c r="S50">
        <v>1522</v>
      </c>
      <c r="T50">
        <v>1424</v>
      </c>
      <c r="U50">
        <v>1424</v>
      </c>
      <c r="V50">
        <v>1438</v>
      </c>
      <c r="W50">
        <v>1492</v>
      </c>
      <c r="X50">
        <v>24.914394999999999</v>
      </c>
      <c r="Y50">
        <v>1.1824859999999999</v>
      </c>
      <c r="Z50">
        <v>3887</v>
      </c>
      <c r="AA50">
        <v>3846</v>
      </c>
      <c r="AB50">
        <v>3767</v>
      </c>
      <c r="AC50">
        <v>3781.3031999999998</v>
      </c>
      <c r="AD50">
        <v>1621</v>
      </c>
      <c r="AE50">
        <v>1686</v>
      </c>
      <c r="AF50">
        <v>1725</v>
      </c>
      <c r="AG50">
        <v>1829.0621000000001</v>
      </c>
      <c r="AH50">
        <v>71264.980758999998</v>
      </c>
      <c r="AI50">
        <v>15012.737981</v>
      </c>
      <c r="AJ50">
        <v>18.036604000000001</v>
      </c>
      <c r="AK50">
        <v>130.940967</v>
      </c>
      <c r="AL50">
        <v>255514.454665</v>
      </c>
      <c r="AM50">
        <v>58.401000000000003</v>
      </c>
      <c r="AN50">
        <v>11.03896104</v>
      </c>
      <c r="AO50">
        <v>17.592084</v>
      </c>
      <c r="AP50">
        <v>5.8034999999999997</v>
      </c>
      <c r="AQ50">
        <v>3.6313</v>
      </c>
      <c r="AR50">
        <v>5.0071000000000003</v>
      </c>
      <c r="AS50">
        <v>2.3656999999999999</v>
      </c>
      <c r="AT50">
        <v>1.9356</v>
      </c>
      <c r="AU50">
        <v>335965.95744700002</v>
      </c>
      <c r="AV50">
        <v>267432.75771799998</v>
      </c>
      <c r="AW50">
        <v>295632.88447500003</v>
      </c>
      <c r="AX50">
        <v>310583.86411899998</v>
      </c>
      <c r="AY50">
        <v>336578.94736799999</v>
      </c>
      <c r="AZ50">
        <v>28936.045446</v>
      </c>
      <c r="BA50">
        <v>832.35173299999997</v>
      </c>
      <c r="BB50">
        <v>6387.8007580000003</v>
      </c>
      <c r="BC50">
        <v>90.763822000000005</v>
      </c>
      <c r="BD50">
        <v>67.433684999999997</v>
      </c>
      <c r="BE50">
        <v>119932.325887</v>
      </c>
      <c r="BF50">
        <v>103747.700394</v>
      </c>
      <c r="BG50">
        <v>8.6127909999999996</v>
      </c>
      <c r="BH50">
        <v>470</v>
      </c>
      <c r="BI50">
        <v>477.75</v>
      </c>
      <c r="BJ50">
        <v>470.33333334000002</v>
      </c>
      <c r="BK50">
        <v>471</v>
      </c>
      <c r="BL50">
        <v>437</v>
      </c>
      <c r="BM50">
        <v>21.813403000000001</v>
      </c>
      <c r="BN50">
        <v>0</v>
      </c>
      <c r="BO50">
        <v>0.36650199999999999</v>
      </c>
      <c r="BP50">
        <v>0.29320099999999999</v>
      </c>
      <c r="BR50">
        <v>0</v>
      </c>
      <c r="BS50">
        <v>7503.4013610000002</v>
      </c>
      <c r="BT50">
        <v>37257.467472999997</v>
      </c>
      <c r="BU50">
        <v>133583.44283799999</v>
      </c>
      <c r="BV50">
        <v>939094.68822200003</v>
      </c>
      <c r="BW50">
        <v>1875.939161</v>
      </c>
      <c r="BY50">
        <v>11.629435000000001</v>
      </c>
      <c r="BZ50">
        <v>216.5</v>
      </c>
      <c r="CA50">
        <v>184</v>
      </c>
      <c r="CB50">
        <v>207.25</v>
      </c>
      <c r="CC50">
        <v>203.83333332999999</v>
      </c>
      <c r="CD50">
        <v>216</v>
      </c>
      <c r="CE50">
        <v>177</v>
      </c>
      <c r="CF50">
        <v>149</v>
      </c>
      <c r="CG50">
        <v>164</v>
      </c>
      <c r="CH50">
        <v>164.75</v>
      </c>
      <c r="CI50">
        <v>178</v>
      </c>
      <c r="CJ50">
        <v>41</v>
      </c>
      <c r="CK50">
        <v>35</v>
      </c>
      <c r="CL50">
        <v>43.25</v>
      </c>
      <c r="CM50">
        <v>39.083333330000002</v>
      </c>
      <c r="CN50">
        <v>38</v>
      </c>
      <c r="CO50">
        <v>3.967381</v>
      </c>
      <c r="CP50">
        <v>87</v>
      </c>
      <c r="CQ50">
        <v>68.777777779999994</v>
      </c>
      <c r="CR50">
        <v>18</v>
      </c>
      <c r="CS50">
        <v>35</v>
      </c>
      <c r="CT50">
        <v>91</v>
      </c>
      <c r="CU50">
        <v>89</v>
      </c>
      <c r="CV50">
        <v>72</v>
      </c>
      <c r="CW50">
        <v>60</v>
      </c>
      <c r="CX50">
        <v>33</v>
      </c>
      <c r="CY50">
        <v>64</v>
      </c>
      <c r="CZ50">
        <v>77</v>
      </c>
      <c r="DA50">
        <v>88</v>
      </c>
      <c r="DB50">
        <v>785</v>
      </c>
      <c r="DC50">
        <v>33</v>
      </c>
      <c r="DD50">
        <v>64</v>
      </c>
      <c r="DE50">
        <v>77</v>
      </c>
      <c r="DF50">
        <v>88</v>
      </c>
      <c r="DG50">
        <v>752</v>
      </c>
      <c r="DH50" t="s">
        <v>48</v>
      </c>
      <c r="DI50" t="s">
        <v>388</v>
      </c>
      <c r="DJ50">
        <v>3947.1037000000001</v>
      </c>
      <c r="DK50">
        <v>3893.4607000000001</v>
      </c>
      <c r="DL50">
        <v>3853.8481000000002</v>
      </c>
      <c r="DM50">
        <v>3803.9575</v>
      </c>
      <c r="DN50">
        <v>3781.3031999999998</v>
      </c>
      <c r="DO50">
        <v>3738.6941000000002</v>
      </c>
      <c r="DP50">
        <v>3707.2257</v>
      </c>
      <c r="DQ50">
        <v>3709.5328</v>
      </c>
      <c r="DR50">
        <v>3740.7487999999998</v>
      </c>
      <c r="DS50">
        <v>3801.2134999999998</v>
      </c>
      <c r="DT50">
        <v>1536.5024000000001</v>
      </c>
      <c r="DU50">
        <v>1623.0079000000001</v>
      </c>
      <c r="DV50">
        <v>1696.2429999999999</v>
      </c>
      <c r="DW50">
        <v>1766.7577000000001</v>
      </c>
      <c r="DX50">
        <v>1829.0621000000001</v>
      </c>
      <c r="DY50">
        <v>1890.2836</v>
      </c>
      <c r="DZ50">
        <v>1949.9331</v>
      </c>
      <c r="EA50">
        <v>2003.1392000000001</v>
      </c>
      <c r="EB50">
        <v>2051.9049</v>
      </c>
      <c r="EC50">
        <v>2064.2840999999999</v>
      </c>
    </row>
    <row r="51" spans="1:133" customFormat="1" x14ac:dyDescent="0.25">
      <c r="A51" t="s">
        <v>250</v>
      </c>
      <c r="B51" t="s">
        <v>389</v>
      </c>
      <c r="C51">
        <v>51</v>
      </c>
      <c r="D51">
        <v>126503.99999039999</v>
      </c>
      <c r="E51">
        <v>509.83416372936517</v>
      </c>
      <c r="F51">
        <v>588.59008415259177</v>
      </c>
      <c r="G51">
        <v>171350</v>
      </c>
      <c r="H51">
        <v>62</v>
      </c>
      <c r="I51">
        <v>25.56</v>
      </c>
      <c r="J51">
        <v>20.64</v>
      </c>
      <c r="K51">
        <v>13.420707</v>
      </c>
      <c r="L51">
        <v>8.3748360000000002</v>
      </c>
      <c r="M51">
        <v>2500</v>
      </c>
      <c r="N51">
        <v>1861</v>
      </c>
      <c r="O51">
        <v>1949</v>
      </c>
      <c r="P51">
        <v>1906</v>
      </c>
      <c r="Q51">
        <v>1894</v>
      </c>
      <c r="R51">
        <v>1874</v>
      </c>
      <c r="S51">
        <v>639</v>
      </c>
      <c r="T51">
        <v>545</v>
      </c>
      <c r="U51">
        <v>570</v>
      </c>
      <c r="V51">
        <v>574</v>
      </c>
      <c r="W51">
        <v>605</v>
      </c>
      <c r="X51">
        <v>32.7654</v>
      </c>
      <c r="Y51">
        <v>1.5203139999999999</v>
      </c>
      <c r="Z51">
        <v>1824</v>
      </c>
      <c r="AA51">
        <v>1776</v>
      </c>
      <c r="AB51">
        <v>1749</v>
      </c>
      <c r="AC51">
        <v>1692.4392</v>
      </c>
      <c r="AD51">
        <v>657</v>
      </c>
      <c r="AE51">
        <v>712</v>
      </c>
      <c r="AF51">
        <v>763</v>
      </c>
      <c r="AG51">
        <v>812.78120000000001</v>
      </c>
      <c r="AH51">
        <v>64316</v>
      </c>
      <c r="AI51">
        <v>17855.439055999999</v>
      </c>
      <c r="AJ51">
        <v>1.048249</v>
      </c>
      <c r="AK51">
        <v>0</v>
      </c>
      <c r="AL51">
        <v>251627.54303599999</v>
      </c>
      <c r="AM51">
        <v>59.956000000000003</v>
      </c>
      <c r="AN51">
        <v>2.1408450700000001</v>
      </c>
      <c r="AO51">
        <v>10.64</v>
      </c>
      <c r="AP51">
        <v>0.77529999999999999</v>
      </c>
      <c r="AQ51">
        <v>-15.8794</v>
      </c>
      <c r="AR51">
        <v>-9.782</v>
      </c>
      <c r="AS51">
        <v>-13.999599999999999</v>
      </c>
      <c r="AT51">
        <v>-14.904</v>
      </c>
      <c r="AU51">
        <v>349572.76995300001</v>
      </c>
      <c r="AV51">
        <v>274177.14004099998</v>
      </c>
      <c r="AW51">
        <v>294935.93314799998</v>
      </c>
      <c r="AX51">
        <v>256067.010309</v>
      </c>
      <c r="AY51">
        <v>273341.12149500003</v>
      </c>
      <c r="AZ51">
        <v>29783.599999999999</v>
      </c>
      <c r="BA51">
        <v>1100.78637</v>
      </c>
      <c r="BB51">
        <v>8102.359109</v>
      </c>
      <c r="BC51">
        <v>150.8519</v>
      </c>
      <c r="BD51">
        <v>0</v>
      </c>
      <c r="BE51">
        <v>133560.25039100001</v>
      </c>
      <c r="BF51">
        <v>116524.256651</v>
      </c>
      <c r="BG51">
        <v>8.52</v>
      </c>
      <c r="BH51">
        <v>213</v>
      </c>
      <c r="BI51">
        <v>168.41666666</v>
      </c>
      <c r="BJ51">
        <v>179.5</v>
      </c>
      <c r="BK51">
        <v>194</v>
      </c>
      <c r="BL51">
        <v>214</v>
      </c>
      <c r="BM51">
        <v>24.413146000000001</v>
      </c>
      <c r="BN51">
        <v>3.7558690000000001</v>
      </c>
      <c r="BO51">
        <v>0.32</v>
      </c>
      <c r="BP51">
        <v>0.44</v>
      </c>
      <c r="BQ51">
        <v>51.424390240000001</v>
      </c>
      <c r="BR51">
        <v>205</v>
      </c>
      <c r="BS51">
        <v>8501.7038009999997</v>
      </c>
      <c r="BT51">
        <v>30178.799999999999</v>
      </c>
      <c r="BU51">
        <v>118070.42253500001</v>
      </c>
      <c r="BV51">
        <v>3772350</v>
      </c>
      <c r="BW51">
        <v>1370.8</v>
      </c>
      <c r="BX51">
        <v>83.125</v>
      </c>
      <c r="BY51">
        <v>2.0344289999999998</v>
      </c>
      <c r="BZ51">
        <v>20</v>
      </c>
      <c r="CA51">
        <v>68.333333330000002</v>
      </c>
      <c r="CB51">
        <v>51</v>
      </c>
      <c r="CC51">
        <v>33.666666669999998</v>
      </c>
      <c r="CD51">
        <v>24.5</v>
      </c>
      <c r="CE51">
        <v>13</v>
      </c>
      <c r="CF51">
        <v>52.833333330000002</v>
      </c>
      <c r="CG51">
        <v>40.833333330000002</v>
      </c>
      <c r="CH51">
        <v>25.166666670000001</v>
      </c>
      <c r="CI51">
        <v>18.5</v>
      </c>
      <c r="CJ51">
        <v>7</v>
      </c>
      <c r="CK51">
        <v>15.5</v>
      </c>
      <c r="CL51">
        <v>10.16666667</v>
      </c>
      <c r="CM51">
        <v>8.5</v>
      </c>
      <c r="CN51">
        <v>6</v>
      </c>
      <c r="CO51">
        <v>0.8</v>
      </c>
      <c r="CS51">
        <v>35</v>
      </c>
      <c r="CT51">
        <v>86</v>
      </c>
      <c r="CU51">
        <v>92</v>
      </c>
      <c r="CX51">
        <v>19</v>
      </c>
      <c r="CY51">
        <v>64</v>
      </c>
      <c r="CZ51">
        <v>73</v>
      </c>
      <c r="DA51">
        <v>88</v>
      </c>
      <c r="DB51">
        <v>478</v>
      </c>
      <c r="DC51">
        <v>19</v>
      </c>
      <c r="DD51">
        <v>64</v>
      </c>
      <c r="DE51">
        <v>73</v>
      </c>
      <c r="DF51">
        <v>88</v>
      </c>
      <c r="DG51">
        <v>1136.5</v>
      </c>
      <c r="DH51" t="s">
        <v>250</v>
      </c>
      <c r="DI51" t="s">
        <v>389</v>
      </c>
      <c r="DJ51">
        <v>1853.6165000000001</v>
      </c>
      <c r="DK51">
        <v>1835.1242999999999</v>
      </c>
      <c r="DL51">
        <v>1790.9511</v>
      </c>
      <c r="DM51">
        <v>1739.5620000000001</v>
      </c>
      <c r="DN51">
        <v>1692.4392</v>
      </c>
      <c r="DO51">
        <v>1636.6591000000001</v>
      </c>
      <c r="DP51">
        <v>1635.2759000000001</v>
      </c>
      <c r="DQ51">
        <v>1623.8529000000001</v>
      </c>
      <c r="DR51">
        <v>1607.9670000000001</v>
      </c>
      <c r="DS51">
        <v>1616.3556000000001</v>
      </c>
      <c r="DT51">
        <v>629.72829999999999</v>
      </c>
      <c r="DU51">
        <v>658.54669999999999</v>
      </c>
      <c r="DV51">
        <v>712.17409999999995</v>
      </c>
      <c r="DW51">
        <v>775.70650000000001</v>
      </c>
      <c r="DX51">
        <v>812.78120000000001</v>
      </c>
      <c r="DY51">
        <v>860.97529999999995</v>
      </c>
      <c r="DZ51">
        <v>882.4864</v>
      </c>
      <c r="EA51">
        <v>914.45910000000003</v>
      </c>
      <c r="EB51">
        <v>947.18759999999997</v>
      </c>
      <c r="EC51">
        <v>951.35490000000004</v>
      </c>
    </row>
    <row r="52" spans="1:133" customFormat="1" x14ac:dyDescent="0.25">
      <c r="A52" t="s">
        <v>129</v>
      </c>
      <c r="B52" t="s">
        <v>390</v>
      </c>
      <c r="C52">
        <v>52</v>
      </c>
      <c r="H52">
        <v>90</v>
      </c>
      <c r="I52">
        <v>29.437127</v>
      </c>
      <c r="J52">
        <v>35.473247999999998</v>
      </c>
      <c r="K52">
        <v>7.415718</v>
      </c>
      <c r="L52">
        <v>5.2024020000000002</v>
      </c>
      <c r="M52">
        <v>29456</v>
      </c>
      <c r="N52">
        <v>20785</v>
      </c>
      <c r="O52">
        <v>20099</v>
      </c>
      <c r="P52">
        <v>20258</v>
      </c>
      <c r="Q52">
        <v>20425</v>
      </c>
      <c r="R52">
        <v>20620</v>
      </c>
      <c r="S52">
        <v>8671</v>
      </c>
      <c r="T52">
        <v>7882</v>
      </c>
      <c r="U52">
        <v>8095</v>
      </c>
      <c r="V52">
        <v>8226</v>
      </c>
      <c r="W52">
        <v>8404</v>
      </c>
      <c r="X52">
        <v>17.672927999999999</v>
      </c>
      <c r="Y52">
        <v>0.947963</v>
      </c>
      <c r="Z52">
        <v>21164</v>
      </c>
      <c r="AA52">
        <v>21169</v>
      </c>
      <c r="AB52">
        <v>20974</v>
      </c>
      <c r="AC52">
        <v>20791.861700000001</v>
      </c>
      <c r="AD52">
        <v>9246</v>
      </c>
      <c r="AE52">
        <v>9715</v>
      </c>
      <c r="AF52">
        <v>9963</v>
      </c>
      <c r="AG52">
        <v>10270.1409</v>
      </c>
      <c r="AH52">
        <v>66899.375339000006</v>
      </c>
      <c r="AI52">
        <v>9094.8743950000007</v>
      </c>
      <c r="AJ52">
        <v>-168.89371299999999</v>
      </c>
      <c r="AK52">
        <v>210.232011</v>
      </c>
      <c r="AL52">
        <v>227261.907508</v>
      </c>
      <c r="AM52">
        <v>49.761000000000003</v>
      </c>
      <c r="AN52">
        <v>5.5280685099999998</v>
      </c>
      <c r="AO52">
        <v>16.794540999999999</v>
      </c>
      <c r="AP52">
        <v>-10.024800000000001</v>
      </c>
      <c r="AQ52">
        <v>-16.748100000000001</v>
      </c>
      <c r="AR52">
        <v>-14.089399999999999</v>
      </c>
      <c r="AS52">
        <v>-13.234400000000001</v>
      </c>
      <c r="AT52">
        <v>-11.048299999999999</v>
      </c>
      <c r="AV52">
        <v>218397.295178</v>
      </c>
      <c r="AX52">
        <v>240982.08955199999</v>
      </c>
      <c r="AY52">
        <v>762979.76391199999</v>
      </c>
      <c r="AZ52">
        <v>15223.519826</v>
      </c>
      <c r="BA52">
        <v>514.97243100000003</v>
      </c>
      <c r="BB52">
        <v>2066.9274569999998</v>
      </c>
      <c r="BC52">
        <v>87.122688999999994</v>
      </c>
      <c r="BD52">
        <v>173.22541699999999</v>
      </c>
      <c r="BE52">
        <v>70067.696920999995</v>
      </c>
      <c r="BF52">
        <v>51715.373082999999</v>
      </c>
      <c r="BI52">
        <v>1700.66666667</v>
      </c>
      <c r="BK52">
        <v>1675</v>
      </c>
      <c r="BL52">
        <v>593</v>
      </c>
      <c r="BS52">
        <v>6042.4003890000004</v>
      </c>
      <c r="BT52">
        <v>44476.405486000003</v>
      </c>
      <c r="BU52">
        <v>151089.49371499999</v>
      </c>
      <c r="BW52">
        <v>3794.4052150000002</v>
      </c>
      <c r="CA52">
        <v>1775.75</v>
      </c>
      <c r="CC52">
        <v>1766.25</v>
      </c>
      <c r="CD52">
        <v>1748.5</v>
      </c>
      <c r="CF52">
        <v>1393.5</v>
      </c>
      <c r="CH52">
        <v>1370.91666667</v>
      </c>
      <c r="CI52">
        <v>1336</v>
      </c>
      <c r="CK52">
        <v>382.25</v>
      </c>
      <c r="CM52">
        <v>395.33333333000002</v>
      </c>
      <c r="CN52">
        <v>412.5</v>
      </c>
      <c r="CP52">
        <v>85</v>
      </c>
      <c r="CR52">
        <v>11</v>
      </c>
      <c r="CS52">
        <v>33</v>
      </c>
      <c r="CT52">
        <v>87</v>
      </c>
      <c r="CU52">
        <v>88</v>
      </c>
      <c r="CW52">
        <v>53</v>
      </c>
      <c r="CX52">
        <v>36</v>
      </c>
      <c r="CY52">
        <v>72</v>
      </c>
      <c r="CZ52">
        <v>80</v>
      </c>
      <c r="DA52">
        <v>85</v>
      </c>
      <c r="DB52">
        <v>584</v>
      </c>
      <c r="DC52">
        <v>36</v>
      </c>
      <c r="DD52">
        <v>72</v>
      </c>
      <c r="DE52">
        <v>80</v>
      </c>
      <c r="DF52">
        <v>85</v>
      </c>
      <c r="DG52">
        <v>677.5</v>
      </c>
      <c r="DH52" t="s">
        <v>129</v>
      </c>
      <c r="DI52" t="s">
        <v>390</v>
      </c>
      <c r="DJ52">
        <v>20739.503400000001</v>
      </c>
      <c r="DK52">
        <v>20884.245699999999</v>
      </c>
      <c r="DL52">
        <v>20854.6119</v>
      </c>
      <c r="DM52">
        <v>20858.800599999999</v>
      </c>
      <c r="DN52">
        <v>20791.861700000001</v>
      </c>
      <c r="DO52">
        <v>20883.930199999999</v>
      </c>
      <c r="DP52">
        <v>21065.773300000001</v>
      </c>
      <c r="DQ52">
        <v>21368.544000000002</v>
      </c>
      <c r="DR52">
        <v>21773.0167</v>
      </c>
      <c r="DS52">
        <v>22135.390100000001</v>
      </c>
      <c r="DT52">
        <v>8715.5777999999991</v>
      </c>
      <c r="DU52">
        <v>9021.0167000000001</v>
      </c>
      <c r="DV52">
        <v>9429.1844999999994</v>
      </c>
      <c r="DW52">
        <v>9833.8819000000003</v>
      </c>
      <c r="DX52">
        <v>10270.1409</v>
      </c>
      <c r="DY52">
        <v>10626.115299999999</v>
      </c>
      <c r="DZ52">
        <v>10945.9936</v>
      </c>
      <c r="EA52">
        <v>11271.3058</v>
      </c>
      <c r="EB52">
        <v>11506.8503</v>
      </c>
      <c r="EC52">
        <v>11706.0425</v>
      </c>
    </row>
    <row r="53" spans="1:133" customFormat="1" x14ac:dyDescent="0.25">
      <c r="A53" t="s">
        <v>160</v>
      </c>
      <c r="B53" t="s">
        <v>391</v>
      </c>
      <c r="C53">
        <v>53</v>
      </c>
      <c r="H53">
        <v>91</v>
      </c>
      <c r="I53">
        <v>26.86805</v>
      </c>
      <c r="J53">
        <v>25.809193</v>
      </c>
      <c r="K53">
        <v>8.6300989999999995</v>
      </c>
      <c r="L53">
        <v>5.2280870000000004</v>
      </c>
      <c r="M53">
        <v>28238</v>
      </c>
      <c r="N53">
        <v>20651</v>
      </c>
      <c r="O53">
        <v>20190</v>
      </c>
      <c r="P53">
        <v>20403</v>
      </c>
      <c r="Q53">
        <v>20571</v>
      </c>
      <c r="R53">
        <v>20666</v>
      </c>
      <c r="S53">
        <v>7587</v>
      </c>
      <c r="T53">
        <v>6821</v>
      </c>
      <c r="U53">
        <v>7017</v>
      </c>
      <c r="V53">
        <v>7092</v>
      </c>
      <c r="W53">
        <v>7311</v>
      </c>
      <c r="X53">
        <v>19.458379000000001</v>
      </c>
      <c r="Y53">
        <v>0.89512100000000006</v>
      </c>
      <c r="Z53">
        <v>20990</v>
      </c>
      <c r="AA53">
        <v>20918</v>
      </c>
      <c r="AB53">
        <v>20696</v>
      </c>
      <c r="AC53">
        <v>20357.562300000001</v>
      </c>
      <c r="AD53">
        <v>8040</v>
      </c>
      <c r="AE53">
        <v>8468</v>
      </c>
      <c r="AF53">
        <v>8807</v>
      </c>
      <c r="AG53">
        <v>9234.5048000000006</v>
      </c>
      <c r="AH53">
        <v>63639.315816000002</v>
      </c>
      <c r="AI53">
        <v>10685.563671</v>
      </c>
      <c r="AJ53">
        <v>-49.372804000000002</v>
      </c>
      <c r="AK53">
        <v>168.88092599999999</v>
      </c>
      <c r="AL53">
        <v>236858.70568099999</v>
      </c>
      <c r="AM53">
        <v>59.027000000000001</v>
      </c>
      <c r="AN53">
        <v>2.6930555599999999</v>
      </c>
      <c r="AP53">
        <v>-3.0857000000000001</v>
      </c>
      <c r="AQ53">
        <v>4.7765000000000004</v>
      </c>
      <c r="AR53">
        <v>4.5556000000000001</v>
      </c>
      <c r="AS53">
        <v>1.9859</v>
      </c>
      <c r="AT53">
        <v>0.43099999999999999</v>
      </c>
      <c r="AV53">
        <v>275860.122699</v>
      </c>
      <c r="AW53">
        <v>269323.68399699999</v>
      </c>
      <c r="AX53">
        <v>284660.94853699999</v>
      </c>
      <c r="AY53">
        <v>293178.98441400001</v>
      </c>
      <c r="AZ53">
        <v>21550.463914</v>
      </c>
      <c r="BA53">
        <v>359.95038599999998</v>
      </c>
      <c r="BB53">
        <v>3708.565325</v>
      </c>
      <c r="BC53">
        <v>101.08875399999999</v>
      </c>
      <c r="BD53">
        <v>124.786384</v>
      </c>
      <c r="BE53">
        <v>91547.120074000006</v>
      </c>
      <c r="BF53">
        <v>80208.514563999997</v>
      </c>
      <c r="BI53">
        <v>2037.5</v>
      </c>
      <c r="BJ53">
        <v>2061.1666666699998</v>
      </c>
      <c r="BK53">
        <v>1982</v>
      </c>
      <c r="BL53">
        <v>1989</v>
      </c>
      <c r="BS53">
        <v>6222.2918959999997</v>
      </c>
      <c r="BT53">
        <v>38121.927899000002</v>
      </c>
      <c r="BU53">
        <v>141885.72558299999</v>
      </c>
      <c r="BW53">
        <v>2525.0725969999999</v>
      </c>
      <c r="CA53">
        <v>1188.41666667</v>
      </c>
      <c r="CB53">
        <v>1213</v>
      </c>
      <c r="CC53">
        <v>1158.25</v>
      </c>
      <c r="CD53">
        <v>1161.5</v>
      </c>
      <c r="CF53">
        <v>929.41666667000004</v>
      </c>
      <c r="CG53">
        <v>941.58333332999996</v>
      </c>
      <c r="CH53">
        <v>867.33333332999996</v>
      </c>
      <c r="CI53">
        <v>853</v>
      </c>
      <c r="CK53">
        <v>259</v>
      </c>
      <c r="CL53">
        <v>271.41666666999998</v>
      </c>
      <c r="CM53">
        <v>290.91666666999998</v>
      </c>
      <c r="CN53">
        <v>306.5</v>
      </c>
      <c r="CP53">
        <v>86</v>
      </c>
      <c r="CQ53">
        <v>79.573613429999995</v>
      </c>
      <c r="CR53">
        <v>18.600000000000001</v>
      </c>
      <c r="CS53">
        <v>29</v>
      </c>
      <c r="CT53">
        <v>83</v>
      </c>
      <c r="CU53">
        <v>79</v>
      </c>
      <c r="CV53">
        <v>76.151725040000002</v>
      </c>
      <c r="CX53">
        <v>35</v>
      </c>
      <c r="CY53">
        <v>72</v>
      </c>
      <c r="CZ53">
        <v>82</v>
      </c>
      <c r="DA53">
        <v>89</v>
      </c>
      <c r="DB53">
        <v>751</v>
      </c>
      <c r="DC53">
        <v>35</v>
      </c>
      <c r="DD53">
        <v>72</v>
      </c>
      <c r="DE53">
        <v>82</v>
      </c>
      <c r="DF53">
        <v>89</v>
      </c>
      <c r="DG53">
        <v>665</v>
      </c>
      <c r="DH53" t="s">
        <v>160</v>
      </c>
      <c r="DI53" t="s">
        <v>391</v>
      </c>
      <c r="DJ53">
        <v>20731.958200000001</v>
      </c>
      <c r="DK53">
        <v>20793.801100000001</v>
      </c>
      <c r="DL53">
        <v>20697.342000000001</v>
      </c>
      <c r="DM53">
        <v>20603.127799999998</v>
      </c>
      <c r="DN53">
        <v>20357.562300000001</v>
      </c>
      <c r="DO53">
        <v>20312.9931</v>
      </c>
      <c r="DP53">
        <v>20399.538499999999</v>
      </c>
      <c r="DQ53">
        <v>20670.864699999998</v>
      </c>
      <c r="DR53">
        <v>21017.934600000001</v>
      </c>
      <c r="DS53">
        <v>21452.089599999999</v>
      </c>
      <c r="DT53">
        <v>7578.0285000000003</v>
      </c>
      <c r="DU53">
        <v>7876.7273999999998</v>
      </c>
      <c r="DV53">
        <v>8280.1790999999994</v>
      </c>
      <c r="DW53">
        <v>8725.0781999999999</v>
      </c>
      <c r="DX53">
        <v>9234.5048000000006</v>
      </c>
      <c r="DY53">
        <v>9624.2685999999994</v>
      </c>
      <c r="DZ53">
        <v>9977.6664999999994</v>
      </c>
      <c r="EA53">
        <v>10254.322200000001</v>
      </c>
      <c r="EB53">
        <v>10462.4663</v>
      </c>
      <c r="EC53">
        <v>10573.981599999999</v>
      </c>
    </row>
    <row r="54" spans="1:133" customFormat="1" x14ac:dyDescent="0.25">
      <c r="A54" t="s">
        <v>220</v>
      </c>
      <c r="B54" t="s">
        <v>392</v>
      </c>
      <c r="C54">
        <v>54</v>
      </c>
      <c r="D54">
        <v>105539.99999340001</v>
      </c>
      <c r="E54">
        <v>159.9219052076742</v>
      </c>
      <c r="F54">
        <v>673.05287099160637</v>
      </c>
      <c r="G54">
        <v>52994.871812328209</v>
      </c>
      <c r="H54">
        <v>65</v>
      </c>
      <c r="I54">
        <v>24.719978999999999</v>
      </c>
      <c r="J54">
        <v>27.481114000000002</v>
      </c>
      <c r="K54">
        <v>9.8692189999999993</v>
      </c>
      <c r="L54">
        <v>6.3974650000000004</v>
      </c>
      <c r="M54">
        <v>3839</v>
      </c>
      <c r="N54">
        <v>2890</v>
      </c>
      <c r="O54">
        <v>2801</v>
      </c>
      <c r="P54">
        <v>2832</v>
      </c>
      <c r="Q54">
        <v>2857</v>
      </c>
      <c r="R54">
        <v>2871</v>
      </c>
      <c r="S54">
        <v>949</v>
      </c>
      <c r="T54">
        <v>791</v>
      </c>
      <c r="U54">
        <v>830</v>
      </c>
      <c r="V54">
        <v>844</v>
      </c>
      <c r="W54">
        <v>895</v>
      </c>
      <c r="X54">
        <v>25.879736000000001</v>
      </c>
      <c r="Y54">
        <v>0.97748400000000002</v>
      </c>
      <c r="Z54">
        <v>2806</v>
      </c>
      <c r="AA54">
        <v>2749</v>
      </c>
      <c r="AB54">
        <v>2678</v>
      </c>
      <c r="AC54">
        <v>2673.3173999999999</v>
      </c>
      <c r="AD54">
        <v>1019</v>
      </c>
      <c r="AE54">
        <v>1091</v>
      </c>
      <c r="AF54">
        <v>1159</v>
      </c>
      <c r="AG54">
        <v>1217.9721</v>
      </c>
      <c r="AH54">
        <v>57034.644439000003</v>
      </c>
      <c r="AI54">
        <v>12195.699070000001</v>
      </c>
      <c r="AJ54">
        <v>-8.6144960000000008</v>
      </c>
      <c r="AK54">
        <v>29.998652</v>
      </c>
      <c r="AL54">
        <v>230722.866175</v>
      </c>
      <c r="AM54">
        <v>53.570999999999998</v>
      </c>
      <c r="AN54">
        <v>2.2613636399999999</v>
      </c>
      <c r="AO54">
        <v>8.9346180000000004</v>
      </c>
      <c r="AP54">
        <v>-4.5453000000000001</v>
      </c>
      <c r="AQ54">
        <v>15.1556</v>
      </c>
      <c r="AR54">
        <v>3.5360999999999998</v>
      </c>
      <c r="AS54">
        <v>1.4211</v>
      </c>
      <c r="AT54">
        <v>2.6697000000000002</v>
      </c>
      <c r="AU54">
        <v>348205.88235299999</v>
      </c>
      <c r="AW54">
        <v>344181.59306099999</v>
      </c>
      <c r="AX54">
        <v>354241.02564100001</v>
      </c>
      <c r="AY54">
        <v>360627.55102000001</v>
      </c>
      <c r="AZ54">
        <v>18503.256055999998</v>
      </c>
      <c r="BA54">
        <v>755.83119899999997</v>
      </c>
      <c r="BB54">
        <v>3876.7021709999999</v>
      </c>
      <c r="BC54">
        <v>179.85708500000001</v>
      </c>
      <c r="BD54">
        <v>32.155858000000002</v>
      </c>
      <c r="BE54">
        <v>92105.374077999993</v>
      </c>
      <c r="BF54">
        <v>74851.422550000003</v>
      </c>
      <c r="BG54">
        <v>5.3138839999999998</v>
      </c>
      <c r="BH54">
        <v>204</v>
      </c>
      <c r="BJ54">
        <v>201.91666667000001</v>
      </c>
      <c r="BK54">
        <v>195</v>
      </c>
      <c r="BL54">
        <v>196</v>
      </c>
      <c r="BM54">
        <v>15.173867</v>
      </c>
      <c r="BN54">
        <v>2.4509799999999999</v>
      </c>
      <c r="BO54">
        <v>0.494921</v>
      </c>
      <c r="BP54">
        <v>0.312581</v>
      </c>
      <c r="BQ54">
        <v>43.325123150000003</v>
      </c>
      <c r="BR54">
        <v>203</v>
      </c>
      <c r="BS54">
        <v>7321.0192800000004</v>
      </c>
      <c r="BT54">
        <v>34149.778588000001</v>
      </c>
      <c r="BU54">
        <v>138146.46996799999</v>
      </c>
      <c r="BV54">
        <v>1344625.641026</v>
      </c>
      <c r="BW54">
        <v>1345.9234180000001</v>
      </c>
      <c r="BX54">
        <v>54.878787879999997</v>
      </c>
      <c r="BY54">
        <v>7.2181240000000004</v>
      </c>
      <c r="BZ54">
        <v>97.5</v>
      </c>
      <c r="CB54">
        <v>106</v>
      </c>
      <c r="CC54">
        <v>87.583333330000002</v>
      </c>
      <c r="CD54">
        <v>77.5</v>
      </c>
      <c r="CE54">
        <v>68.5</v>
      </c>
      <c r="CG54">
        <v>75.416666669999998</v>
      </c>
      <c r="CH54">
        <v>60.75</v>
      </c>
      <c r="CI54">
        <v>52.5</v>
      </c>
      <c r="CJ54">
        <v>28.5</v>
      </c>
      <c r="CL54">
        <v>30.583333329999999</v>
      </c>
      <c r="CM54">
        <v>26.833333329999999</v>
      </c>
      <c r="CN54">
        <v>24</v>
      </c>
      <c r="CO54">
        <v>2.5397240000000001</v>
      </c>
      <c r="CP54">
        <v>86</v>
      </c>
      <c r="CR54">
        <v>21</v>
      </c>
      <c r="CS54">
        <v>35</v>
      </c>
      <c r="CT54">
        <v>91</v>
      </c>
      <c r="CU54">
        <v>90</v>
      </c>
      <c r="CW54">
        <v>42</v>
      </c>
      <c r="CX54">
        <v>44</v>
      </c>
      <c r="CY54">
        <v>80</v>
      </c>
      <c r="CZ54">
        <v>80</v>
      </c>
      <c r="DA54">
        <v>93</v>
      </c>
      <c r="DB54">
        <v>522</v>
      </c>
      <c r="DC54">
        <v>44</v>
      </c>
      <c r="DD54">
        <v>80</v>
      </c>
      <c r="DE54">
        <v>80</v>
      </c>
      <c r="DF54">
        <v>93</v>
      </c>
      <c r="DG54">
        <v>653.5</v>
      </c>
      <c r="DH54" t="s">
        <v>220</v>
      </c>
      <c r="DI54" t="s">
        <v>392</v>
      </c>
      <c r="DJ54">
        <v>2858.9917</v>
      </c>
      <c r="DK54">
        <v>2814.0601000000001</v>
      </c>
      <c r="DL54">
        <v>2764.9522000000002</v>
      </c>
      <c r="DM54">
        <v>2701.0781000000002</v>
      </c>
      <c r="DN54">
        <v>2673.3173999999999</v>
      </c>
      <c r="DO54">
        <v>2645.9829</v>
      </c>
      <c r="DP54">
        <v>2616.1819</v>
      </c>
      <c r="DQ54">
        <v>2623.9164999999998</v>
      </c>
      <c r="DR54">
        <v>2640.3206</v>
      </c>
      <c r="DS54">
        <v>2643.1849000000002</v>
      </c>
      <c r="DT54">
        <v>946.68359999999996</v>
      </c>
      <c r="DU54">
        <v>1008.7025</v>
      </c>
      <c r="DV54">
        <v>1074.9203</v>
      </c>
      <c r="DW54">
        <v>1164.3724999999999</v>
      </c>
      <c r="DX54">
        <v>1217.9721</v>
      </c>
      <c r="DY54">
        <v>1266.52</v>
      </c>
      <c r="DZ54">
        <v>1303.3399999999999</v>
      </c>
      <c r="EA54">
        <v>1340.4884999999999</v>
      </c>
      <c r="EB54">
        <v>1392.1247000000001</v>
      </c>
      <c r="EC54">
        <v>1423.4486999999999</v>
      </c>
    </row>
    <row r="55" spans="1:133" customFormat="1" x14ac:dyDescent="0.25">
      <c r="A55" t="s">
        <v>148</v>
      </c>
      <c r="B55" t="s">
        <v>393</v>
      </c>
      <c r="C55">
        <v>55</v>
      </c>
      <c r="D55">
        <v>305796.00001968001</v>
      </c>
      <c r="E55">
        <v>88.559909081428884</v>
      </c>
      <c r="F55">
        <v>884.72053258555923</v>
      </c>
      <c r="G55">
        <v>83070.652164994564</v>
      </c>
      <c r="H55">
        <v>84</v>
      </c>
      <c r="I55">
        <v>27.643661999999999</v>
      </c>
      <c r="J55">
        <v>21.016756000000001</v>
      </c>
      <c r="K55">
        <v>10.030186</v>
      </c>
      <c r="L55">
        <v>6.6776439999999999</v>
      </c>
      <c r="M55">
        <v>10563</v>
      </c>
      <c r="N55">
        <v>7643</v>
      </c>
      <c r="O55">
        <v>7369</v>
      </c>
      <c r="P55">
        <v>7453</v>
      </c>
      <c r="Q55">
        <v>7523</v>
      </c>
      <c r="R55">
        <v>7548</v>
      </c>
      <c r="S55">
        <v>2920</v>
      </c>
      <c r="T55">
        <v>2617</v>
      </c>
      <c r="U55">
        <v>2690</v>
      </c>
      <c r="V55">
        <v>2726</v>
      </c>
      <c r="W55">
        <v>2791</v>
      </c>
      <c r="X55">
        <v>24.156147000000001</v>
      </c>
      <c r="Y55">
        <v>1.2326189999999999</v>
      </c>
      <c r="Z55">
        <v>7649</v>
      </c>
      <c r="AA55">
        <v>7577</v>
      </c>
      <c r="AB55">
        <v>7527</v>
      </c>
      <c r="AC55">
        <v>7463.0789999999997</v>
      </c>
      <c r="AD55">
        <v>2977</v>
      </c>
      <c r="AE55">
        <v>3123</v>
      </c>
      <c r="AF55">
        <v>3233</v>
      </c>
      <c r="AG55">
        <v>3443.1662000000001</v>
      </c>
      <c r="AH55">
        <v>64524.282873999997</v>
      </c>
      <c r="AI55">
        <v>12564.009330000001</v>
      </c>
      <c r="AJ55">
        <v>-43.480401999999998</v>
      </c>
      <c r="AK55">
        <v>78.553787</v>
      </c>
      <c r="AL55">
        <v>233414.383562</v>
      </c>
      <c r="AM55">
        <v>46.106000000000002</v>
      </c>
      <c r="AN55">
        <v>3.7948717900000002</v>
      </c>
      <c r="AO55">
        <v>8.4445709999999998</v>
      </c>
      <c r="AP55">
        <v>-7.3338000000000001</v>
      </c>
      <c r="AQ55">
        <v>0.79520000000000002</v>
      </c>
      <c r="AR55">
        <v>-2.3513999999999999</v>
      </c>
      <c r="AS55">
        <v>-4.5823999999999998</v>
      </c>
      <c r="AT55">
        <v>-2.6461999999999999</v>
      </c>
      <c r="AU55">
        <v>342027.81289499998</v>
      </c>
      <c r="AV55">
        <v>176911.31939399999</v>
      </c>
      <c r="AW55">
        <v>257914.091938</v>
      </c>
      <c r="AX55">
        <v>271115.28497400001</v>
      </c>
      <c r="AY55">
        <v>333631.37254900002</v>
      </c>
      <c r="AZ55">
        <v>25612.420714</v>
      </c>
      <c r="BA55">
        <v>585.09421899999995</v>
      </c>
      <c r="BB55">
        <v>5216.1315400000003</v>
      </c>
      <c r="BC55">
        <v>49.853641000000003</v>
      </c>
      <c r="BD55">
        <v>27.716795000000001</v>
      </c>
      <c r="BE55">
        <v>103238.356164</v>
      </c>
      <c r="BF55">
        <v>92652.054795000004</v>
      </c>
      <c r="BG55">
        <v>7.4884029999999999</v>
      </c>
      <c r="BH55">
        <v>791</v>
      </c>
      <c r="BI55">
        <v>693.5</v>
      </c>
      <c r="BJ55">
        <v>774.08333332999996</v>
      </c>
      <c r="BK55">
        <v>772</v>
      </c>
      <c r="BL55">
        <v>765</v>
      </c>
      <c r="BM55">
        <v>19.143836</v>
      </c>
      <c r="BN55">
        <v>0.75853400000000004</v>
      </c>
      <c r="BO55">
        <v>0.38341399999999998</v>
      </c>
      <c r="BP55">
        <v>0.32661200000000001</v>
      </c>
      <c r="BQ55">
        <v>33.442257220000002</v>
      </c>
      <c r="BR55">
        <v>762</v>
      </c>
      <c r="BS55">
        <v>6606.6136109999998</v>
      </c>
      <c r="BT55">
        <v>35649.626053</v>
      </c>
      <c r="BU55">
        <v>128961.30137</v>
      </c>
      <c r="BV55">
        <v>1023279.891304</v>
      </c>
      <c r="BW55">
        <v>2894.0641860000001</v>
      </c>
      <c r="BX55">
        <v>54.89</v>
      </c>
      <c r="BY55">
        <v>10.136986</v>
      </c>
      <c r="BZ55">
        <v>368</v>
      </c>
      <c r="CA55">
        <v>412.66666666999998</v>
      </c>
      <c r="CB55">
        <v>343.91666666999998</v>
      </c>
      <c r="CC55">
        <v>338.58333333000002</v>
      </c>
      <c r="CD55">
        <v>363</v>
      </c>
      <c r="CE55">
        <v>296</v>
      </c>
      <c r="CF55">
        <v>327.58333333000002</v>
      </c>
      <c r="CG55">
        <v>280.16666666999998</v>
      </c>
      <c r="CH55">
        <v>282.16666666999998</v>
      </c>
      <c r="CI55">
        <v>298.5</v>
      </c>
      <c r="CJ55">
        <v>72</v>
      </c>
      <c r="CK55">
        <v>85.083333330000002</v>
      </c>
      <c r="CL55">
        <v>63.75</v>
      </c>
      <c r="CM55">
        <v>56.416666669999998</v>
      </c>
      <c r="CN55">
        <v>61.5</v>
      </c>
      <c r="CO55">
        <v>3.4838589999999998</v>
      </c>
      <c r="CP55">
        <v>87</v>
      </c>
      <c r="CQ55">
        <v>75.031387319999993</v>
      </c>
      <c r="CR55">
        <v>15.8</v>
      </c>
      <c r="CS55">
        <v>34</v>
      </c>
      <c r="CT55">
        <v>85</v>
      </c>
      <c r="CU55">
        <v>87</v>
      </c>
      <c r="CV55">
        <v>72.797619049999994</v>
      </c>
      <c r="CW55">
        <v>104.5</v>
      </c>
      <c r="CX55">
        <v>30</v>
      </c>
      <c r="CY55">
        <v>66</v>
      </c>
      <c r="CZ55">
        <v>75</v>
      </c>
      <c r="DA55">
        <v>84</v>
      </c>
      <c r="DB55">
        <v>486</v>
      </c>
      <c r="DC55">
        <v>30</v>
      </c>
      <c r="DD55">
        <v>66</v>
      </c>
      <c r="DE55">
        <v>75</v>
      </c>
      <c r="DF55">
        <v>84</v>
      </c>
      <c r="DG55">
        <v>692</v>
      </c>
      <c r="DH55" t="s">
        <v>148</v>
      </c>
      <c r="DI55" t="s">
        <v>393</v>
      </c>
      <c r="DJ55">
        <v>7608.3387000000002</v>
      </c>
      <c r="DK55">
        <v>7625.6592000000001</v>
      </c>
      <c r="DL55">
        <v>7555.5646999999999</v>
      </c>
      <c r="DM55">
        <v>7516.8923999999997</v>
      </c>
      <c r="DN55">
        <v>7463.0789999999997</v>
      </c>
      <c r="DO55">
        <v>7397.6485000000002</v>
      </c>
      <c r="DP55">
        <v>7379.7184999999999</v>
      </c>
      <c r="DQ55">
        <v>7383.6848</v>
      </c>
      <c r="DR55">
        <v>7440.8135000000002</v>
      </c>
      <c r="DS55">
        <v>7494.9551000000001</v>
      </c>
      <c r="DT55">
        <v>2879.5740999999998</v>
      </c>
      <c r="DU55">
        <v>3010.2516999999998</v>
      </c>
      <c r="DV55">
        <v>3159.9090999999999</v>
      </c>
      <c r="DW55">
        <v>3290.3382000000001</v>
      </c>
      <c r="DX55">
        <v>3443.1662000000001</v>
      </c>
      <c r="DY55">
        <v>3559.5798</v>
      </c>
      <c r="DZ55">
        <v>3670.3968</v>
      </c>
      <c r="EA55">
        <v>3815.4358999999999</v>
      </c>
      <c r="EB55">
        <v>3900.2750999999998</v>
      </c>
      <c r="EC55">
        <v>3985.2646</v>
      </c>
    </row>
    <row r="56" spans="1:133" customFormat="1" x14ac:dyDescent="0.25">
      <c r="A56" t="s">
        <v>248</v>
      </c>
      <c r="B56" t="s">
        <v>394</v>
      </c>
      <c r="C56">
        <v>56</v>
      </c>
      <c r="D56">
        <v>82427.999991839999</v>
      </c>
      <c r="E56">
        <v>156.85210498758573</v>
      </c>
      <c r="F56">
        <v>511.07633333549745</v>
      </c>
      <c r="G56">
        <v>53911.764703882349</v>
      </c>
      <c r="H56">
        <v>77</v>
      </c>
      <c r="I56">
        <v>28.749497000000002</v>
      </c>
      <c r="J56">
        <v>31.081624000000001</v>
      </c>
      <c r="K56">
        <v>14.543509999999999</v>
      </c>
      <c r="L56">
        <v>9.5575460000000003</v>
      </c>
      <c r="M56">
        <v>2487</v>
      </c>
      <c r="N56">
        <v>1772</v>
      </c>
      <c r="O56">
        <v>1717</v>
      </c>
      <c r="P56">
        <v>1737</v>
      </c>
      <c r="Q56">
        <v>1770</v>
      </c>
      <c r="R56">
        <v>1793</v>
      </c>
      <c r="S56">
        <v>715</v>
      </c>
      <c r="T56">
        <v>627</v>
      </c>
      <c r="U56">
        <v>635</v>
      </c>
      <c r="V56">
        <v>643</v>
      </c>
      <c r="W56">
        <v>677</v>
      </c>
      <c r="X56">
        <v>33.244219000000001</v>
      </c>
      <c r="Y56">
        <v>1.497126</v>
      </c>
      <c r="Z56">
        <v>1740</v>
      </c>
      <c r="AA56">
        <v>1723</v>
      </c>
      <c r="AB56">
        <v>1715</v>
      </c>
      <c r="AC56">
        <v>1737.8592000000001</v>
      </c>
      <c r="AD56">
        <v>745</v>
      </c>
      <c r="AE56">
        <v>782</v>
      </c>
      <c r="AF56">
        <v>819</v>
      </c>
      <c r="AG56">
        <v>900.58630000000005</v>
      </c>
      <c r="AH56">
        <v>65336.550060000001</v>
      </c>
      <c r="AI56">
        <v>18003.475471000002</v>
      </c>
      <c r="AJ56">
        <v>-10.455812</v>
      </c>
      <c r="AK56">
        <v>135.008689</v>
      </c>
      <c r="AL56">
        <v>227261.538462</v>
      </c>
      <c r="AM56">
        <v>37.838000000000001</v>
      </c>
      <c r="AN56">
        <v>2.30952381</v>
      </c>
      <c r="AO56">
        <v>1.0052270000000001</v>
      </c>
      <c r="AP56">
        <v>-7.2039999999999997</v>
      </c>
      <c r="AQ56">
        <v>-4.4166999999999996</v>
      </c>
      <c r="AR56">
        <v>-2.4274</v>
      </c>
      <c r="AS56">
        <v>-1.5499000000000001</v>
      </c>
      <c r="AT56">
        <v>-5.5822000000000003</v>
      </c>
      <c r="AU56">
        <v>250755.95238100001</v>
      </c>
      <c r="AV56">
        <v>246965.64195300001</v>
      </c>
      <c r="AW56">
        <v>246797.64707000001</v>
      </c>
      <c r="AX56">
        <v>284766.66666699998</v>
      </c>
      <c r="AY56">
        <v>269513.51351399999</v>
      </c>
      <c r="AZ56">
        <v>16938.882186999999</v>
      </c>
      <c r="BA56">
        <v>1228.311723</v>
      </c>
      <c r="BB56">
        <v>4848.1486430000004</v>
      </c>
      <c r="BC56">
        <v>278.43871100000001</v>
      </c>
      <c r="BD56">
        <v>490.70979799999998</v>
      </c>
      <c r="BE56">
        <v>80918.881118999998</v>
      </c>
      <c r="BF56">
        <v>58918.881118999998</v>
      </c>
      <c r="BG56">
        <v>6.7551269999999999</v>
      </c>
      <c r="BH56">
        <v>168</v>
      </c>
      <c r="BI56">
        <v>138.25</v>
      </c>
      <c r="BJ56">
        <v>141.66666666</v>
      </c>
      <c r="BK56">
        <v>150</v>
      </c>
      <c r="BL56">
        <v>148</v>
      </c>
      <c r="BM56">
        <v>15.384615</v>
      </c>
      <c r="BN56">
        <v>6.5476190000000001</v>
      </c>
      <c r="BO56">
        <v>0.62324100000000004</v>
      </c>
      <c r="BP56">
        <v>0.88460000000000005</v>
      </c>
      <c r="BQ56">
        <v>43.474683540000001</v>
      </c>
      <c r="BR56">
        <v>158</v>
      </c>
      <c r="BS56">
        <v>11022.724235</v>
      </c>
      <c r="BT56">
        <v>41664.254120999998</v>
      </c>
      <c r="BU56">
        <v>144921.67832199999</v>
      </c>
      <c r="BV56">
        <v>1015872.54902</v>
      </c>
      <c r="BW56">
        <v>2211.0977079999998</v>
      </c>
      <c r="BX56">
        <v>47.071428570000002</v>
      </c>
      <c r="BY56">
        <v>11.118881</v>
      </c>
      <c r="BZ56">
        <v>102</v>
      </c>
      <c r="CA56">
        <v>124.25</v>
      </c>
      <c r="CB56">
        <v>119.08333333</v>
      </c>
      <c r="CC56">
        <v>110.33333333</v>
      </c>
      <c r="CD56">
        <v>110</v>
      </c>
      <c r="CE56">
        <v>79.5</v>
      </c>
      <c r="CF56">
        <v>104.08333333</v>
      </c>
      <c r="CG56">
        <v>97.166666669999998</v>
      </c>
      <c r="CH56">
        <v>89.333333330000002</v>
      </c>
      <c r="CI56">
        <v>86</v>
      </c>
      <c r="CJ56">
        <v>23</v>
      </c>
      <c r="CK56">
        <v>20.166666670000001</v>
      </c>
      <c r="CL56">
        <v>21.916666670000001</v>
      </c>
      <c r="CM56">
        <v>21</v>
      </c>
      <c r="CN56">
        <v>24</v>
      </c>
      <c r="CO56">
        <v>4.1013270000000004</v>
      </c>
      <c r="CP56">
        <v>87</v>
      </c>
      <c r="CR56">
        <v>11</v>
      </c>
      <c r="CS56">
        <v>37</v>
      </c>
      <c r="CT56">
        <v>87</v>
      </c>
      <c r="CU56">
        <v>90</v>
      </c>
      <c r="CW56">
        <v>60</v>
      </c>
      <c r="CX56">
        <v>29</v>
      </c>
      <c r="CY56">
        <v>81</v>
      </c>
      <c r="CZ56">
        <v>95</v>
      </c>
      <c r="DA56">
        <v>98</v>
      </c>
      <c r="DB56">
        <v>1008</v>
      </c>
      <c r="DC56">
        <v>29</v>
      </c>
      <c r="DD56">
        <v>81</v>
      </c>
      <c r="DE56">
        <v>95</v>
      </c>
      <c r="DF56">
        <v>98</v>
      </c>
      <c r="DG56">
        <v>947</v>
      </c>
      <c r="DH56" t="s">
        <v>248</v>
      </c>
      <c r="DI56" t="s">
        <v>394</v>
      </c>
      <c r="DJ56">
        <v>1782.4114999999999</v>
      </c>
      <c r="DK56">
        <v>1783.0383999999999</v>
      </c>
      <c r="DL56">
        <v>1769.8421000000001</v>
      </c>
      <c r="DM56">
        <v>1766.5164</v>
      </c>
      <c r="DN56">
        <v>1737.8592000000001</v>
      </c>
      <c r="DO56">
        <v>1732.5101</v>
      </c>
      <c r="DP56">
        <v>1716.5341000000001</v>
      </c>
      <c r="DQ56">
        <v>1706.6058</v>
      </c>
      <c r="DR56">
        <v>1698.1847</v>
      </c>
      <c r="DS56">
        <v>1712.3988999999999</v>
      </c>
      <c r="DT56">
        <v>727.45810000000006</v>
      </c>
      <c r="DU56">
        <v>753.9502</v>
      </c>
      <c r="DV56">
        <v>793.6857</v>
      </c>
      <c r="DW56">
        <v>838.12210000000005</v>
      </c>
      <c r="DX56">
        <v>900.58630000000005</v>
      </c>
      <c r="DY56">
        <v>930.89250000000004</v>
      </c>
      <c r="DZ56">
        <v>983.93020000000001</v>
      </c>
      <c r="EA56">
        <v>1024.0060000000001</v>
      </c>
      <c r="EB56">
        <v>1059.8791000000001</v>
      </c>
      <c r="EC56">
        <v>1079.4201</v>
      </c>
    </row>
    <row r="57" spans="1:133" customFormat="1" x14ac:dyDescent="0.25">
      <c r="A57" t="s">
        <v>146</v>
      </c>
      <c r="B57" t="s">
        <v>395</v>
      </c>
      <c r="C57">
        <v>57</v>
      </c>
      <c r="D57">
        <v>195732.00001344</v>
      </c>
      <c r="E57">
        <v>97.667897390885202</v>
      </c>
      <c r="F57">
        <v>759.41593602471971</v>
      </c>
      <c r="G57">
        <v>66875.486388015561</v>
      </c>
      <c r="H57">
        <v>81</v>
      </c>
      <c r="I57">
        <v>28.608498000000001</v>
      </c>
      <c r="J57">
        <v>19.137204000000001</v>
      </c>
      <c r="K57">
        <v>9.2409820000000007</v>
      </c>
      <c r="L57">
        <v>6.1957779999999998</v>
      </c>
      <c r="M57">
        <v>6166</v>
      </c>
      <c r="N57">
        <v>4402</v>
      </c>
      <c r="O57">
        <v>4375</v>
      </c>
      <c r="P57">
        <v>4387</v>
      </c>
      <c r="Q57">
        <v>4357</v>
      </c>
      <c r="R57">
        <v>4389</v>
      </c>
      <c r="S57">
        <v>1764</v>
      </c>
      <c r="T57">
        <v>1526</v>
      </c>
      <c r="U57">
        <v>1538</v>
      </c>
      <c r="V57">
        <v>1591</v>
      </c>
      <c r="W57">
        <v>1660</v>
      </c>
      <c r="X57">
        <v>21.657125000000001</v>
      </c>
      <c r="Y57">
        <v>1.1379999999999999</v>
      </c>
      <c r="Z57">
        <v>4307</v>
      </c>
      <c r="AA57">
        <v>4298</v>
      </c>
      <c r="AB57">
        <v>4264</v>
      </c>
      <c r="AC57">
        <v>4243.1563999999998</v>
      </c>
      <c r="AD57">
        <v>1813</v>
      </c>
      <c r="AE57">
        <v>1892</v>
      </c>
      <c r="AF57">
        <v>1979</v>
      </c>
      <c r="AG57">
        <v>2098.5470999999998</v>
      </c>
      <c r="AH57">
        <v>68050.113526000001</v>
      </c>
      <c r="AI57">
        <v>12240.384953000001</v>
      </c>
      <c r="AJ57">
        <v>-3.5246149999999998</v>
      </c>
      <c r="AK57">
        <v>233.430508</v>
      </c>
      <c r="AL57">
        <v>237866.78004499999</v>
      </c>
      <c r="AM57">
        <v>42.472999999999999</v>
      </c>
      <c r="AN57">
        <v>2.0726257000000001</v>
      </c>
      <c r="AO57">
        <v>12.017515</v>
      </c>
      <c r="AP57">
        <v>-1.0013000000000001</v>
      </c>
      <c r="AQ57">
        <v>-2.6074000000000002</v>
      </c>
      <c r="AR57">
        <v>3.5097999999999998</v>
      </c>
      <c r="AS57">
        <v>4.2337999999999996</v>
      </c>
      <c r="AT57">
        <v>-0.42549999999999999</v>
      </c>
      <c r="AU57">
        <v>314253.69978899998</v>
      </c>
      <c r="AV57">
        <v>212360.848635</v>
      </c>
      <c r="AW57">
        <v>232047.24695299999</v>
      </c>
      <c r="AX57">
        <v>227070.61503399999</v>
      </c>
      <c r="AY57">
        <v>280850.446429</v>
      </c>
      <c r="AZ57">
        <v>24106.714239000001</v>
      </c>
      <c r="BA57">
        <v>555.54774999999995</v>
      </c>
      <c r="BB57">
        <v>4548.663552</v>
      </c>
      <c r="BC57">
        <v>4.2148149999999998</v>
      </c>
      <c r="BD57">
        <v>20.336483000000001</v>
      </c>
      <c r="BE57">
        <v>94683.673469000001</v>
      </c>
      <c r="BF57">
        <v>84264.172336000003</v>
      </c>
      <c r="BG57">
        <v>7.6711</v>
      </c>
      <c r="BH57">
        <v>473</v>
      </c>
      <c r="BI57">
        <v>467.41666666999998</v>
      </c>
      <c r="BJ57">
        <v>458.58333334000002</v>
      </c>
      <c r="BK57">
        <v>439</v>
      </c>
      <c r="BL57">
        <v>448</v>
      </c>
      <c r="BM57">
        <v>19.104308</v>
      </c>
      <c r="BN57">
        <v>1.6913320000000001</v>
      </c>
      <c r="BO57">
        <v>0.50275700000000001</v>
      </c>
      <c r="BP57">
        <v>0.32435900000000001</v>
      </c>
      <c r="BQ57">
        <v>36.166297120000003</v>
      </c>
      <c r="BR57">
        <v>451</v>
      </c>
      <c r="BS57">
        <v>6878.1918439999999</v>
      </c>
      <c r="BT57">
        <v>39884.690237000003</v>
      </c>
      <c r="BU57">
        <v>139415.53288000001</v>
      </c>
      <c r="BV57">
        <v>956922.17898800003</v>
      </c>
      <c r="BW57">
        <v>2787.3824199999999</v>
      </c>
      <c r="BX57">
        <v>61.775510199999999</v>
      </c>
      <c r="BY57">
        <v>11.054422000000001</v>
      </c>
      <c r="BZ57">
        <v>257</v>
      </c>
      <c r="CA57">
        <v>249.25</v>
      </c>
      <c r="CB57">
        <v>237.91666667000001</v>
      </c>
      <c r="CC57">
        <v>228.5</v>
      </c>
      <c r="CD57">
        <v>246.5</v>
      </c>
      <c r="CE57">
        <v>195</v>
      </c>
      <c r="CF57">
        <v>174.33333332999999</v>
      </c>
      <c r="CG57">
        <v>178.83333332999999</v>
      </c>
      <c r="CH57">
        <v>172</v>
      </c>
      <c r="CI57">
        <v>187.5</v>
      </c>
      <c r="CJ57">
        <v>62.5</v>
      </c>
      <c r="CK57">
        <v>74.916666669999998</v>
      </c>
      <c r="CL57">
        <v>59.083333330000002</v>
      </c>
      <c r="CM57">
        <v>56.5</v>
      </c>
      <c r="CN57">
        <v>58</v>
      </c>
      <c r="CO57">
        <v>4.168018</v>
      </c>
      <c r="CP57">
        <v>87</v>
      </c>
      <c r="CR57">
        <v>19</v>
      </c>
      <c r="CS57">
        <v>40</v>
      </c>
      <c r="CT57">
        <v>89</v>
      </c>
      <c r="CU57">
        <v>89</v>
      </c>
      <c r="CX57">
        <v>33</v>
      </c>
      <c r="CY57">
        <v>73</v>
      </c>
      <c r="CZ57">
        <v>81</v>
      </c>
      <c r="DA57">
        <v>89</v>
      </c>
      <c r="DB57">
        <v>666</v>
      </c>
      <c r="DC57">
        <v>33</v>
      </c>
      <c r="DD57">
        <v>73</v>
      </c>
      <c r="DE57">
        <v>81</v>
      </c>
      <c r="DF57">
        <v>89</v>
      </c>
      <c r="DG57">
        <v>887</v>
      </c>
      <c r="DH57" t="s">
        <v>146</v>
      </c>
      <c r="DI57" t="s">
        <v>395</v>
      </c>
      <c r="DJ57">
        <v>4400.8936000000003</v>
      </c>
      <c r="DK57">
        <v>4355.9508999999998</v>
      </c>
      <c r="DL57">
        <v>4340.7114000000001</v>
      </c>
      <c r="DM57">
        <v>4321.3797000000004</v>
      </c>
      <c r="DN57">
        <v>4243.1563999999998</v>
      </c>
      <c r="DO57">
        <v>4216.6508999999996</v>
      </c>
      <c r="DP57">
        <v>4190.7762000000002</v>
      </c>
      <c r="DQ57">
        <v>4145.0208999999995</v>
      </c>
      <c r="DR57">
        <v>4152.5379000000003</v>
      </c>
      <c r="DS57">
        <v>4238.8842999999997</v>
      </c>
      <c r="DT57">
        <v>1741.5776000000001</v>
      </c>
      <c r="DU57">
        <v>1831.0318</v>
      </c>
      <c r="DV57">
        <v>1919.3543999999999</v>
      </c>
      <c r="DW57">
        <v>2001.7973</v>
      </c>
      <c r="DX57">
        <v>2098.5471000000002</v>
      </c>
      <c r="DY57">
        <v>2176.1214</v>
      </c>
      <c r="DZ57">
        <v>2260.7199000000001</v>
      </c>
      <c r="EA57">
        <v>2344.1862000000001</v>
      </c>
      <c r="EB57">
        <v>2396.3573999999999</v>
      </c>
      <c r="EC57">
        <v>2417.6394</v>
      </c>
    </row>
    <row r="58" spans="1:133" customFormat="1" x14ac:dyDescent="0.25">
      <c r="A58" t="s">
        <v>8</v>
      </c>
      <c r="B58" t="s">
        <v>396</v>
      </c>
      <c r="C58">
        <v>58</v>
      </c>
      <c r="D58">
        <v>26880.00000444</v>
      </c>
      <c r="E58">
        <v>54.701633009795152</v>
      </c>
      <c r="F58">
        <v>1714.918154479567</v>
      </c>
      <c r="G58">
        <v>67745.09805388235</v>
      </c>
      <c r="H58">
        <v>62</v>
      </c>
      <c r="I58">
        <v>25.693161</v>
      </c>
      <c r="J58">
        <v>21.010473999999999</v>
      </c>
      <c r="K58">
        <v>8.9243839999999999</v>
      </c>
      <c r="L58">
        <v>6.1107849999999999</v>
      </c>
      <c r="M58">
        <v>1623</v>
      </c>
      <c r="N58">
        <v>1206</v>
      </c>
      <c r="O58">
        <v>1122</v>
      </c>
      <c r="P58">
        <v>1152</v>
      </c>
      <c r="Q58">
        <v>1173</v>
      </c>
      <c r="R58">
        <v>1209</v>
      </c>
      <c r="S58">
        <v>417</v>
      </c>
      <c r="T58">
        <v>382</v>
      </c>
      <c r="U58">
        <v>375</v>
      </c>
      <c r="V58">
        <v>378</v>
      </c>
      <c r="W58">
        <v>378</v>
      </c>
      <c r="X58">
        <v>23.783705000000001</v>
      </c>
      <c r="Y58">
        <v>0.99648300000000001</v>
      </c>
      <c r="Z58">
        <v>1178</v>
      </c>
      <c r="AA58">
        <v>1180</v>
      </c>
      <c r="AB58">
        <v>1201</v>
      </c>
      <c r="AC58">
        <v>1216.9032</v>
      </c>
      <c r="AD58">
        <v>433</v>
      </c>
      <c r="AE58">
        <v>439</v>
      </c>
      <c r="AF58">
        <v>442</v>
      </c>
      <c r="AG58">
        <v>469.13720000000001</v>
      </c>
      <c r="AH58">
        <v>70342.575477999999</v>
      </c>
      <c r="AI58">
        <v>14025.937866</v>
      </c>
      <c r="AJ58">
        <v>9.7178989999999992</v>
      </c>
      <c r="AK58">
        <v>34.290739000000002</v>
      </c>
      <c r="AL58">
        <v>273779.37649900001</v>
      </c>
      <c r="AM58">
        <v>53.707999999999998</v>
      </c>
      <c r="AN58">
        <v>1.7037036999999999</v>
      </c>
      <c r="AO58">
        <v>10.47443</v>
      </c>
      <c r="AP58">
        <v>11.3005</v>
      </c>
      <c r="AQ58">
        <v>25.991399999999999</v>
      </c>
      <c r="AR58">
        <v>22.595099999999999</v>
      </c>
      <c r="AS58">
        <v>21.007899999999999</v>
      </c>
      <c r="AT58">
        <v>13.819100000000001</v>
      </c>
      <c r="AU58">
        <v>517943.82022499997</v>
      </c>
      <c r="AV58">
        <v>373948.64678299997</v>
      </c>
      <c r="AW58">
        <v>427459.45948399999</v>
      </c>
      <c r="AX58">
        <v>478272.727273</v>
      </c>
      <c r="AY58">
        <v>473600</v>
      </c>
      <c r="AZ58">
        <v>28402.341343</v>
      </c>
      <c r="BA58">
        <v>899.47244999999998</v>
      </c>
      <c r="BB58">
        <v>5641.1195779999998</v>
      </c>
      <c r="BC58">
        <v>25.644783</v>
      </c>
      <c r="BD58">
        <v>7.3270809999999997</v>
      </c>
      <c r="BE58">
        <v>127254.196643</v>
      </c>
      <c r="BF58">
        <v>110544.364508</v>
      </c>
      <c r="BG58">
        <v>5.4836720000000003</v>
      </c>
      <c r="BH58">
        <v>89</v>
      </c>
      <c r="BI58">
        <v>120.08333333</v>
      </c>
      <c r="BJ58">
        <v>117.16666666</v>
      </c>
      <c r="BK58">
        <v>99</v>
      </c>
      <c r="BL58">
        <v>90</v>
      </c>
      <c r="BM58">
        <v>15.107913999999999</v>
      </c>
      <c r="BN58">
        <v>0</v>
      </c>
      <c r="BP58">
        <v>0.73937200000000003</v>
      </c>
      <c r="BQ58">
        <v>25.168539330000002</v>
      </c>
      <c r="BR58">
        <v>89</v>
      </c>
      <c r="BS58">
        <v>7417.7901519999996</v>
      </c>
      <c r="BT58">
        <v>37502.156499999997</v>
      </c>
      <c r="BU58">
        <v>145961.630695</v>
      </c>
      <c r="BV58">
        <v>1193450.9803919999</v>
      </c>
      <c r="BW58">
        <v>2128.7738760000002</v>
      </c>
      <c r="BX58">
        <v>25.81818182</v>
      </c>
      <c r="BY58">
        <v>9.8321339999999999</v>
      </c>
      <c r="BZ58">
        <v>51</v>
      </c>
      <c r="CA58">
        <v>50.333333330000002</v>
      </c>
      <c r="CB58">
        <v>49.5</v>
      </c>
      <c r="CC58">
        <v>44.666666669999998</v>
      </c>
      <c r="CD58">
        <v>32</v>
      </c>
      <c r="CE58">
        <v>41</v>
      </c>
      <c r="CF58">
        <v>42</v>
      </c>
      <c r="CG58">
        <v>41</v>
      </c>
      <c r="CH58">
        <v>36.916666669999998</v>
      </c>
      <c r="CI58">
        <v>26.5</v>
      </c>
      <c r="CJ58">
        <v>12</v>
      </c>
      <c r="CK58">
        <v>8.3333333300000003</v>
      </c>
      <c r="CL58">
        <v>8.5</v>
      </c>
      <c r="CM58">
        <v>7.75</v>
      </c>
      <c r="CN58">
        <v>6</v>
      </c>
      <c r="CO58">
        <v>3.1423290000000001</v>
      </c>
      <c r="CP58">
        <v>87</v>
      </c>
      <c r="CR58">
        <v>19</v>
      </c>
      <c r="CS58">
        <v>52</v>
      </c>
      <c r="CT58">
        <v>100</v>
      </c>
      <c r="CU58">
        <v>100</v>
      </c>
      <c r="CW58">
        <v>18</v>
      </c>
      <c r="CX58">
        <v>40</v>
      </c>
      <c r="CY58">
        <v>68</v>
      </c>
      <c r="CZ58">
        <v>68</v>
      </c>
      <c r="DA58">
        <v>74</v>
      </c>
      <c r="DB58">
        <v>647</v>
      </c>
      <c r="DC58">
        <v>40</v>
      </c>
      <c r="DD58">
        <v>68</v>
      </c>
      <c r="DE58">
        <v>68</v>
      </c>
      <c r="DF58">
        <v>74</v>
      </c>
      <c r="DG58">
        <v>901</v>
      </c>
      <c r="DH58" t="s">
        <v>8</v>
      </c>
      <c r="DI58" t="s">
        <v>396</v>
      </c>
      <c r="DJ58">
        <v>1196.0319999999999</v>
      </c>
      <c r="DK58">
        <v>1213.3087</v>
      </c>
      <c r="DL58">
        <v>1214.2728</v>
      </c>
      <c r="DM58">
        <v>1220.5037</v>
      </c>
      <c r="DN58">
        <v>1216.9032</v>
      </c>
      <c r="DO58">
        <v>1202.1041</v>
      </c>
      <c r="DP58">
        <v>1203.7529</v>
      </c>
      <c r="DQ58">
        <v>1199.0768</v>
      </c>
      <c r="DR58">
        <v>1212.9688000000001</v>
      </c>
      <c r="DS58">
        <v>1222.6164000000001</v>
      </c>
      <c r="DT58">
        <v>415.2509</v>
      </c>
      <c r="DU58">
        <v>424.82440000000003</v>
      </c>
      <c r="DV58">
        <v>433.62439999999998</v>
      </c>
      <c r="DW58">
        <v>446.77980000000002</v>
      </c>
      <c r="DX58">
        <v>469.13720000000001</v>
      </c>
      <c r="DY58">
        <v>499.7167</v>
      </c>
      <c r="DZ58">
        <v>508.29570000000001</v>
      </c>
      <c r="EA58">
        <v>540.14189999999996</v>
      </c>
      <c r="EB58">
        <v>548.98530000000005</v>
      </c>
      <c r="EC58">
        <v>560.09040000000005</v>
      </c>
    </row>
    <row r="59" spans="1:133" customFormat="1" x14ac:dyDescent="0.25">
      <c r="A59" t="s">
        <v>55</v>
      </c>
      <c r="B59" t="s">
        <v>397</v>
      </c>
      <c r="C59">
        <v>59</v>
      </c>
      <c r="D59">
        <v>51323.999994960002</v>
      </c>
      <c r="E59">
        <v>66.753386563129638</v>
      </c>
      <c r="F59">
        <v>1177.8700024539098</v>
      </c>
      <c r="G59">
        <v>67130.434773956513</v>
      </c>
      <c r="H59">
        <v>75</v>
      </c>
      <c r="I59">
        <v>24.504591999999999</v>
      </c>
      <c r="J59">
        <v>13.726437000000001</v>
      </c>
      <c r="K59">
        <v>7.8088569999999997</v>
      </c>
      <c r="L59">
        <v>5.3719010000000003</v>
      </c>
      <c r="M59">
        <v>2069</v>
      </c>
      <c r="N59">
        <v>1562</v>
      </c>
      <c r="O59">
        <v>1470</v>
      </c>
      <c r="P59">
        <v>1517</v>
      </c>
      <c r="Q59">
        <v>1527</v>
      </c>
      <c r="R59">
        <v>1555</v>
      </c>
      <c r="S59">
        <v>507</v>
      </c>
      <c r="T59">
        <v>514</v>
      </c>
      <c r="U59">
        <v>511</v>
      </c>
      <c r="V59">
        <v>515</v>
      </c>
      <c r="W59">
        <v>500</v>
      </c>
      <c r="X59">
        <v>21.922017</v>
      </c>
      <c r="Y59">
        <v>1.176096</v>
      </c>
      <c r="Z59">
        <v>1540</v>
      </c>
      <c r="AA59">
        <v>1521</v>
      </c>
      <c r="AB59">
        <v>1516</v>
      </c>
      <c r="AC59">
        <v>1479.2048</v>
      </c>
      <c r="AD59">
        <v>548</v>
      </c>
      <c r="AE59">
        <v>583</v>
      </c>
      <c r="AF59">
        <v>610</v>
      </c>
      <c r="AG59">
        <v>651.58040000000005</v>
      </c>
      <c r="AH59">
        <v>71102.948283999998</v>
      </c>
      <c r="AI59">
        <v>13614.960797</v>
      </c>
      <c r="AJ59">
        <v>20.660689000000001</v>
      </c>
      <c r="AK59">
        <v>264.56876499999998</v>
      </c>
      <c r="AL59">
        <v>290161.73570000002</v>
      </c>
      <c r="AM59">
        <v>49.933999999999997</v>
      </c>
      <c r="AN59">
        <v>2.1153846199999999</v>
      </c>
      <c r="AO59">
        <v>12.22813</v>
      </c>
      <c r="AP59">
        <v>19.159099999999999</v>
      </c>
      <c r="AQ59">
        <v>14.1991</v>
      </c>
      <c r="AR59">
        <v>-1.0848</v>
      </c>
      <c r="AS59">
        <v>2.7534999999999998</v>
      </c>
      <c r="AT59">
        <v>6.4962</v>
      </c>
      <c r="AU59">
        <v>392551.94805200002</v>
      </c>
      <c r="AV59">
        <v>315669.960487</v>
      </c>
      <c r="AW59">
        <v>286680.43367200001</v>
      </c>
      <c r="AX59">
        <v>288595.23809499998</v>
      </c>
      <c r="AY59">
        <v>326684.52380999998</v>
      </c>
      <c r="AZ59">
        <v>29218.463026000001</v>
      </c>
      <c r="BA59">
        <v>1052.9773259999999</v>
      </c>
      <c r="BB59">
        <v>5808.0101720000002</v>
      </c>
      <c r="BC59">
        <v>183.61941100000001</v>
      </c>
      <c r="BD59">
        <v>17.164653999999999</v>
      </c>
      <c r="BE59">
        <v>147666.66666700001</v>
      </c>
      <c r="BF59">
        <v>119236.686391</v>
      </c>
      <c r="BG59">
        <v>7.4432090000000004</v>
      </c>
      <c r="BH59">
        <v>154</v>
      </c>
      <c r="BI59">
        <v>168.66666666</v>
      </c>
      <c r="BJ59">
        <v>161.41666666</v>
      </c>
      <c r="BK59">
        <v>168</v>
      </c>
      <c r="BL59">
        <v>168</v>
      </c>
      <c r="BM59">
        <v>19.526627000000001</v>
      </c>
      <c r="BO59">
        <v>0.33832800000000002</v>
      </c>
      <c r="BP59">
        <v>0.79748699999999995</v>
      </c>
      <c r="BQ59">
        <v>27.772727270000001</v>
      </c>
      <c r="BR59">
        <v>154</v>
      </c>
      <c r="BS59">
        <v>6288.6204699999998</v>
      </c>
      <c r="BT59">
        <v>33704.688255000001</v>
      </c>
      <c r="BU59">
        <v>137544.37869799999</v>
      </c>
      <c r="BV59">
        <v>1010652.173913</v>
      </c>
      <c r="BW59">
        <v>2238.7626869999999</v>
      </c>
      <c r="BX59">
        <v>42.53846154</v>
      </c>
      <c r="BY59">
        <v>11.242604</v>
      </c>
      <c r="BZ59">
        <v>69</v>
      </c>
      <c r="CA59">
        <v>61.916666669999998</v>
      </c>
      <c r="CB59">
        <v>64.833333330000002</v>
      </c>
      <c r="CC59">
        <v>60.916666669999998</v>
      </c>
      <c r="CD59">
        <v>61.5</v>
      </c>
      <c r="CE59">
        <v>57</v>
      </c>
      <c r="CF59">
        <v>51.333333330000002</v>
      </c>
      <c r="CG59">
        <v>54.25</v>
      </c>
      <c r="CH59">
        <v>50.666666669999998</v>
      </c>
      <c r="CI59">
        <v>52.5</v>
      </c>
      <c r="CJ59">
        <v>11</v>
      </c>
      <c r="CK59">
        <v>10.58333333</v>
      </c>
      <c r="CL59">
        <v>10.58333333</v>
      </c>
      <c r="CM59">
        <v>10.25</v>
      </c>
      <c r="CN59">
        <v>9</v>
      </c>
      <c r="CO59">
        <v>3.3349440000000001</v>
      </c>
      <c r="CP59">
        <v>84</v>
      </c>
      <c r="CR59">
        <v>14</v>
      </c>
      <c r="CS59">
        <v>37</v>
      </c>
      <c r="CT59">
        <v>98</v>
      </c>
      <c r="CU59">
        <v>92</v>
      </c>
      <c r="CW59">
        <v>79</v>
      </c>
      <c r="CX59">
        <v>28</v>
      </c>
      <c r="CY59">
        <v>71</v>
      </c>
      <c r="CZ59">
        <v>76</v>
      </c>
      <c r="DA59">
        <v>88</v>
      </c>
      <c r="DB59">
        <v>729</v>
      </c>
      <c r="DC59">
        <v>28</v>
      </c>
      <c r="DD59">
        <v>71</v>
      </c>
      <c r="DE59">
        <v>76</v>
      </c>
      <c r="DF59">
        <v>88</v>
      </c>
      <c r="DG59">
        <v>478</v>
      </c>
      <c r="DH59" t="s">
        <v>55</v>
      </c>
      <c r="DI59" t="s">
        <v>397</v>
      </c>
      <c r="DJ59">
        <v>1558.6258</v>
      </c>
      <c r="DK59">
        <v>1543.2759000000001</v>
      </c>
      <c r="DL59">
        <v>1527.4471000000001</v>
      </c>
      <c r="DM59">
        <v>1504.5055</v>
      </c>
      <c r="DN59">
        <v>1479.2048</v>
      </c>
      <c r="DO59">
        <v>1464.4304999999999</v>
      </c>
      <c r="DP59">
        <v>1448.9772</v>
      </c>
      <c r="DQ59">
        <v>1438.6868999999999</v>
      </c>
      <c r="DR59">
        <v>1444.7188000000001</v>
      </c>
      <c r="DS59">
        <v>1454.9094</v>
      </c>
      <c r="DT59">
        <v>509.9058</v>
      </c>
      <c r="DU59">
        <v>537.29399999999998</v>
      </c>
      <c r="DV59">
        <v>573.10239999999999</v>
      </c>
      <c r="DW59">
        <v>604.83900000000006</v>
      </c>
      <c r="DX59">
        <v>651.58040000000005</v>
      </c>
      <c r="DY59">
        <v>686.31079999999997</v>
      </c>
      <c r="DZ59">
        <v>719.07050000000004</v>
      </c>
      <c r="EA59">
        <v>752.43629999999996</v>
      </c>
      <c r="EB59">
        <v>770.05939999999998</v>
      </c>
      <c r="EC59">
        <v>790.00080000000003</v>
      </c>
    </row>
    <row r="60" spans="1:133" customFormat="1" x14ac:dyDescent="0.25">
      <c r="A60" t="s">
        <v>149</v>
      </c>
      <c r="B60" t="s">
        <v>398</v>
      </c>
      <c r="C60">
        <v>60</v>
      </c>
      <c r="D60">
        <v>55811.999993760001</v>
      </c>
      <c r="E60">
        <v>93.447720899986507</v>
      </c>
      <c r="F60">
        <v>806.60073111576696</v>
      </c>
      <c r="G60">
        <v>63803.571440625004</v>
      </c>
      <c r="H60">
        <v>87</v>
      </c>
      <c r="I60">
        <v>23.809524</v>
      </c>
      <c r="J60">
        <v>25.013683</v>
      </c>
      <c r="K60">
        <v>8.9219329999999992</v>
      </c>
      <c r="L60">
        <v>5.7753579999999998</v>
      </c>
      <c r="M60">
        <v>1827</v>
      </c>
      <c r="N60">
        <v>1392</v>
      </c>
      <c r="O60">
        <v>1341</v>
      </c>
      <c r="P60">
        <v>1364</v>
      </c>
      <c r="Q60">
        <v>1379</v>
      </c>
      <c r="R60">
        <v>1375</v>
      </c>
      <c r="S60">
        <v>435</v>
      </c>
      <c r="T60">
        <v>385</v>
      </c>
      <c r="U60">
        <v>388</v>
      </c>
      <c r="V60">
        <v>415</v>
      </c>
      <c r="W60">
        <v>415</v>
      </c>
      <c r="X60">
        <v>24.256506000000002</v>
      </c>
      <c r="Y60">
        <v>1.1152409999999999</v>
      </c>
      <c r="Z60">
        <v>1353</v>
      </c>
      <c r="AA60">
        <v>1310</v>
      </c>
      <c r="AB60">
        <v>1333</v>
      </c>
      <c r="AC60">
        <v>1272.2140999999999</v>
      </c>
      <c r="AD60">
        <v>471</v>
      </c>
      <c r="AE60">
        <v>527</v>
      </c>
      <c r="AF60">
        <v>593</v>
      </c>
      <c r="AG60">
        <v>625.16269999999997</v>
      </c>
      <c r="AH60">
        <v>60740.010947000002</v>
      </c>
      <c r="AI60">
        <v>12963.489113</v>
      </c>
      <c r="AJ60">
        <v>7.2234889999999998</v>
      </c>
      <c r="AK60">
        <v>107.27562399999999</v>
      </c>
      <c r="AL60">
        <v>255108.045977</v>
      </c>
      <c r="AM60">
        <v>74.308000000000007</v>
      </c>
      <c r="AN60">
        <v>2.9354838700000001</v>
      </c>
      <c r="AO60">
        <v>10.673235</v>
      </c>
      <c r="AP60">
        <v>7.9889999999999999</v>
      </c>
      <c r="AQ60">
        <v>1.6282000000000001</v>
      </c>
      <c r="AR60">
        <v>9.6933000000000007</v>
      </c>
      <c r="AS60">
        <v>2.6025999999999998</v>
      </c>
      <c r="AT60">
        <v>9.7751999999999999</v>
      </c>
      <c r="AU60">
        <v>351703.125</v>
      </c>
      <c r="AV60">
        <v>192127.37431000001</v>
      </c>
      <c r="AW60">
        <v>233516.88311200001</v>
      </c>
      <c r="AX60">
        <v>287492.857143</v>
      </c>
      <c r="AY60">
        <v>336172.93233099999</v>
      </c>
      <c r="AZ60">
        <v>24640.394089000001</v>
      </c>
      <c r="BA60">
        <v>1026.951673</v>
      </c>
      <c r="BB60">
        <v>5424.8539559999999</v>
      </c>
      <c r="BC60">
        <v>227.29686699999999</v>
      </c>
      <c r="BD60">
        <v>43.016463000000002</v>
      </c>
      <c r="BE60">
        <v>128301.149425</v>
      </c>
      <c r="BF60">
        <v>103489.655172</v>
      </c>
      <c r="BG60">
        <v>7.0060209999999996</v>
      </c>
      <c r="BH60">
        <v>128</v>
      </c>
      <c r="BI60">
        <v>149.16666666</v>
      </c>
      <c r="BJ60">
        <v>160.41666667000001</v>
      </c>
      <c r="BK60">
        <v>140</v>
      </c>
      <c r="BL60">
        <v>133</v>
      </c>
      <c r="BM60">
        <v>18.850574999999999</v>
      </c>
      <c r="BQ60">
        <v>36.622047240000001</v>
      </c>
      <c r="BR60">
        <v>127</v>
      </c>
      <c r="BS60">
        <v>6133.9617630000002</v>
      </c>
      <c r="BT60">
        <v>29679.802956</v>
      </c>
      <c r="BU60">
        <v>124655.172414</v>
      </c>
      <c r="BV60">
        <v>968303.571429</v>
      </c>
      <c r="BW60">
        <v>1955.665025</v>
      </c>
      <c r="BX60">
        <v>51.10526316</v>
      </c>
      <c r="BY60">
        <v>9.4252870000000009</v>
      </c>
      <c r="BZ60">
        <v>56</v>
      </c>
      <c r="CA60">
        <v>26</v>
      </c>
      <c r="CC60">
        <v>56.083333330000002</v>
      </c>
      <c r="CD60">
        <v>53</v>
      </c>
      <c r="CE60">
        <v>41</v>
      </c>
      <c r="CF60">
        <v>15.58333333</v>
      </c>
      <c r="CH60">
        <v>38.75</v>
      </c>
      <c r="CI60">
        <v>36</v>
      </c>
      <c r="CJ60">
        <v>15</v>
      </c>
      <c r="CK60">
        <v>10.41666667</v>
      </c>
      <c r="CM60">
        <v>17.333333329999999</v>
      </c>
      <c r="CN60">
        <v>17</v>
      </c>
      <c r="CO60">
        <v>3.065134</v>
      </c>
      <c r="CP60">
        <v>88</v>
      </c>
      <c r="CR60">
        <v>19</v>
      </c>
      <c r="CS60">
        <v>30</v>
      </c>
      <c r="CT60">
        <v>82</v>
      </c>
      <c r="CU60">
        <v>83</v>
      </c>
      <c r="CW60">
        <v>68</v>
      </c>
      <c r="CX60">
        <v>35</v>
      </c>
      <c r="CY60">
        <v>74</v>
      </c>
      <c r="CZ60">
        <v>80</v>
      </c>
      <c r="DA60">
        <v>84</v>
      </c>
      <c r="DB60">
        <v>883.5</v>
      </c>
      <c r="DC60">
        <v>35</v>
      </c>
      <c r="DD60">
        <v>74</v>
      </c>
      <c r="DE60">
        <v>80</v>
      </c>
      <c r="DF60">
        <v>84</v>
      </c>
      <c r="DG60">
        <v>771</v>
      </c>
      <c r="DH60" t="s">
        <v>149</v>
      </c>
      <c r="DI60" t="s">
        <v>398</v>
      </c>
      <c r="DJ60">
        <v>1381.2702999999999</v>
      </c>
      <c r="DK60">
        <v>1393.5037</v>
      </c>
      <c r="DL60">
        <v>1352.5423000000001</v>
      </c>
      <c r="DM60">
        <v>1305.0979</v>
      </c>
      <c r="DN60">
        <v>1272.2140999999999</v>
      </c>
      <c r="DO60">
        <v>1235.8767</v>
      </c>
      <c r="DP60">
        <v>1207.5645999999999</v>
      </c>
      <c r="DQ60">
        <v>1189.5297</v>
      </c>
      <c r="DR60">
        <v>1195.7768000000001</v>
      </c>
      <c r="DS60">
        <v>1192.6493</v>
      </c>
      <c r="DT60">
        <v>434.55619999999999</v>
      </c>
      <c r="DU60">
        <v>463.4092</v>
      </c>
      <c r="DV60">
        <v>524.97220000000004</v>
      </c>
      <c r="DW60">
        <v>579.69629999999995</v>
      </c>
      <c r="DX60">
        <v>625.16269999999997</v>
      </c>
      <c r="DY60">
        <v>669.6191</v>
      </c>
      <c r="DZ60">
        <v>712.16790000000003</v>
      </c>
      <c r="EA60">
        <v>750.85710000000006</v>
      </c>
      <c r="EB60">
        <v>762.14790000000005</v>
      </c>
      <c r="EC60">
        <v>781.70839999999998</v>
      </c>
    </row>
    <row r="61" spans="1:133" customFormat="1" x14ac:dyDescent="0.25">
      <c r="A61" t="s">
        <v>64</v>
      </c>
      <c r="B61" t="s">
        <v>399</v>
      </c>
      <c r="C61">
        <v>61</v>
      </c>
      <c r="D61">
        <v>52584.000000840002</v>
      </c>
      <c r="E61">
        <v>77.302006753692481</v>
      </c>
      <c r="F61">
        <v>1192.4729955693426</v>
      </c>
      <c r="G61">
        <v>47683.333314833333</v>
      </c>
      <c r="H61">
        <v>78</v>
      </c>
      <c r="I61">
        <v>24.896266000000001</v>
      </c>
      <c r="J61">
        <v>23.568463999999999</v>
      </c>
      <c r="K61">
        <v>5.7282140000000004</v>
      </c>
      <c r="L61">
        <v>4.5703839999999998</v>
      </c>
      <c r="M61">
        <v>2410</v>
      </c>
      <c r="N61">
        <v>1810</v>
      </c>
      <c r="O61">
        <v>1671</v>
      </c>
      <c r="P61">
        <v>1698</v>
      </c>
      <c r="Q61">
        <v>1741</v>
      </c>
      <c r="R61">
        <v>1771</v>
      </c>
      <c r="S61">
        <v>600</v>
      </c>
      <c r="T61">
        <v>451</v>
      </c>
      <c r="U61">
        <v>487</v>
      </c>
      <c r="V61">
        <v>507</v>
      </c>
      <c r="W61">
        <v>533</v>
      </c>
      <c r="X61">
        <v>18.357709</v>
      </c>
      <c r="Y61">
        <v>0.58653200000000005</v>
      </c>
      <c r="Z61">
        <v>1690</v>
      </c>
      <c r="AA61">
        <v>1661</v>
      </c>
      <c r="AB61">
        <v>1717</v>
      </c>
      <c r="AC61">
        <v>1683.9421</v>
      </c>
      <c r="AD61">
        <v>625</v>
      </c>
      <c r="AE61">
        <v>681</v>
      </c>
      <c r="AF61">
        <v>739</v>
      </c>
      <c r="AG61">
        <v>759.54660000000001</v>
      </c>
      <c r="AH61">
        <v>60525.726140999999</v>
      </c>
      <c r="AI61">
        <v>9368.0682510000006</v>
      </c>
      <c r="AJ61">
        <v>14.985287</v>
      </c>
      <c r="AK61">
        <v>47.760511999999999</v>
      </c>
      <c r="AL61">
        <v>243111.66666700001</v>
      </c>
      <c r="AM61">
        <v>46.341000000000001</v>
      </c>
      <c r="AN61">
        <v>2.1323529400000001</v>
      </c>
      <c r="AO61">
        <v>8.4647299999999994</v>
      </c>
      <c r="AP61">
        <v>13.875400000000001</v>
      </c>
      <c r="AQ61">
        <v>24.8079</v>
      </c>
      <c r="AR61">
        <v>19.9939</v>
      </c>
      <c r="AS61">
        <v>16.762</v>
      </c>
      <c r="AT61">
        <v>16.280999999999999</v>
      </c>
      <c r="AU61">
        <v>429486.30137</v>
      </c>
      <c r="AV61">
        <v>382802.58436099999</v>
      </c>
      <c r="AW61">
        <v>393320.05692100001</v>
      </c>
      <c r="AX61">
        <v>439165.35433100001</v>
      </c>
      <c r="AY61">
        <v>467198.47328199999</v>
      </c>
      <c r="AZ61">
        <v>26018.672199000001</v>
      </c>
      <c r="BA61">
        <v>527.26995699999998</v>
      </c>
      <c r="BB61">
        <v>4202.9250460000003</v>
      </c>
      <c r="BC61">
        <v>250.22851900000001</v>
      </c>
      <c r="BD61">
        <v>78.229737999999998</v>
      </c>
      <c r="BE61">
        <v>126653.333333</v>
      </c>
      <c r="BF61">
        <v>104508.333333</v>
      </c>
      <c r="BG61">
        <v>6.0580910000000001</v>
      </c>
      <c r="BH61">
        <v>146</v>
      </c>
      <c r="BI61">
        <v>116.08333333</v>
      </c>
      <c r="BJ61">
        <v>117.16666666</v>
      </c>
      <c r="BK61">
        <v>127</v>
      </c>
      <c r="BL61">
        <v>131</v>
      </c>
      <c r="BM61">
        <v>17</v>
      </c>
      <c r="BO61">
        <v>0.51867200000000002</v>
      </c>
      <c r="BP61">
        <v>1.0165979999999999</v>
      </c>
      <c r="BQ61">
        <v>29.809523810000002</v>
      </c>
      <c r="BR61">
        <v>147</v>
      </c>
      <c r="BS61">
        <v>4261.502133</v>
      </c>
      <c r="BT61">
        <v>28726.556016999999</v>
      </c>
      <c r="BU61">
        <v>115385</v>
      </c>
      <c r="BV61">
        <v>1153850</v>
      </c>
      <c r="BW61">
        <v>1187.136929</v>
      </c>
      <c r="BX61">
        <v>45.3</v>
      </c>
      <c r="BY61">
        <v>8.6666670000000003</v>
      </c>
      <c r="BZ61">
        <v>60</v>
      </c>
      <c r="CA61">
        <v>59.5</v>
      </c>
      <c r="CB61">
        <v>52.75</v>
      </c>
      <c r="CC61">
        <v>50.166666669999998</v>
      </c>
      <c r="CD61">
        <v>55</v>
      </c>
      <c r="CE61">
        <v>52</v>
      </c>
      <c r="CF61">
        <v>43.25</v>
      </c>
      <c r="CG61">
        <v>38.666666669999998</v>
      </c>
      <c r="CH61">
        <v>37.25</v>
      </c>
      <c r="CI61">
        <v>42.5</v>
      </c>
      <c r="CJ61">
        <v>8</v>
      </c>
      <c r="CK61">
        <v>16.25</v>
      </c>
      <c r="CL61">
        <v>14.08333333</v>
      </c>
      <c r="CM61">
        <v>12.91666667</v>
      </c>
      <c r="CN61">
        <v>12</v>
      </c>
      <c r="CO61">
        <v>2.489627</v>
      </c>
      <c r="CP61">
        <v>88.5</v>
      </c>
      <c r="CR61">
        <v>19</v>
      </c>
      <c r="CS61">
        <v>36</v>
      </c>
      <c r="CT61">
        <v>91</v>
      </c>
      <c r="CU61">
        <v>86</v>
      </c>
      <c r="CW61">
        <v>62.75</v>
      </c>
      <c r="CX61">
        <v>24</v>
      </c>
      <c r="CY61">
        <v>79</v>
      </c>
      <c r="CZ61">
        <v>87</v>
      </c>
      <c r="DA61">
        <v>94</v>
      </c>
      <c r="DB61">
        <v>756.5</v>
      </c>
      <c r="DC61">
        <v>24</v>
      </c>
      <c r="DD61">
        <v>79</v>
      </c>
      <c r="DE61">
        <v>87</v>
      </c>
      <c r="DF61">
        <v>94</v>
      </c>
      <c r="DG61">
        <v>530</v>
      </c>
      <c r="DH61" t="s">
        <v>64</v>
      </c>
      <c r="DI61" t="s">
        <v>399</v>
      </c>
      <c r="DJ61">
        <v>1764.9645</v>
      </c>
      <c r="DK61">
        <v>1752.8172999999999</v>
      </c>
      <c r="DL61">
        <v>1734.7093</v>
      </c>
      <c r="DM61">
        <v>1715.7755</v>
      </c>
      <c r="DN61">
        <v>1683.9421</v>
      </c>
      <c r="DO61">
        <v>1686.5574999999999</v>
      </c>
      <c r="DP61">
        <v>1673.7215000000001</v>
      </c>
      <c r="DQ61">
        <v>1678.8093000000001</v>
      </c>
      <c r="DR61">
        <v>1698.1120000000001</v>
      </c>
      <c r="DS61">
        <v>1702.9372000000001</v>
      </c>
      <c r="DT61">
        <v>581.36310000000003</v>
      </c>
      <c r="DU61">
        <v>619.1223</v>
      </c>
      <c r="DV61">
        <v>672.68129999999996</v>
      </c>
      <c r="DW61">
        <v>717.20510000000002</v>
      </c>
      <c r="DX61">
        <v>759.54660000000001</v>
      </c>
      <c r="DY61">
        <v>802.01229999999998</v>
      </c>
      <c r="DZ61">
        <v>845.58960000000002</v>
      </c>
      <c r="EA61">
        <v>882.32579999999996</v>
      </c>
      <c r="EB61">
        <v>906.39030000000002</v>
      </c>
      <c r="EC61">
        <v>922.58429999999998</v>
      </c>
    </row>
    <row r="62" spans="1:133" customFormat="1" x14ac:dyDescent="0.25">
      <c r="A62" t="s">
        <v>53</v>
      </c>
      <c r="B62" t="s">
        <v>400</v>
      </c>
      <c r="C62">
        <v>62</v>
      </c>
      <c r="D62">
        <v>163307.99999471998</v>
      </c>
      <c r="E62">
        <v>101.06848207355434</v>
      </c>
      <c r="F62">
        <v>790.21848289230388</v>
      </c>
      <c r="G62">
        <v>149.37759629460581</v>
      </c>
      <c r="H62">
        <v>82</v>
      </c>
      <c r="I62">
        <v>29.068106</v>
      </c>
      <c r="J62">
        <v>15.462771</v>
      </c>
      <c r="K62">
        <v>8.5377019999999995</v>
      </c>
      <c r="L62">
        <v>6.2107799999999997</v>
      </c>
      <c r="M62">
        <v>6299</v>
      </c>
      <c r="N62">
        <v>4468</v>
      </c>
      <c r="O62">
        <v>4382</v>
      </c>
      <c r="P62">
        <v>4371</v>
      </c>
      <c r="Q62">
        <v>4417</v>
      </c>
      <c r="R62">
        <v>4456</v>
      </c>
      <c r="S62">
        <v>1831</v>
      </c>
      <c r="T62">
        <v>1662</v>
      </c>
      <c r="U62">
        <v>1734</v>
      </c>
      <c r="V62">
        <v>1730</v>
      </c>
      <c r="W62">
        <v>1767</v>
      </c>
      <c r="X62">
        <v>21.366304</v>
      </c>
      <c r="Y62">
        <v>1.1872050000000001</v>
      </c>
      <c r="Z62">
        <v>4543</v>
      </c>
      <c r="AA62">
        <v>4517</v>
      </c>
      <c r="AB62">
        <v>4459</v>
      </c>
      <c r="AC62">
        <v>4427.0212000000001</v>
      </c>
      <c r="AD62">
        <v>1931</v>
      </c>
      <c r="AE62">
        <v>2036</v>
      </c>
      <c r="AF62">
        <v>1987</v>
      </c>
      <c r="AG62">
        <v>2113.2078999999999</v>
      </c>
      <c r="AH62">
        <v>70520.082553</v>
      </c>
      <c r="AI62">
        <v>12683.253621</v>
      </c>
      <c r="AJ62">
        <v>8.4114609999999992</v>
      </c>
      <c r="AK62">
        <v>368.57637099999999</v>
      </c>
      <c r="AL62">
        <v>242602.94920800001</v>
      </c>
      <c r="AM62">
        <v>48.610999999999997</v>
      </c>
      <c r="AN62">
        <v>5.5377643499999998</v>
      </c>
      <c r="AO62">
        <v>10.493729</v>
      </c>
      <c r="AP62">
        <v>2.3012999999999999</v>
      </c>
      <c r="AQ62">
        <v>15.346</v>
      </c>
      <c r="AR62">
        <v>2.0232999999999999</v>
      </c>
      <c r="AS62">
        <v>2.1448</v>
      </c>
      <c r="AT62">
        <v>5.5572999999999997</v>
      </c>
      <c r="AU62">
        <v>275157.78251599998</v>
      </c>
      <c r="AV62">
        <v>242895.75289199999</v>
      </c>
      <c r="AW62">
        <v>192952.69527</v>
      </c>
      <c r="AX62">
        <v>246531.10047800001</v>
      </c>
      <c r="AY62">
        <v>261705.88235299999</v>
      </c>
      <c r="AZ62">
        <v>20487.220194000001</v>
      </c>
      <c r="BA62">
        <v>1040.16146</v>
      </c>
      <c r="BB62">
        <v>3794.3081990000001</v>
      </c>
      <c r="BC62">
        <v>150.842916</v>
      </c>
      <c r="BD62">
        <v>159.62823499999999</v>
      </c>
      <c r="BE62">
        <v>96507.373019999999</v>
      </c>
      <c r="BF62">
        <v>70480.065537999995</v>
      </c>
      <c r="BG62">
        <v>7.4456259999999999</v>
      </c>
      <c r="BH62">
        <v>469</v>
      </c>
      <c r="BI62">
        <v>474.83333334000002</v>
      </c>
      <c r="BJ62">
        <v>454.5</v>
      </c>
      <c r="BK62">
        <v>418</v>
      </c>
      <c r="BL62">
        <v>442</v>
      </c>
      <c r="BM62">
        <v>18.296012999999999</v>
      </c>
      <c r="BO62">
        <v>0.49214200000000002</v>
      </c>
      <c r="BP62">
        <v>0.30957299999999999</v>
      </c>
      <c r="BQ62">
        <v>29.203862659999999</v>
      </c>
      <c r="BR62">
        <v>466</v>
      </c>
      <c r="BS62">
        <v>7169.8382009999996</v>
      </c>
      <c r="BT62">
        <v>36673.916494999998</v>
      </c>
      <c r="BU62">
        <v>126165.48334200001</v>
      </c>
      <c r="BV62">
        <v>958543.56846500002</v>
      </c>
      <c r="BW62">
        <v>5.7151930000000002</v>
      </c>
      <c r="BX62">
        <v>38.459016390000002</v>
      </c>
      <c r="BY62">
        <v>10.294921</v>
      </c>
      <c r="BZ62">
        <v>241</v>
      </c>
      <c r="CA62">
        <v>280.91666666999998</v>
      </c>
      <c r="CB62">
        <v>278.16666666999998</v>
      </c>
      <c r="CC62">
        <v>254.33333332999999</v>
      </c>
      <c r="CD62">
        <v>233</v>
      </c>
      <c r="CE62">
        <v>188.5</v>
      </c>
      <c r="CF62">
        <v>215.75</v>
      </c>
      <c r="CG62">
        <v>220.25</v>
      </c>
      <c r="CH62">
        <v>203.83333332999999</v>
      </c>
      <c r="CI62">
        <v>189</v>
      </c>
      <c r="CJ62">
        <v>51.5</v>
      </c>
      <c r="CK62">
        <v>65.166666669999998</v>
      </c>
      <c r="CL62">
        <v>57.916666669999998</v>
      </c>
      <c r="CM62">
        <v>50.5</v>
      </c>
      <c r="CN62">
        <v>44.5</v>
      </c>
      <c r="CO62">
        <v>3.8260040000000002</v>
      </c>
      <c r="CP62">
        <v>87</v>
      </c>
      <c r="CR62">
        <v>15</v>
      </c>
      <c r="CS62">
        <v>30</v>
      </c>
      <c r="CT62">
        <v>87</v>
      </c>
      <c r="CU62">
        <v>84</v>
      </c>
      <c r="CW62">
        <v>104</v>
      </c>
      <c r="CX62">
        <v>34</v>
      </c>
      <c r="CY62">
        <v>63</v>
      </c>
      <c r="CZ62">
        <v>77</v>
      </c>
      <c r="DA62">
        <v>91</v>
      </c>
      <c r="DB62">
        <v>677.5</v>
      </c>
      <c r="DC62">
        <v>34</v>
      </c>
      <c r="DD62">
        <v>63</v>
      </c>
      <c r="DE62">
        <v>77</v>
      </c>
      <c r="DF62">
        <v>91</v>
      </c>
      <c r="DG62">
        <v>800</v>
      </c>
      <c r="DH62" t="s">
        <v>53</v>
      </c>
      <c r="DI62" t="s">
        <v>400</v>
      </c>
      <c r="DJ62">
        <v>4461.6571999999996</v>
      </c>
      <c r="DK62">
        <v>4487.4669999999996</v>
      </c>
      <c r="DL62">
        <v>4449.7640000000001</v>
      </c>
      <c r="DM62">
        <v>4463.049</v>
      </c>
      <c r="DN62">
        <v>4427.0212000000001</v>
      </c>
      <c r="DO62">
        <v>4448.9872999999998</v>
      </c>
      <c r="DP62">
        <v>4506.0865999999996</v>
      </c>
      <c r="DQ62">
        <v>4581.0340999999999</v>
      </c>
      <c r="DR62">
        <v>4654.6588000000002</v>
      </c>
      <c r="DS62">
        <v>4725.0418</v>
      </c>
      <c r="DT62">
        <v>1809.5786000000001</v>
      </c>
      <c r="DU62">
        <v>1884.6895</v>
      </c>
      <c r="DV62">
        <v>1972.2102</v>
      </c>
      <c r="DW62">
        <v>2017.6547</v>
      </c>
      <c r="DX62">
        <v>2113.2078999999999</v>
      </c>
      <c r="DY62">
        <v>2183.5425</v>
      </c>
      <c r="DZ62">
        <v>2238.0014999999999</v>
      </c>
      <c r="EA62">
        <v>2267.614</v>
      </c>
      <c r="EB62">
        <v>2308.5907000000002</v>
      </c>
      <c r="EC62">
        <v>2345.8249999999998</v>
      </c>
    </row>
    <row r="63" spans="1:133" customFormat="1" x14ac:dyDescent="0.25">
      <c r="A63" t="s">
        <v>249</v>
      </c>
      <c r="B63" t="s">
        <v>401</v>
      </c>
      <c r="C63">
        <v>63</v>
      </c>
      <c r="D63">
        <v>51312</v>
      </c>
      <c r="E63">
        <v>63.84108919036025</v>
      </c>
      <c r="F63">
        <v>1175.7483629555659</v>
      </c>
      <c r="G63">
        <v>69316.831691603962</v>
      </c>
      <c r="H63">
        <v>76</v>
      </c>
      <c r="I63">
        <v>26.765799000000001</v>
      </c>
      <c r="J63">
        <v>18.046637</v>
      </c>
      <c r="K63">
        <v>7.3717509999999997</v>
      </c>
      <c r="L63">
        <v>5.3318969999999997</v>
      </c>
      <c r="M63">
        <v>2959</v>
      </c>
      <c r="N63">
        <v>2167</v>
      </c>
      <c r="O63">
        <v>2093</v>
      </c>
      <c r="P63">
        <v>2098</v>
      </c>
      <c r="Q63">
        <v>2147</v>
      </c>
      <c r="R63">
        <v>2170</v>
      </c>
      <c r="S63">
        <v>792</v>
      </c>
      <c r="T63">
        <v>686</v>
      </c>
      <c r="U63">
        <v>716</v>
      </c>
      <c r="V63">
        <v>739</v>
      </c>
      <c r="W63">
        <v>756</v>
      </c>
      <c r="X63">
        <v>19.920559999999998</v>
      </c>
      <c r="Y63">
        <v>0.90884600000000004</v>
      </c>
      <c r="Z63">
        <v>2162</v>
      </c>
      <c r="AA63">
        <v>2175</v>
      </c>
      <c r="AB63">
        <v>2147</v>
      </c>
      <c r="AC63">
        <v>2170.5297999999998</v>
      </c>
      <c r="AD63">
        <v>873</v>
      </c>
      <c r="AE63">
        <v>921</v>
      </c>
      <c r="AF63">
        <v>940</v>
      </c>
      <c r="AG63">
        <v>972.69719999999995</v>
      </c>
      <c r="AH63">
        <v>59193.984453999998</v>
      </c>
      <c r="AI63">
        <v>10238.723576</v>
      </c>
      <c r="AJ63">
        <v>-5.2482309999999996</v>
      </c>
      <c r="AK63">
        <v>133.90332599999999</v>
      </c>
      <c r="AL63">
        <v>221155.30303000001</v>
      </c>
      <c r="AM63">
        <v>51.595999999999997</v>
      </c>
      <c r="AN63">
        <v>2.4036697199999999</v>
      </c>
      <c r="AO63">
        <v>9.3274749999999997</v>
      </c>
      <c r="AP63">
        <v>-3.3357999999999999</v>
      </c>
      <c r="AQ63">
        <v>8.4405999999999999</v>
      </c>
      <c r="AR63">
        <v>-7.8521000000000001</v>
      </c>
      <c r="AS63">
        <v>-10.774100000000001</v>
      </c>
      <c r="AT63">
        <v>-5.4661999999999997</v>
      </c>
      <c r="AU63">
        <v>379433.96226399997</v>
      </c>
      <c r="AV63">
        <v>302065.95538900001</v>
      </c>
      <c r="AW63">
        <v>343778.630122</v>
      </c>
      <c r="AX63">
        <v>344645.96273299999</v>
      </c>
      <c r="AY63">
        <v>355044.025157</v>
      </c>
      <c r="AZ63">
        <v>20388.644811999999</v>
      </c>
      <c r="BA63">
        <v>555.33862899999997</v>
      </c>
      <c r="BB63">
        <v>3725.663121</v>
      </c>
      <c r="BC63">
        <v>304.16049500000003</v>
      </c>
      <c r="BD63">
        <v>95.731789000000006</v>
      </c>
      <c r="BE63">
        <v>94864.898990000002</v>
      </c>
      <c r="BF63">
        <v>76174.242423999996</v>
      </c>
      <c r="BG63">
        <v>5.373437</v>
      </c>
      <c r="BH63">
        <v>159</v>
      </c>
      <c r="BI63">
        <v>171.83333332999999</v>
      </c>
      <c r="BJ63">
        <v>152.08333334</v>
      </c>
      <c r="BK63">
        <v>161</v>
      </c>
      <c r="BL63">
        <v>159</v>
      </c>
      <c r="BM63">
        <v>13.636364</v>
      </c>
      <c r="BN63">
        <v>0</v>
      </c>
      <c r="BO63">
        <v>0.54072299999999995</v>
      </c>
      <c r="BP63">
        <v>0.135181</v>
      </c>
      <c r="BQ63">
        <v>26.725000000000001</v>
      </c>
      <c r="BR63">
        <v>160</v>
      </c>
      <c r="BS63">
        <v>5423.9262150000004</v>
      </c>
      <c r="BT63">
        <v>33110.848259999999</v>
      </c>
      <c r="BU63">
        <v>123705.808081</v>
      </c>
      <c r="BV63">
        <v>970049.50494999997</v>
      </c>
      <c r="BW63">
        <v>2366.0020279999999</v>
      </c>
      <c r="BX63">
        <v>44.217391300000003</v>
      </c>
      <c r="BY63">
        <v>10.542929000000001</v>
      </c>
      <c r="BZ63">
        <v>101</v>
      </c>
      <c r="CA63">
        <v>96.166666669999998</v>
      </c>
      <c r="CB63">
        <v>99.25</v>
      </c>
      <c r="CC63">
        <v>91.833333330000002</v>
      </c>
      <c r="CD63">
        <v>103.5</v>
      </c>
      <c r="CE63">
        <v>83.5</v>
      </c>
      <c r="CF63">
        <v>80.833333330000002</v>
      </c>
      <c r="CG63">
        <v>84</v>
      </c>
      <c r="CH63">
        <v>74.333333330000002</v>
      </c>
      <c r="CI63">
        <v>89</v>
      </c>
      <c r="CJ63">
        <v>16.5</v>
      </c>
      <c r="CK63">
        <v>15.33333333</v>
      </c>
      <c r="CL63">
        <v>15.25</v>
      </c>
      <c r="CM63">
        <v>17.5</v>
      </c>
      <c r="CN63">
        <v>14.5</v>
      </c>
      <c r="CO63">
        <v>3.4133149999999999</v>
      </c>
      <c r="CP63">
        <v>88</v>
      </c>
      <c r="CQ63">
        <v>76.416666669999998</v>
      </c>
      <c r="CR63">
        <v>18</v>
      </c>
      <c r="CS63">
        <v>36</v>
      </c>
      <c r="CT63">
        <v>94</v>
      </c>
      <c r="CU63">
        <v>92</v>
      </c>
      <c r="CV63">
        <v>78.083333330000002</v>
      </c>
      <c r="CW63">
        <v>85</v>
      </c>
      <c r="CX63">
        <v>19</v>
      </c>
      <c r="CY63">
        <v>63</v>
      </c>
      <c r="CZ63">
        <v>70</v>
      </c>
      <c r="DA63">
        <v>76</v>
      </c>
      <c r="DB63">
        <v>542</v>
      </c>
      <c r="DC63">
        <v>19</v>
      </c>
      <c r="DD63">
        <v>63</v>
      </c>
      <c r="DE63">
        <v>70</v>
      </c>
      <c r="DF63">
        <v>76</v>
      </c>
      <c r="DG63">
        <v>929</v>
      </c>
      <c r="DH63" t="s">
        <v>249</v>
      </c>
      <c r="DI63" t="s">
        <v>401</v>
      </c>
      <c r="DJ63">
        <v>2183.4013</v>
      </c>
      <c r="DK63">
        <v>2189.8471</v>
      </c>
      <c r="DL63">
        <v>2190.8705</v>
      </c>
      <c r="DM63">
        <v>2192.8056000000001</v>
      </c>
      <c r="DN63">
        <v>2170.5297999999998</v>
      </c>
      <c r="DO63">
        <v>2162.0684999999999</v>
      </c>
      <c r="DP63">
        <v>2178.4951999999998</v>
      </c>
      <c r="DQ63">
        <v>2198.87</v>
      </c>
      <c r="DR63">
        <v>2228.0736999999999</v>
      </c>
      <c r="DS63">
        <v>2251.8876</v>
      </c>
      <c r="DT63">
        <v>805.84669999999994</v>
      </c>
      <c r="DU63">
        <v>850.8904</v>
      </c>
      <c r="DV63">
        <v>900.0521</v>
      </c>
      <c r="DW63">
        <v>941.80029999999999</v>
      </c>
      <c r="DX63">
        <v>972.69719999999995</v>
      </c>
      <c r="DY63">
        <v>1020.3546</v>
      </c>
      <c r="DZ63">
        <v>1070.4483</v>
      </c>
      <c r="EA63">
        <v>1099.7511</v>
      </c>
      <c r="EB63">
        <v>1115.8377</v>
      </c>
      <c r="EC63">
        <v>1135.3533</v>
      </c>
    </row>
    <row r="64" spans="1:133" customFormat="1" x14ac:dyDescent="0.25">
      <c r="A64" t="s">
        <v>94</v>
      </c>
      <c r="B64" t="s">
        <v>402</v>
      </c>
      <c r="C64">
        <v>64</v>
      </c>
      <c r="D64">
        <v>907656.0000479999</v>
      </c>
      <c r="E64">
        <v>103.00070655093614</v>
      </c>
      <c r="F64">
        <v>738.90879360081055</v>
      </c>
      <c r="G64">
        <v>0</v>
      </c>
      <c r="H64">
        <v>91</v>
      </c>
      <c r="I64">
        <v>29.362971999999999</v>
      </c>
      <c r="J64">
        <v>28.613526</v>
      </c>
      <c r="K64">
        <v>7.8055870000000001</v>
      </c>
      <c r="L64">
        <v>5.5618340000000002</v>
      </c>
      <c r="M64">
        <v>27487</v>
      </c>
      <c r="N64">
        <v>19416</v>
      </c>
      <c r="O64">
        <v>18998</v>
      </c>
      <c r="P64">
        <v>19186</v>
      </c>
      <c r="Q64">
        <v>19305</v>
      </c>
      <c r="R64">
        <v>19436</v>
      </c>
      <c r="S64">
        <v>8071</v>
      </c>
      <c r="T64">
        <v>7360</v>
      </c>
      <c r="U64">
        <v>7483</v>
      </c>
      <c r="V64">
        <v>7597</v>
      </c>
      <c r="W64">
        <v>7763</v>
      </c>
      <c r="X64">
        <v>18.941659999999999</v>
      </c>
      <c r="Y64">
        <v>1.0384930000000001</v>
      </c>
      <c r="Z64">
        <v>19455</v>
      </c>
      <c r="AA64">
        <v>19422</v>
      </c>
      <c r="AB64">
        <v>19241</v>
      </c>
      <c r="AC64">
        <v>19099.402399999999</v>
      </c>
      <c r="AD64">
        <v>8430</v>
      </c>
      <c r="AE64">
        <v>8817</v>
      </c>
      <c r="AF64">
        <v>9214</v>
      </c>
      <c r="AG64">
        <v>9582.3295999999991</v>
      </c>
      <c r="AH64">
        <v>72243.787972000006</v>
      </c>
      <c r="AI64">
        <v>11844.942596999999</v>
      </c>
      <c r="AJ64">
        <v>132.79481899999999</v>
      </c>
      <c r="AK64">
        <v>73.907410999999996</v>
      </c>
      <c r="AL64">
        <v>246037.04621500001</v>
      </c>
      <c r="AM64">
        <v>50.83</v>
      </c>
      <c r="AN64">
        <v>3.3382254800000002</v>
      </c>
      <c r="AO64">
        <v>11.147088</v>
      </c>
      <c r="AP64">
        <v>8.3725000000000005</v>
      </c>
      <c r="AQ64">
        <v>8.4219000000000008</v>
      </c>
      <c r="AR64">
        <v>8.2868999999999993</v>
      </c>
      <c r="AS64">
        <v>8.8244000000000007</v>
      </c>
      <c r="AT64">
        <v>6.9629000000000003</v>
      </c>
      <c r="AU64">
        <v>353545.07116499997</v>
      </c>
      <c r="AV64">
        <v>254126.99506300001</v>
      </c>
      <c r="AW64">
        <v>271355.90877699998</v>
      </c>
      <c r="AX64">
        <v>309568.58846900001</v>
      </c>
      <c r="AY64">
        <v>314493.41438700003</v>
      </c>
      <c r="AZ64">
        <v>24399.716229000001</v>
      </c>
      <c r="BA64">
        <v>722.08746199999996</v>
      </c>
      <c r="BB64">
        <v>3976.78377</v>
      </c>
      <c r="BC64">
        <v>88.227187000000001</v>
      </c>
      <c r="BD64">
        <v>174.31812199999999</v>
      </c>
      <c r="BE64">
        <v>102342.956263</v>
      </c>
      <c r="BF64">
        <v>83096.890100000004</v>
      </c>
      <c r="BG64">
        <v>6.9014439999999997</v>
      </c>
      <c r="BH64">
        <v>1897</v>
      </c>
      <c r="BI64">
        <v>2177.25</v>
      </c>
      <c r="BJ64">
        <v>2170.5</v>
      </c>
      <c r="BK64">
        <v>2012</v>
      </c>
      <c r="BL64">
        <v>1974</v>
      </c>
      <c r="BM64">
        <v>16.776112000000001</v>
      </c>
      <c r="BN64">
        <v>3.0574590000000001</v>
      </c>
      <c r="BO64">
        <v>0.65667399999999998</v>
      </c>
      <c r="BP64">
        <v>0.48932199999999998</v>
      </c>
      <c r="BQ64">
        <v>40.665591399999997</v>
      </c>
      <c r="BR64">
        <v>1860</v>
      </c>
      <c r="BS64">
        <v>6809.6186449999996</v>
      </c>
      <c r="BT64">
        <v>41765.743805999999</v>
      </c>
      <c r="BU64">
        <v>142239.499442</v>
      </c>
      <c r="BV64">
        <v>913297.53381099994</v>
      </c>
      <c r="BW64">
        <v>0</v>
      </c>
      <c r="BX64">
        <v>47.823008850000001</v>
      </c>
      <c r="BY64">
        <v>12.371453000000001</v>
      </c>
      <c r="BZ64">
        <v>1257</v>
      </c>
      <c r="CA64">
        <v>1373</v>
      </c>
      <c r="CB64">
        <v>1382.41666667</v>
      </c>
      <c r="CC64">
        <v>1345.16666667</v>
      </c>
      <c r="CD64">
        <v>1275</v>
      </c>
      <c r="CE64">
        <v>998.5</v>
      </c>
      <c r="CF64">
        <v>1127.66666667</v>
      </c>
      <c r="CG64">
        <v>1106.91666667</v>
      </c>
      <c r="CH64">
        <v>1079.75</v>
      </c>
      <c r="CI64">
        <v>1017</v>
      </c>
      <c r="CJ64">
        <v>259</v>
      </c>
      <c r="CK64">
        <v>245.33333332999999</v>
      </c>
      <c r="CL64">
        <v>275.5</v>
      </c>
      <c r="CM64">
        <v>265.41666666999998</v>
      </c>
      <c r="CN64">
        <v>265</v>
      </c>
      <c r="CO64">
        <v>4.5730709999999997</v>
      </c>
      <c r="CP64">
        <v>86</v>
      </c>
      <c r="CQ64">
        <v>78.027777779999994</v>
      </c>
      <c r="CS64">
        <v>34</v>
      </c>
      <c r="CT64">
        <v>90</v>
      </c>
      <c r="CU64">
        <v>88</v>
      </c>
      <c r="CV64">
        <v>79.430555560000002</v>
      </c>
      <c r="CX64">
        <v>34</v>
      </c>
      <c r="CY64">
        <v>69</v>
      </c>
      <c r="CZ64">
        <v>76</v>
      </c>
      <c r="DA64">
        <v>86</v>
      </c>
      <c r="DB64">
        <v>657</v>
      </c>
      <c r="DC64">
        <v>34</v>
      </c>
      <c r="DD64">
        <v>69</v>
      </c>
      <c r="DE64">
        <v>76</v>
      </c>
      <c r="DF64">
        <v>86</v>
      </c>
      <c r="DG64">
        <v>727</v>
      </c>
      <c r="DH64" t="s">
        <v>94</v>
      </c>
      <c r="DI64" t="s">
        <v>402</v>
      </c>
      <c r="DJ64">
        <v>19420.740099999999</v>
      </c>
      <c r="DK64">
        <v>19334.989399999999</v>
      </c>
      <c r="DL64">
        <v>19288.4362</v>
      </c>
      <c r="DM64">
        <v>19172.734499999999</v>
      </c>
      <c r="DN64">
        <v>19099.402399999999</v>
      </c>
      <c r="DO64">
        <v>18993.186699999998</v>
      </c>
      <c r="DP64">
        <v>19049.515100000001</v>
      </c>
      <c r="DQ64">
        <v>19237.595399999998</v>
      </c>
      <c r="DR64">
        <v>19607.600699999999</v>
      </c>
      <c r="DS64">
        <v>20027.514299999999</v>
      </c>
      <c r="DT64">
        <v>8053.7766000000001</v>
      </c>
      <c r="DU64">
        <v>8417.7548999999999</v>
      </c>
      <c r="DV64">
        <v>8810.5444000000007</v>
      </c>
      <c r="DW64">
        <v>9232.3737000000001</v>
      </c>
      <c r="DX64">
        <v>9582.3295999999991</v>
      </c>
      <c r="DY64">
        <v>10007.4054</v>
      </c>
      <c r="DZ64">
        <v>10387.5854</v>
      </c>
      <c r="EA64">
        <v>10661.8845</v>
      </c>
      <c r="EB64">
        <v>10829.587600000001</v>
      </c>
      <c r="EC64">
        <v>10950.73</v>
      </c>
    </row>
    <row r="65" spans="1:133" customFormat="1" x14ac:dyDescent="0.25">
      <c r="A65" t="s">
        <v>167</v>
      </c>
      <c r="B65" t="s">
        <v>403</v>
      </c>
      <c r="C65">
        <v>65</v>
      </c>
      <c r="D65">
        <v>141408.00001800002</v>
      </c>
      <c r="E65">
        <v>68.164961793192987</v>
      </c>
      <c r="F65">
        <v>1099.2023080748638</v>
      </c>
      <c r="G65">
        <v>77883.064521048393</v>
      </c>
      <c r="H65">
        <v>84</v>
      </c>
      <c r="I65">
        <v>27.431709999999999</v>
      </c>
      <c r="J65">
        <v>20.089607999999998</v>
      </c>
      <c r="K65">
        <v>8.9938640000000003</v>
      </c>
      <c r="L65">
        <v>5.9416479999999998</v>
      </c>
      <c r="M65">
        <v>6919</v>
      </c>
      <c r="N65">
        <v>5021</v>
      </c>
      <c r="O65">
        <v>4855</v>
      </c>
      <c r="P65">
        <v>4878</v>
      </c>
      <c r="Q65">
        <v>4955</v>
      </c>
      <c r="R65">
        <v>4977</v>
      </c>
      <c r="S65">
        <v>1898</v>
      </c>
      <c r="T65">
        <v>1811</v>
      </c>
      <c r="U65">
        <v>1848</v>
      </c>
      <c r="V65">
        <v>1812</v>
      </c>
      <c r="W65">
        <v>1860</v>
      </c>
      <c r="X65">
        <v>21.659780000000001</v>
      </c>
      <c r="Y65">
        <v>1.1989730000000001</v>
      </c>
      <c r="Z65">
        <v>4977</v>
      </c>
      <c r="AA65">
        <v>4993</v>
      </c>
      <c r="AB65">
        <v>4914</v>
      </c>
      <c r="AC65">
        <v>4877.5069000000003</v>
      </c>
      <c r="AD65">
        <v>2009</v>
      </c>
      <c r="AE65">
        <v>2093</v>
      </c>
      <c r="AF65">
        <v>2133</v>
      </c>
      <c r="AG65">
        <v>2269.6044000000002</v>
      </c>
      <c r="AH65">
        <v>63005.636653000001</v>
      </c>
      <c r="AI65">
        <v>11163.598798000001</v>
      </c>
      <c r="AJ65">
        <v>-34.440278999999997</v>
      </c>
      <c r="AK65">
        <v>10.267969000000001</v>
      </c>
      <c r="AL65">
        <v>229681.77028500001</v>
      </c>
      <c r="AM65">
        <v>49.91</v>
      </c>
      <c r="AN65">
        <v>1.6764705900000001</v>
      </c>
      <c r="AO65">
        <v>10.377222</v>
      </c>
      <c r="AP65">
        <v>-8.8071999999999999</v>
      </c>
      <c r="AQ65">
        <v>-3.6071</v>
      </c>
      <c r="AR65">
        <v>-9.5907999999999998</v>
      </c>
      <c r="AS65">
        <v>-11.0786</v>
      </c>
      <c r="AT65">
        <v>-8.7173999999999996</v>
      </c>
      <c r="AU65">
        <v>331420.04264399997</v>
      </c>
      <c r="AV65">
        <v>258062.208862</v>
      </c>
      <c r="AW65">
        <v>247122.23059799999</v>
      </c>
      <c r="AX65">
        <v>286555.55555599998</v>
      </c>
      <c r="AY65">
        <v>314995.60439599998</v>
      </c>
      <c r="AZ65">
        <v>22465.096111999999</v>
      </c>
      <c r="BA65">
        <v>915.75882799999999</v>
      </c>
      <c r="BB65">
        <v>4087.246431</v>
      </c>
      <c r="BC65">
        <v>55.472076000000001</v>
      </c>
      <c r="BD65">
        <v>90.408214000000001</v>
      </c>
      <c r="BE65">
        <v>101726.55426800001</v>
      </c>
      <c r="BF65">
        <v>81894.625922000007</v>
      </c>
      <c r="BG65">
        <v>6.7784360000000001</v>
      </c>
      <c r="BH65">
        <v>469</v>
      </c>
      <c r="BI65">
        <v>554.58333333999997</v>
      </c>
      <c r="BJ65">
        <v>552.91666666000003</v>
      </c>
      <c r="BK65">
        <v>486</v>
      </c>
      <c r="BL65">
        <v>455</v>
      </c>
      <c r="BM65">
        <v>17.544784</v>
      </c>
      <c r="BO65">
        <v>0.46249499999999999</v>
      </c>
      <c r="BP65">
        <v>0.2457</v>
      </c>
      <c r="BQ65">
        <v>26.186666670000001</v>
      </c>
      <c r="BR65">
        <v>450</v>
      </c>
      <c r="BS65">
        <v>6004.32006</v>
      </c>
      <c r="BT65">
        <v>35019.222431000002</v>
      </c>
      <c r="BU65">
        <v>127659.641728</v>
      </c>
      <c r="BV65">
        <v>977008.06451599998</v>
      </c>
      <c r="BW65">
        <v>2791.5883800000001</v>
      </c>
      <c r="BX65">
        <v>41.84285714</v>
      </c>
      <c r="BY65">
        <v>9.9578500000000005</v>
      </c>
      <c r="BZ65">
        <v>248</v>
      </c>
      <c r="CA65">
        <v>234.5</v>
      </c>
      <c r="CB65">
        <v>229.41666667000001</v>
      </c>
      <c r="CC65">
        <v>252</v>
      </c>
      <c r="CD65">
        <v>244.5</v>
      </c>
      <c r="CE65">
        <v>189</v>
      </c>
      <c r="CF65">
        <v>182.91666667000001</v>
      </c>
      <c r="CG65">
        <v>177.83333332999999</v>
      </c>
      <c r="CH65">
        <v>194.16666667000001</v>
      </c>
      <c r="CI65">
        <v>189</v>
      </c>
      <c r="CJ65">
        <v>59</v>
      </c>
      <c r="CK65">
        <v>51.583333330000002</v>
      </c>
      <c r="CL65">
        <v>51.583333330000002</v>
      </c>
      <c r="CM65">
        <v>57.833333330000002</v>
      </c>
      <c r="CN65">
        <v>54.5</v>
      </c>
      <c r="CO65">
        <v>3.584333</v>
      </c>
      <c r="CP65">
        <v>86.5</v>
      </c>
      <c r="CQ65">
        <v>86.027777779999994</v>
      </c>
      <c r="CS65">
        <v>32</v>
      </c>
      <c r="CT65">
        <v>86</v>
      </c>
      <c r="CU65">
        <v>85</v>
      </c>
      <c r="CV65">
        <v>80.638888890000004</v>
      </c>
      <c r="CX65">
        <v>31</v>
      </c>
      <c r="CY65">
        <v>73</v>
      </c>
      <c r="CZ65">
        <v>85</v>
      </c>
      <c r="DA65">
        <v>89</v>
      </c>
      <c r="DB65">
        <v>758</v>
      </c>
      <c r="DC65">
        <v>31</v>
      </c>
      <c r="DD65">
        <v>73</v>
      </c>
      <c r="DE65">
        <v>85</v>
      </c>
      <c r="DF65">
        <v>89</v>
      </c>
      <c r="DG65">
        <v>536</v>
      </c>
      <c r="DH65" t="s">
        <v>167</v>
      </c>
      <c r="DI65" t="s">
        <v>403</v>
      </c>
      <c r="DJ65">
        <v>5022.1571000000004</v>
      </c>
      <c r="DK65">
        <v>4955.2963</v>
      </c>
      <c r="DL65">
        <v>4951.7563</v>
      </c>
      <c r="DM65">
        <v>4923.8746000000001</v>
      </c>
      <c r="DN65">
        <v>4877.5069000000003</v>
      </c>
      <c r="DO65">
        <v>4845.3510999999999</v>
      </c>
      <c r="DP65">
        <v>4829.3518999999997</v>
      </c>
      <c r="DQ65">
        <v>4837.8465999999999</v>
      </c>
      <c r="DR65">
        <v>4904.7800999999999</v>
      </c>
      <c r="DS65">
        <v>4944.5895</v>
      </c>
      <c r="DT65">
        <v>1892.6436000000001</v>
      </c>
      <c r="DU65">
        <v>1977.8379</v>
      </c>
      <c r="DV65">
        <v>2065.8270000000002</v>
      </c>
      <c r="DW65">
        <v>2158.5708</v>
      </c>
      <c r="DX65">
        <v>2269.6044000000002</v>
      </c>
      <c r="DY65">
        <v>2355.5608999999999</v>
      </c>
      <c r="DZ65">
        <v>2424.1963000000001</v>
      </c>
      <c r="EA65">
        <v>2496.4256</v>
      </c>
      <c r="EB65">
        <v>2536.9623999999999</v>
      </c>
      <c r="EC65">
        <v>2571.0230999999999</v>
      </c>
    </row>
    <row r="66" spans="1:133" customFormat="1" x14ac:dyDescent="0.25">
      <c r="A66" t="s">
        <v>266</v>
      </c>
      <c r="B66" t="s">
        <v>404</v>
      </c>
      <c r="C66">
        <v>66</v>
      </c>
      <c r="D66">
        <v>136475.99998199998</v>
      </c>
      <c r="E66">
        <v>61.31881590928824</v>
      </c>
      <c r="F66">
        <v>1301.3277061430135</v>
      </c>
      <c r="G66">
        <v>73267.100969322477</v>
      </c>
      <c r="H66">
        <v>80</v>
      </c>
      <c r="I66">
        <v>28.411311999999999</v>
      </c>
      <c r="J66">
        <v>20.708978999999999</v>
      </c>
      <c r="K66">
        <v>8.6417610000000007</v>
      </c>
      <c r="L66">
        <v>6.2838690000000001</v>
      </c>
      <c r="M66">
        <v>7673</v>
      </c>
      <c r="N66">
        <v>5493</v>
      </c>
      <c r="O66">
        <v>5236</v>
      </c>
      <c r="P66">
        <v>5266</v>
      </c>
      <c r="Q66">
        <v>5370</v>
      </c>
      <c r="R66">
        <v>5436</v>
      </c>
      <c r="S66">
        <v>2180</v>
      </c>
      <c r="T66">
        <v>2002</v>
      </c>
      <c r="U66">
        <v>2075</v>
      </c>
      <c r="V66">
        <v>2061</v>
      </c>
      <c r="W66">
        <v>2107</v>
      </c>
      <c r="X66">
        <v>22.117491000000001</v>
      </c>
      <c r="Y66">
        <v>1.075175</v>
      </c>
      <c r="Z66">
        <v>5555</v>
      </c>
      <c r="AA66">
        <v>5565</v>
      </c>
      <c r="AB66">
        <v>5460</v>
      </c>
      <c r="AC66">
        <v>5585.3206</v>
      </c>
      <c r="AD66">
        <v>2280</v>
      </c>
      <c r="AE66">
        <v>2357</v>
      </c>
      <c r="AF66">
        <v>2406</v>
      </c>
      <c r="AG66">
        <v>2500.0453000000002</v>
      </c>
      <c r="AH66">
        <v>68913.723446000004</v>
      </c>
      <c r="AI66">
        <v>12595.26692</v>
      </c>
      <c r="AJ66">
        <v>-1.0045360000000001</v>
      </c>
      <c r="AK66">
        <v>54.911794999999998</v>
      </c>
      <c r="AL66">
        <v>242557.33945</v>
      </c>
      <c r="AM66">
        <v>58.444000000000003</v>
      </c>
      <c r="AN66">
        <v>2.6506849300000002</v>
      </c>
      <c r="AP66">
        <v>-0.22939999999999999</v>
      </c>
      <c r="AQ66">
        <v>4.7538999999999998</v>
      </c>
      <c r="AR66">
        <v>1.4847999999999999</v>
      </c>
      <c r="AS66">
        <v>2.4239000000000002</v>
      </c>
      <c r="AT66">
        <v>-1.9138999999999999</v>
      </c>
      <c r="AU66">
        <v>507428.571429</v>
      </c>
      <c r="AV66">
        <v>327507.93915699999</v>
      </c>
      <c r="AW66">
        <v>329733.31044700003</v>
      </c>
      <c r="AX66">
        <v>380559.39524799999</v>
      </c>
      <c r="AY66">
        <v>392595.29411800002</v>
      </c>
      <c r="AZ66">
        <v>23146.096702999999</v>
      </c>
      <c r="BA66">
        <v>582.78565700000001</v>
      </c>
      <c r="BB66">
        <v>4381.5000579999996</v>
      </c>
      <c r="BC66">
        <v>169.20327499999999</v>
      </c>
      <c r="BD66">
        <v>52.749913999999997</v>
      </c>
      <c r="BE66">
        <v>95729.816514000006</v>
      </c>
      <c r="BF66">
        <v>81467.889907999997</v>
      </c>
      <c r="BG66">
        <v>4.5614489999999996</v>
      </c>
      <c r="BH66">
        <v>350</v>
      </c>
      <c r="BI66">
        <v>498.58333334000002</v>
      </c>
      <c r="BJ66">
        <v>485.58333334000002</v>
      </c>
      <c r="BK66">
        <v>463</v>
      </c>
      <c r="BL66">
        <v>425</v>
      </c>
      <c r="BM66">
        <v>11.467890000000001</v>
      </c>
      <c r="BO66">
        <v>0.325818</v>
      </c>
      <c r="BP66">
        <v>0.59298799999999996</v>
      </c>
      <c r="BQ66">
        <v>32.49428571</v>
      </c>
      <c r="BR66">
        <v>350</v>
      </c>
      <c r="BS66">
        <v>7354.0585730000003</v>
      </c>
      <c r="BT66">
        <v>41243.451062</v>
      </c>
      <c r="BU66">
        <v>145165.59633</v>
      </c>
      <c r="BV66">
        <v>1030817.589577</v>
      </c>
      <c r="BW66">
        <v>2931.4479339999998</v>
      </c>
      <c r="BX66">
        <v>57.883116880000003</v>
      </c>
      <c r="BY66">
        <v>11.399082999999999</v>
      </c>
      <c r="BZ66">
        <v>307</v>
      </c>
      <c r="CA66">
        <v>324.75</v>
      </c>
      <c r="CB66">
        <v>321.83333333000002</v>
      </c>
      <c r="CC66">
        <v>295.75</v>
      </c>
      <c r="CD66">
        <v>302.5</v>
      </c>
      <c r="CE66">
        <v>248.5</v>
      </c>
      <c r="CF66">
        <v>259.75</v>
      </c>
      <c r="CG66">
        <v>259.58333333000002</v>
      </c>
      <c r="CH66">
        <v>236.66666667000001</v>
      </c>
      <c r="CI66">
        <v>239</v>
      </c>
      <c r="CJ66">
        <v>59</v>
      </c>
      <c r="CK66">
        <v>65</v>
      </c>
      <c r="CL66">
        <v>62.25</v>
      </c>
      <c r="CM66">
        <v>59.083333330000002</v>
      </c>
      <c r="CN66">
        <v>64</v>
      </c>
      <c r="CO66">
        <v>4.0010430000000001</v>
      </c>
      <c r="CP66">
        <v>86</v>
      </c>
      <c r="CR66">
        <v>10.9</v>
      </c>
      <c r="CS66">
        <v>31</v>
      </c>
      <c r="CT66">
        <v>82</v>
      </c>
      <c r="CU66">
        <v>83</v>
      </c>
      <c r="CW66">
        <v>79</v>
      </c>
      <c r="CX66">
        <v>19</v>
      </c>
      <c r="CY66">
        <v>55</v>
      </c>
      <c r="CZ66">
        <v>65</v>
      </c>
      <c r="DA66">
        <v>77</v>
      </c>
      <c r="DB66">
        <v>469</v>
      </c>
      <c r="DC66">
        <v>19</v>
      </c>
      <c r="DD66">
        <v>55</v>
      </c>
      <c r="DE66">
        <v>65</v>
      </c>
      <c r="DF66">
        <v>77</v>
      </c>
      <c r="DG66">
        <v>503</v>
      </c>
      <c r="DH66" t="s">
        <v>266</v>
      </c>
      <c r="DI66" t="s">
        <v>404</v>
      </c>
      <c r="DJ66">
        <v>5500.5190000000002</v>
      </c>
      <c r="DK66">
        <v>5533.2353000000003</v>
      </c>
      <c r="DL66">
        <v>5541.7028</v>
      </c>
      <c r="DM66">
        <v>5553.5392000000002</v>
      </c>
      <c r="DN66">
        <v>5585.3206</v>
      </c>
      <c r="DO66">
        <v>5590.4308000000001</v>
      </c>
      <c r="DP66">
        <v>5624.2124999999996</v>
      </c>
      <c r="DQ66">
        <v>5653.7767999999996</v>
      </c>
      <c r="DR66">
        <v>5722.0144</v>
      </c>
      <c r="DS66">
        <v>5786.1170000000002</v>
      </c>
      <c r="DT66">
        <v>2169.6579999999999</v>
      </c>
      <c r="DU66">
        <v>2246.7062000000001</v>
      </c>
      <c r="DV66">
        <v>2324.3588</v>
      </c>
      <c r="DW66">
        <v>2429.0093000000002</v>
      </c>
      <c r="DX66">
        <v>2500.0452999999998</v>
      </c>
      <c r="DY66">
        <v>2590.0711000000001</v>
      </c>
      <c r="DZ66">
        <v>2666.9353000000001</v>
      </c>
      <c r="EA66">
        <v>2734.9409000000001</v>
      </c>
      <c r="EB66">
        <v>2781.1320000000001</v>
      </c>
      <c r="EC66">
        <v>2818.9005000000002</v>
      </c>
    </row>
    <row r="67" spans="1:133" customFormat="1" x14ac:dyDescent="0.25">
      <c r="A67" t="s">
        <v>218</v>
      </c>
      <c r="B67" t="s">
        <v>405</v>
      </c>
      <c r="C67">
        <v>67</v>
      </c>
      <c r="D67">
        <v>56088.000000239997</v>
      </c>
      <c r="E67">
        <v>69.04824948614511</v>
      </c>
      <c r="F67">
        <v>1250.7666523981568</v>
      </c>
      <c r="G67">
        <v>52605.12819913846</v>
      </c>
      <c r="H67">
        <v>75</v>
      </c>
      <c r="I67">
        <v>28.907381000000001</v>
      </c>
      <c r="J67">
        <v>18.089725000000001</v>
      </c>
      <c r="K67">
        <v>9.1411090000000002</v>
      </c>
      <c r="L67">
        <v>6.7878679999999996</v>
      </c>
      <c r="M67">
        <v>2764</v>
      </c>
      <c r="N67">
        <v>1965</v>
      </c>
      <c r="O67">
        <v>1940</v>
      </c>
      <c r="P67">
        <v>1954</v>
      </c>
      <c r="Q67">
        <v>1970</v>
      </c>
      <c r="R67">
        <v>1984</v>
      </c>
      <c r="S67">
        <v>799</v>
      </c>
      <c r="T67">
        <v>780</v>
      </c>
      <c r="U67">
        <v>792</v>
      </c>
      <c r="V67">
        <v>780</v>
      </c>
      <c r="W67">
        <v>776</v>
      </c>
      <c r="X67">
        <v>23.481437</v>
      </c>
      <c r="Y67">
        <v>1.4017500000000001</v>
      </c>
      <c r="Z67">
        <v>2005</v>
      </c>
      <c r="AA67">
        <v>1998</v>
      </c>
      <c r="AB67">
        <v>1929</v>
      </c>
      <c r="AC67">
        <v>1903.8008</v>
      </c>
      <c r="AD67">
        <v>866</v>
      </c>
      <c r="AE67">
        <v>906</v>
      </c>
      <c r="AF67">
        <v>925</v>
      </c>
      <c r="AG67">
        <v>938.40800000000002</v>
      </c>
      <c r="AH67">
        <v>70091.172214000006</v>
      </c>
      <c r="AI67">
        <v>13579.559934999999</v>
      </c>
      <c r="AJ67">
        <v>-7.6025999999999998</v>
      </c>
      <c r="AK67">
        <v>39.079093</v>
      </c>
      <c r="AL67">
        <v>242468.08510600001</v>
      </c>
      <c r="AM67">
        <v>50.106000000000002</v>
      </c>
      <c r="AN67">
        <v>1.6710526299999999</v>
      </c>
      <c r="AO67">
        <v>8.7554269999999992</v>
      </c>
      <c r="AP67">
        <v>-4.5403000000000002</v>
      </c>
      <c r="AQ67">
        <v>-0.37909999999999999</v>
      </c>
      <c r="AR67">
        <v>-4.8243</v>
      </c>
      <c r="AS67">
        <v>-7.6322999999999999</v>
      </c>
      <c r="AT67">
        <v>-5.9225000000000003</v>
      </c>
      <c r="AU67">
        <v>383349.726776</v>
      </c>
      <c r="AV67">
        <v>308579.62697300001</v>
      </c>
      <c r="AW67">
        <v>320771.27659600001</v>
      </c>
      <c r="AX67">
        <v>307543.14720800001</v>
      </c>
      <c r="AY67">
        <v>315248.70466300001</v>
      </c>
      <c r="AZ67">
        <v>25380.969609</v>
      </c>
      <c r="BA67">
        <v>857.78608399999996</v>
      </c>
      <c r="BB67">
        <v>4883.6972219999998</v>
      </c>
      <c r="BC67">
        <v>113.074505</v>
      </c>
      <c r="BD67">
        <v>60.657547999999998</v>
      </c>
      <c r="BE67">
        <v>106911.138924</v>
      </c>
      <c r="BF67">
        <v>87801.001252000002</v>
      </c>
      <c r="BG67">
        <v>6.6208390000000001</v>
      </c>
      <c r="BH67">
        <v>183</v>
      </c>
      <c r="BI67">
        <v>174.25</v>
      </c>
      <c r="BJ67">
        <v>188</v>
      </c>
      <c r="BK67">
        <v>197</v>
      </c>
      <c r="BL67">
        <v>193</v>
      </c>
      <c r="BM67">
        <v>17.021277000000001</v>
      </c>
      <c r="BO67">
        <v>0.39797399999999999</v>
      </c>
      <c r="BP67">
        <v>0.39797399999999999</v>
      </c>
      <c r="BQ67">
        <v>25.82320442</v>
      </c>
      <c r="BR67">
        <v>181</v>
      </c>
      <c r="BS67">
        <v>7625.3504380000004</v>
      </c>
      <c r="BT67">
        <v>38413.169320000001</v>
      </c>
      <c r="BU67">
        <v>132883.604506</v>
      </c>
      <c r="BV67">
        <v>1088964.1025640001</v>
      </c>
      <c r="BW67">
        <v>1855.643994</v>
      </c>
      <c r="BX67">
        <v>40.41176471</v>
      </c>
      <c r="BY67">
        <v>10.57572</v>
      </c>
      <c r="BZ67">
        <v>97.5</v>
      </c>
      <c r="CA67">
        <v>110.16666667</v>
      </c>
      <c r="CB67">
        <v>115.08333333</v>
      </c>
      <c r="CC67">
        <v>103.33333333</v>
      </c>
      <c r="CD67">
        <v>101.5</v>
      </c>
      <c r="CE67">
        <v>84.5</v>
      </c>
      <c r="CF67">
        <v>94.083333330000002</v>
      </c>
      <c r="CG67">
        <v>95.666666669999998</v>
      </c>
      <c r="CH67">
        <v>87.083333330000002</v>
      </c>
      <c r="CI67">
        <v>87</v>
      </c>
      <c r="CJ67">
        <v>14</v>
      </c>
      <c r="CK67">
        <v>16.083333329999999</v>
      </c>
      <c r="CL67">
        <v>19.416666670000001</v>
      </c>
      <c r="CM67">
        <v>16.25</v>
      </c>
      <c r="CN67">
        <v>14</v>
      </c>
      <c r="CO67">
        <v>3.5274960000000002</v>
      </c>
      <c r="CP67">
        <v>86</v>
      </c>
      <c r="CQ67">
        <v>79.666666669999998</v>
      </c>
      <c r="CR67">
        <v>13</v>
      </c>
      <c r="CS67">
        <v>32</v>
      </c>
      <c r="CT67">
        <v>94</v>
      </c>
      <c r="CU67">
        <v>94</v>
      </c>
      <c r="CV67">
        <v>74.75</v>
      </c>
      <c r="CW67">
        <v>79</v>
      </c>
      <c r="CX67">
        <v>35</v>
      </c>
      <c r="CY67">
        <v>66</v>
      </c>
      <c r="CZ67">
        <v>90</v>
      </c>
      <c r="DA67">
        <v>91</v>
      </c>
      <c r="DB67">
        <v>563</v>
      </c>
      <c r="DC67">
        <v>35</v>
      </c>
      <c r="DD67">
        <v>66</v>
      </c>
      <c r="DE67">
        <v>90</v>
      </c>
      <c r="DF67">
        <v>91</v>
      </c>
      <c r="DG67">
        <v>895</v>
      </c>
      <c r="DH67" t="s">
        <v>218</v>
      </c>
      <c r="DI67" t="s">
        <v>405</v>
      </c>
      <c r="DJ67">
        <v>1968.8952999999999</v>
      </c>
      <c r="DK67">
        <v>1947.4471000000001</v>
      </c>
      <c r="DL67">
        <v>1926.0627999999999</v>
      </c>
      <c r="DM67">
        <v>1916.5317</v>
      </c>
      <c r="DN67">
        <v>1903.8008</v>
      </c>
      <c r="DO67">
        <v>1916.1879000000001</v>
      </c>
      <c r="DP67">
        <v>1907.671</v>
      </c>
      <c r="DQ67">
        <v>1886.0921000000001</v>
      </c>
      <c r="DR67">
        <v>1886.6203</v>
      </c>
      <c r="DS67">
        <v>1896.2248</v>
      </c>
      <c r="DT67">
        <v>802.98509999999999</v>
      </c>
      <c r="DU67">
        <v>832.67769999999996</v>
      </c>
      <c r="DV67">
        <v>859.5652</v>
      </c>
      <c r="DW67">
        <v>894.46130000000005</v>
      </c>
      <c r="DX67">
        <v>938.40800000000002</v>
      </c>
      <c r="DY67">
        <v>972.69949999999994</v>
      </c>
      <c r="DZ67">
        <v>1011.6904</v>
      </c>
      <c r="EA67">
        <v>1058.9331</v>
      </c>
      <c r="EB67">
        <v>1090.1125999999999</v>
      </c>
      <c r="EC67">
        <v>1110.4476999999999</v>
      </c>
    </row>
    <row r="68" spans="1:133" customFormat="1" x14ac:dyDescent="0.25">
      <c r="A68" t="s">
        <v>257</v>
      </c>
      <c r="B68" t="s">
        <v>406</v>
      </c>
      <c r="C68">
        <v>68</v>
      </c>
      <c r="D68">
        <v>143064.00000312002</v>
      </c>
      <c r="E68">
        <v>53.607676017199566</v>
      </c>
      <c r="F68">
        <v>1268.4532796224375</v>
      </c>
      <c r="G68">
        <v>67103.327504553425</v>
      </c>
      <c r="H68">
        <v>76</v>
      </c>
      <c r="I68">
        <v>29.182019</v>
      </c>
      <c r="J68">
        <v>17.862932000000001</v>
      </c>
      <c r="K68">
        <v>9.7568020000000004</v>
      </c>
      <c r="L68">
        <v>7.1549889999999996</v>
      </c>
      <c r="M68">
        <v>6785</v>
      </c>
      <c r="N68">
        <v>4805</v>
      </c>
      <c r="O68">
        <v>4725</v>
      </c>
      <c r="P68">
        <v>4784</v>
      </c>
      <c r="Q68">
        <v>4782</v>
      </c>
      <c r="R68">
        <v>4823</v>
      </c>
      <c r="S68">
        <v>1980</v>
      </c>
      <c r="T68">
        <v>1811</v>
      </c>
      <c r="U68">
        <v>1859</v>
      </c>
      <c r="V68">
        <v>1856</v>
      </c>
      <c r="W68">
        <v>1889</v>
      </c>
      <c r="X68">
        <v>24.518484000000001</v>
      </c>
      <c r="Y68">
        <v>1.420156</v>
      </c>
      <c r="Z68">
        <v>4746</v>
      </c>
      <c r="AA68">
        <v>4686</v>
      </c>
      <c r="AB68">
        <v>4717</v>
      </c>
      <c r="AC68">
        <v>4640.1638999999996</v>
      </c>
      <c r="AD68">
        <v>2124</v>
      </c>
      <c r="AE68">
        <v>2226</v>
      </c>
      <c r="AF68">
        <v>2224</v>
      </c>
      <c r="AG68">
        <v>2333.3234000000002</v>
      </c>
      <c r="AH68">
        <v>69243.773029000004</v>
      </c>
      <c r="AI68">
        <v>13788.819427</v>
      </c>
      <c r="AJ68">
        <v>-14.748894999999999</v>
      </c>
      <c r="AK68">
        <v>54.204459</v>
      </c>
      <c r="AL68">
        <v>237282.323232</v>
      </c>
      <c r="AM68">
        <v>46.463000000000001</v>
      </c>
      <c r="AN68">
        <v>1.8403361300000001</v>
      </c>
      <c r="AO68">
        <v>9.3441410000000005</v>
      </c>
      <c r="AP68">
        <v>-3.7214</v>
      </c>
      <c r="AQ68">
        <v>2.7744</v>
      </c>
      <c r="AR68">
        <v>2.5775000000000001</v>
      </c>
      <c r="AS68">
        <v>-0.75560000000000005</v>
      </c>
      <c r="AT68">
        <v>-2.2673000000000001</v>
      </c>
      <c r="AU68">
        <v>455954.77386900003</v>
      </c>
      <c r="AV68">
        <v>339802.07315000001</v>
      </c>
      <c r="AW68">
        <v>347631.81818200002</v>
      </c>
      <c r="AX68">
        <v>378600</v>
      </c>
      <c r="AY68">
        <v>413585.49222800002</v>
      </c>
      <c r="AZ68">
        <v>26745.762712</v>
      </c>
      <c r="BA68">
        <v>925.30625499999996</v>
      </c>
      <c r="BB68">
        <v>5424.384779</v>
      </c>
      <c r="BC68">
        <v>147.219311</v>
      </c>
      <c r="BD68">
        <v>0</v>
      </c>
      <c r="BE68">
        <v>109159.09090900001</v>
      </c>
      <c r="BF68">
        <v>91651.515152000007</v>
      </c>
      <c r="BG68">
        <v>5.8658809999999999</v>
      </c>
      <c r="BH68">
        <v>398</v>
      </c>
      <c r="BI68">
        <v>426.08333333000002</v>
      </c>
      <c r="BJ68">
        <v>440</v>
      </c>
      <c r="BK68">
        <v>420</v>
      </c>
      <c r="BL68">
        <v>386</v>
      </c>
      <c r="BM68">
        <v>14.797980000000001</v>
      </c>
      <c r="BN68">
        <v>2.261307</v>
      </c>
      <c r="BO68">
        <v>0.47899799999999998</v>
      </c>
      <c r="BP68">
        <v>0.670597</v>
      </c>
      <c r="BQ68">
        <v>29.95477387</v>
      </c>
      <c r="BR68">
        <v>398</v>
      </c>
      <c r="BS68">
        <v>7237.6323490000004</v>
      </c>
      <c r="BT68">
        <v>37158.732497999998</v>
      </c>
      <c r="BU68">
        <v>127334.34343399999</v>
      </c>
      <c r="BV68">
        <v>883089.31698799995</v>
      </c>
      <c r="BW68">
        <v>2823.5814300000002</v>
      </c>
      <c r="BX68">
        <v>39.616666670000001</v>
      </c>
      <c r="BY68">
        <v>10.934343</v>
      </c>
      <c r="BZ68">
        <v>285.5</v>
      </c>
      <c r="CA68">
        <v>286.41666666999998</v>
      </c>
      <c r="CB68">
        <v>295.58333333000002</v>
      </c>
      <c r="CC68">
        <v>282</v>
      </c>
      <c r="CD68">
        <v>287</v>
      </c>
      <c r="CE68">
        <v>216.5</v>
      </c>
      <c r="CF68">
        <v>224.5</v>
      </c>
      <c r="CG68">
        <v>230.66666667000001</v>
      </c>
      <c r="CH68">
        <v>220</v>
      </c>
      <c r="CI68">
        <v>216</v>
      </c>
      <c r="CJ68">
        <v>69.5</v>
      </c>
      <c r="CK68">
        <v>61.916666669999998</v>
      </c>
      <c r="CL68">
        <v>64.916666669999998</v>
      </c>
      <c r="CM68">
        <v>62</v>
      </c>
      <c r="CN68">
        <v>70.5</v>
      </c>
      <c r="CO68">
        <v>4.2078110000000004</v>
      </c>
      <c r="CP68">
        <v>87</v>
      </c>
      <c r="CR68">
        <v>17</v>
      </c>
      <c r="CS68">
        <v>39</v>
      </c>
      <c r="CT68">
        <v>90</v>
      </c>
      <c r="CU68">
        <v>88</v>
      </c>
      <c r="CW68">
        <v>61</v>
      </c>
      <c r="CX68">
        <v>41</v>
      </c>
      <c r="CY68">
        <v>77</v>
      </c>
      <c r="CZ68">
        <v>89</v>
      </c>
      <c r="DA68">
        <v>93</v>
      </c>
      <c r="DB68">
        <v>1013</v>
      </c>
      <c r="DC68">
        <v>41</v>
      </c>
      <c r="DD68">
        <v>77</v>
      </c>
      <c r="DE68">
        <v>89</v>
      </c>
      <c r="DF68">
        <v>93</v>
      </c>
      <c r="DG68">
        <v>654</v>
      </c>
      <c r="DH68" t="s">
        <v>257</v>
      </c>
      <c r="DI68" t="s">
        <v>406</v>
      </c>
      <c r="DJ68">
        <v>4787.3236999999999</v>
      </c>
      <c r="DK68">
        <v>4773.4471999999996</v>
      </c>
      <c r="DL68">
        <v>4723.4836000000005</v>
      </c>
      <c r="DM68">
        <v>4679.9144999999999</v>
      </c>
      <c r="DN68">
        <v>4640.1638999999996</v>
      </c>
      <c r="DO68">
        <v>4611.5502999999999</v>
      </c>
      <c r="DP68">
        <v>4560.4679999999998</v>
      </c>
      <c r="DQ68">
        <v>4568.3262999999997</v>
      </c>
      <c r="DR68">
        <v>4621.4147000000003</v>
      </c>
      <c r="DS68">
        <v>4649.9958999999999</v>
      </c>
      <c r="DT68">
        <v>1977.9132</v>
      </c>
      <c r="DU68">
        <v>2052.3063999999999</v>
      </c>
      <c r="DV68">
        <v>2147.6722</v>
      </c>
      <c r="DW68">
        <v>2233.9521</v>
      </c>
      <c r="DX68">
        <v>2333.3233999999998</v>
      </c>
      <c r="DY68">
        <v>2405.8238000000001</v>
      </c>
      <c r="DZ68">
        <v>2513.6351</v>
      </c>
      <c r="EA68">
        <v>2580.6592000000001</v>
      </c>
      <c r="EB68">
        <v>2641.0073000000002</v>
      </c>
      <c r="EC68">
        <v>2684.1487000000002</v>
      </c>
    </row>
    <row r="69" spans="1:133" customFormat="1" x14ac:dyDescent="0.25">
      <c r="A69" t="s">
        <v>37</v>
      </c>
      <c r="B69" t="s">
        <v>407</v>
      </c>
      <c r="C69">
        <v>69</v>
      </c>
      <c r="H69">
        <v>79</v>
      </c>
      <c r="I69">
        <v>28.042096000000001</v>
      </c>
      <c r="J69">
        <v>26.923919999999999</v>
      </c>
      <c r="K69">
        <v>10.678687</v>
      </c>
      <c r="L69">
        <v>7.1620559999999998</v>
      </c>
      <c r="M69">
        <v>4561</v>
      </c>
      <c r="N69">
        <v>3282</v>
      </c>
      <c r="O69">
        <v>3138</v>
      </c>
      <c r="P69">
        <v>3167</v>
      </c>
      <c r="Q69">
        <v>3218</v>
      </c>
      <c r="R69">
        <v>3283</v>
      </c>
      <c r="S69">
        <v>1279</v>
      </c>
      <c r="T69">
        <v>1166</v>
      </c>
      <c r="U69">
        <v>1233</v>
      </c>
      <c r="V69">
        <v>1225</v>
      </c>
      <c r="W69">
        <v>1235</v>
      </c>
      <c r="X69">
        <v>25.540374</v>
      </c>
      <c r="Y69">
        <v>1.4335310000000001</v>
      </c>
      <c r="Z69">
        <v>3289</v>
      </c>
      <c r="AA69">
        <v>3247</v>
      </c>
      <c r="AB69">
        <v>3285</v>
      </c>
      <c r="AC69">
        <v>3250.2725999999998</v>
      </c>
      <c r="AD69">
        <v>1315</v>
      </c>
      <c r="AE69">
        <v>1382</v>
      </c>
      <c r="AF69">
        <v>1454</v>
      </c>
      <c r="AG69">
        <v>1476.5491</v>
      </c>
      <c r="AH69">
        <v>65335.233501000002</v>
      </c>
      <c r="AI69">
        <v>13350.543174</v>
      </c>
      <c r="AJ69">
        <v>-23.727249</v>
      </c>
      <c r="AK69">
        <v>125.20999</v>
      </c>
      <c r="AL69">
        <v>232989.83580900001</v>
      </c>
      <c r="AM69">
        <v>49.746000000000002</v>
      </c>
      <c r="AN69">
        <v>2.8988763999999998</v>
      </c>
      <c r="AP69">
        <v>-9.0513999999999992</v>
      </c>
      <c r="AQ69">
        <v>-5.9200000000000003E-2</v>
      </c>
      <c r="AR69">
        <v>-4.3110999999999997</v>
      </c>
      <c r="AS69">
        <v>-5.2935999999999996</v>
      </c>
      <c r="AT69">
        <v>-6.0839999999999996</v>
      </c>
      <c r="AV69">
        <v>353999.99999699998</v>
      </c>
      <c r="AW69">
        <v>366316.90674800001</v>
      </c>
      <c r="AX69">
        <v>367270.76923099998</v>
      </c>
      <c r="AY69">
        <v>384725.55205</v>
      </c>
      <c r="AZ69">
        <v>27631.221223</v>
      </c>
      <c r="BA69">
        <v>621.40217299999995</v>
      </c>
      <c r="BB69">
        <v>5637.025423</v>
      </c>
      <c r="BC69">
        <v>79.012207000000004</v>
      </c>
      <c r="BD69">
        <v>32.142457</v>
      </c>
      <c r="BE69">
        <v>109704.456607</v>
      </c>
      <c r="BF69">
        <v>98534.792807000005</v>
      </c>
      <c r="BI69">
        <v>342.66666666999998</v>
      </c>
      <c r="BJ69">
        <v>329.75</v>
      </c>
      <c r="BK69">
        <v>325</v>
      </c>
      <c r="BL69">
        <v>317</v>
      </c>
      <c r="BS69">
        <v>6855.6949269999996</v>
      </c>
      <c r="BT69">
        <v>33407.366805999998</v>
      </c>
      <c r="BU69">
        <v>119132.916341</v>
      </c>
      <c r="BW69">
        <v>2237.2286779999999</v>
      </c>
      <c r="CA69">
        <v>149.58333332999999</v>
      </c>
      <c r="CB69">
        <v>151.41666667000001</v>
      </c>
      <c r="CC69">
        <v>152.08333332999999</v>
      </c>
      <c r="CD69">
        <v>143</v>
      </c>
      <c r="CF69">
        <v>114</v>
      </c>
      <c r="CG69">
        <v>112.5</v>
      </c>
      <c r="CH69">
        <v>114</v>
      </c>
      <c r="CI69">
        <v>108</v>
      </c>
      <c r="CK69">
        <v>35.583333330000002</v>
      </c>
      <c r="CL69">
        <v>38.916666669999998</v>
      </c>
      <c r="CM69">
        <v>38.083333330000002</v>
      </c>
      <c r="CN69">
        <v>35</v>
      </c>
      <c r="CP69">
        <v>89</v>
      </c>
      <c r="CR69">
        <v>16</v>
      </c>
      <c r="CS69">
        <v>39</v>
      </c>
      <c r="CT69">
        <v>90</v>
      </c>
      <c r="CU69">
        <v>88</v>
      </c>
      <c r="CW69">
        <v>43</v>
      </c>
      <c r="CX69">
        <v>33</v>
      </c>
      <c r="CY69">
        <v>86</v>
      </c>
      <c r="CZ69">
        <v>84</v>
      </c>
      <c r="DA69">
        <v>92</v>
      </c>
      <c r="DB69">
        <v>518</v>
      </c>
      <c r="DC69">
        <v>33</v>
      </c>
      <c r="DD69">
        <v>86</v>
      </c>
      <c r="DE69">
        <v>84</v>
      </c>
      <c r="DF69">
        <v>92</v>
      </c>
      <c r="DG69">
        <v>739</v>
      </c>
      <c r="DH69" t="s">
        <v>37</v>
      </c>
      <c r="DI69" t="s">
        <v>407</v>
      </c>
      <c r="DJ69">
        <v>3300.5104000000001</v>
      </c>
      <c r="DK69">
        <v>3330.5014999999999</v>
      </c>
      <c r="DL69">
        <v>3297.2518</v>
      </c>
      <c r="DM69">
        <v>3255.4847</v>
      </c>
      <c r="DN69">
        <v>3250.2726000000002</v>
      </c>
      <c r="DO69">
        <v>3215.078</v>
      </c>
      <c r="DP69">
        <v>3206.1709000000001</v>
      </c>
      <c r="DQ69">
        <v>3198.71</v>
      </c>
      <c r="DR69">
        <v>3198.6974</v>
      </c>
      <c r="DS69">
        <v>3188.1768999999999</v>
      </c>
      <c r="DT69">
        <v>1276.271</v>
      </c>
      <c r="DU69">
        <v>1296.99</v>
      </c>
      <c r="DV69">
        <v>1364.7740999999999</v>
      </c>
      <c r="DW69">
        <v>1436.3806999999999</v>
      </c>
      <c r="DX69">
        <v>1476.5491</v>
      </c>
      <c r="DY69">
        <v>1538.1918000000001</v>
      </c>
      <c r="DZ69">
        <v>1597.6622</v>
      </c>
      <c r="EA69">
        <v>1643.8223</v>
      </c>
      <c r="EB69">
        <v>1695.7991999999999</v>
      </c>
      <c r="EC69">
        <v>1746.9072000000001</v>
      </c>
    </row>
    <row r="70" spans="1:133" customFormat="1" x14ac:dyDescent="0.25">
      <c r="A70" t="s">
        <v>234</v>
      </c>
      <c r="B70" t="s">
        <v>408</v>
      </c>
      <c r="C70">
        <v>70</v>
      </c>
      <c r="D70">
        <v>123923.99998512</v>
      </c>
      <c r="E70">
        <v>69.098855279287278</v>
      </c>
      <c r="F70">
        <v>1124.60863123216</v>
      </c>
      <c r="G70">
        <v>69191.977066819483</v>
      </c>
      <c r="H70">
        <v>86</v>
      </c>
      <c r="I70">
        <v>31.527304000000001</v>
      </c>
      <c r="J70">
        <v>18.494026999999999</v>
      </c>
      <c r="K70">
        <v>10.657306</v>
      </c>
      <c r="L70">
        <v>7.8600300000000001</v>
      </c>
      <c r="M70">
        <v>4688</v>
      </c>
      <c r="N70">
        <v>3210</v>
      </c>
      <c r="O70">
        <v>3218</v>
      </c>
      <c r="P70">
        <v>3210</v>
      </c>
      <c r="Q70">
        <v>3218</v>
      </c>
      <c r="R70">
        <v>3228</v>
      </c>
      <c r="S70">
        <v>1478</v>
      </c>
      <c r="T70">
        <v>1394</v>
      </c>
      <c r="U70">
        <v>1410</v>
      </c>
      <c r="V70">
        <v>1433</v>
      </c>
      <c r="W70">
        <v>1472</v>
      </c>
      <c r="X70">
        <v>24.930866000000002</v>
      </c>
      <c r="Y70">
        <v>1.4996799999999999</v>
      </c>
      <c r="Z70">
        <v>3187</v>
      </c>
      <c r="AA70">
        <v>3137</v>
      </c>
      <c r="AB70">
        <v>3087</v>
      </c>
      <c r="AC70">
        <v>3053.7359000000001</v>
      </c>
      <c r="AD70">
        <v>1556</v>
      </c>
      <c r="AE70">
        <v>1620</v>
      </c>
      <c r="AF70">
        <v>1676</v>
      </c>
      <c r="AG70">
        <v>1759.4179999999999</v>
      </c>
      <c r="AH70">
        <v>70881.399317000003</v>
      </c>
      <c r="AI70">
        <v>14201.552861</v>
      </c>
      <c r="AJ70">
        <v>-18.998998</v>
      </c>
      <c r="AK70">
        <v>0</v>
      </c>
      <c r="AL70">
        <v>224825.43978300001</v>
      </c>
      <c r="AM70">
        <v>47.911999999999999</v>
      </c>
      <c r="AN70">
        <v>1.9751552800000001</v>
      </c>
      <c r="AO70">
        <v>10.644197999999999</v>
      </c>
      <c r="AP70">
        <v>-6.6420000000000003</v>
      </c>
      <c r="AQ70">
        <v>-5.5240999999999998</v>
      </c>
      <c r="AR70">
        <v>-5.5119999999999996</v>
      </c>
      <c r="AS70">
        <v>-6.9065000000000003</v>
      </c>
      <c r="AT70">
        <v>-4.0723000000000003</v>
      </c>
      <c r="AU70">
        <v>414779.76190500002</v>
      </c>
      <c r="AV70">
        <v>433254.87912</v>
      </c>
      <c r="AW70">
        <v>502196.31903100002</v>
      </c>
      <c r="AX70">
        <v>753119.17098399997</v>
      </c>
      <c r="AY70">
        <v>586472.65625</v>
      </c>
      <c r="AZ70">
        <v>29728.242321000002</v>
      </c>
      <c r="BA70">
        <v>735.322272</v>
      </c>
      <c r="BB70">
        <v>6522.0165919999999</v>
      </c>
      <c r="BC70">
        <v>0</v>
      </c>
      <c r="BD70">
        <v>1.223144</v>
      </c>
      <c r="BE70">
        <v>106558.863329</v>
      </c>
      <c r="BF70">
        <v>94293.640054000003</v>
      </c>
      <c r="BG70">
        <v>7.1672349999999998</v>
      </c>
      <c r="BH70">
        <v>336</v>
      </c>
      <c r="BI70">
        <v>286.08333333000002</v>
      </c>
      <c r="BJ70">
        <v>271.66666665999998</v>
      </c>
      <c r="BK70">
        <v>193</v>
      </c>
      <c r="BL70">
        <v>256</v>
      </c>
      <c r="BM70">
        <v>17.658999000000001</v>
      </c>
      <c r="BO70">
        <v>0.23464199999999999</v>
      </c>
      <c r="BP70">
        <v>0.97056299999999995</v>
      </c>
      <c r="BQ70">
        <v>30.463126840000001</v>
      </c>
      <c r="BR70">
        <v>339</v>
      </c>
      <c r="BS70">
        <v>6942.9908530000002</v>
      </c>
      <c r="BT70">
        <v>37286.049487999997</v>
      </c>
      <c r="BU70">
        <v>118265.899865</v>
      </c>
      <c r="BV70">
        <v>1001702.005731</v>
      </c>
      <c r="BW70">
        <v>2575.5119450000002</v>
      </c>
      <c r="BX70">
        <v>49.306122449999997</v>
      </c>
      <c r="BY70">
        <v>9.4384300000000003</v>
      </c>
      <c r="BZ70">
        <v>174.5</v>
      </c>
      <c r="CA70">
        <v>195.5</v>
      </c>
      <c r="CB70">
        <v>202.33333332999999</v>
      </c>
      <c r="CC70">
        <v>190.91666667000001</v>
      </c>
      <c r="CD70">
        <v>185.5</v>
      </c>
      <c r="CE70">
        <v>139.5</v>
      </c>
      <c r="CF70">
        <v>151.91666667000001</v>
      </c>
      <c r="CG70">
        <v>162.66666667000001</v>
      </c>
      <c r="CH70">
        <v>156.41666667000001</v>
      </c>
      <c r="CI70">
        <v>150</v>
      </c>
      <c r="CJ70">
        <v>34</v>
      </c>
      <c r="CK70">
        <v>43.583333330000002</v>
      </c>
      <c r="CL70">
        <v>39.666666669999998</v>
      </c>
      <c r="CM70">
        <v>34.5</v>
      </c>
      <c r="CN70">
        <v>36</v>
      </c>
      <c r="CO70">
        <v>3.72227</v>
      </c>
      <c r="CP70">
        <v>87</v>
      </c>
      <c r="CR70">
        <v>14</v>
      </c>
      <c r="CS70">
        <v>44</v>
      </c>
      <c r="CT70">
        <v>91</v>
      </c>
      <c r="CU70">
        <v>91</v>
      </c>
      <c r="CX70">
        <v>34</v>
      </c>
      <c r="CY70">
        <v>78</v>
      </c>
      <c r="CZ70">
        <v>80</v>
      </c>
      <c r="DA70">
        <v>93</v>
      </c>
      <c r="DB70">
        <v>487.5</v>
      </c>
      <c r="DC70">
        <v>34</v>
      </c>
      <c r="DD70">
        <v>78</v>
      </c>
      <c r="DE70">
        <v>80</v>
      </c>
      <c r="DF70">
        <v>93</v>
      </c>
      <c r="DG70">
        <v>718</v>
      </c>
      <c r="DH70" t="s">
        <v>234</v>
      </c>
      <c r="DI70" t="s">
        <v>408</v>
      </c>
      <c r="DJ70">
        <v>3233.9544000000001</v>
      </c>
      <c r="DK70">
        <v>3209.6603</v>
      </c>
      <c r="DL70">
        <v>3171.4908999999998</v>
      </c>
      <c r="DM70">
        <v>3102.9733999999999</v>
      </c>
      <c r="DN70">
        <v>3053.7359000000001</v>
      </c>
      <c r="DO70">
        <v>3024.6197999999999</v>
      </c>
      <c r="DP70">
        <v>2993.8676</v>
      </c>
      <c r="DQ70">
        <v>2998.7683000000002</v>
      </c>
      <c r="DR70">
        <v>3016.0346</v>
      </c>
      <c r="DS70">
        <v>3057.8960000000002</v>
      </c>
      <c r="DT70">
        <v>1499.2049</v>
      </c>
      <c r="DU70">
        <v>1542.4848</v>
      </c>
      <c r="DV70">
        <v>1608.4050999999999</v>
      </c>
      <c r="DW70">
        <v>1688.2079000000001</v>
      </c>
      <c r="DX70">
        <v>1759.4179999999999</v>
      </c>
      <c r="DY70">
        <v>1818.6582000000001</v>
      </c>
      <c r="DZ70">
        <v>1873.1512</v>
      </c>
      <c r="EA70">
        <v>1910.2451000000001</v>
      </c>
      <c r="EB70">
        <v>1933.7413999999999</v>
      </c>
      <c r="EC70">
        <v>1948.8551</v>
      </c>
    </row>
    <row r="71" spans="1:133" customFormat="1" x14ac:dyDescent="0.25">
      <c r="A71" t="s">
        <v>247</v>
      </c>
      <c r="B71" t="s">
        <v>409</v>
      </c>
      <c r="C71">
        <v>71</v>
      </c>
      <c r="G71">
        <v>54294.416236659898</v>
      </c>
      <c r="H71">
        <v>74</v>
      </c>
      <c r="I71">
        <v>29.406669999999998</v>
      </c>
      <c r="J71">
        <v>16.890428</v>
      </c>
      <c r="K71">
        <v>10.384370000000001</v>
      </c>
      <c r="L71">
        <v>7.2095989999999999</v>
      </c>
      <c r="M71">
        <v>2309</v>
      </c>
      <c r="N71">
        <v>1630</v>
      </c>
      <c r="O71">
        <v>1668</v>
      </c>
      <c r="P71">
        <v>1644</v>
      </c>
      <c r="Q71">
        <v>1657</v>
      </c>
      <c r="R71">
        <v>1661</v>
      </c>
      <c r="S71">
        <v>679</v>
      </c>
      <c r="T71">
        <v>630</v>
      </c>
      <c r="U71">
        <v>649</v>
      </c>
      <c r="V71">
        <v>646</v>
      </c>
      <c r="W71">
        <v>657</v>
      </c>
      <c r="X71">
        <v>24.516883</v>
      </c>
      <c r="Y71">
        <v>1.5077510000000001</v>
      </c>
      <c r="Z71">
        <v>1617</v>
      </c>
      <c r="AA71">
        <v>1604</v>
      </c>
      <c r="AB71">
        <v>1589</v>
      </c>
      <c r="AC71">
        <v>1572.2998</v>
      </c>
      <c r="AD71">
        <v>694</v>
      </c>
      <c r="AE71">
        <v>712</v>
      </c>
      <c r="AF71">
        <v>731</v>
      </c>
      <c r="AG71">
        <v>750.55269999999996</v>
      </c>
      <c r="AH71">
        <v>74140.753572999995</v>
      </c>
      <c r="AI71">
        <v>15558.080271999999</v>
      </c>
      <c r="AJ71">
        <v>0.88294799999999996</v>
      </c>
      <c r="AK71">
        <v>376.51306</v>
      </c>
      <c r="AL71">
        <v>252122.23858599999</v>
      </c>
      <c r="AM71">
        <v>49.95</v>
      </c>
      <c r="AN71">
        <v>1.4432989700000001</v>
      </c>
      <c r="AO71">
        <v>11.346902999999999</v>
      </c>
      <c r="AP71">
        <v>0.60619999999999996</v>
      </c>
      <c r="AQ71">
        <v>12.100300000000001</v>
      </c>
      <c r="AR71">
        <v>9.0342000000000002</v>
      </c>
      <c r="AS71">
        <v>6.0651999999999999</v>
      </c>
      <c r="AT71">
        <v>2.8767</v>
      </c>
      <c r="AU71">
        <v>381714.285714</v>
      </c>
      <c r="AV71">
        <v>291871.32867100002</v>
      </c>
      <c r="AW71">
        <v>297895.05247400003</v>
      </c>
      <c r="AX71">
        <v>333038.46153799997</v>
      </c>
      <c r="AY71">
        <v>355191.082803</v>
      </c>
      <c r="AZ71">
        <v>25458.640103999998</v>
      </c>
      <c r="BA71">
        <v>1019.643236</v>
      </c>
      <c r="BB71">
        <v>5333.722659</v>
      </c>
      <c r="BC71">
        <v>153.111064</v>
      </c>
      <c r="BD71">
        <v>469.95115700000002</v>
      </c>
      <c r="BE71">
        <v>111565.537555</v>
      </c>
      <c r="BF71">
        <v>86574.374079999994</v>
      </c>
      <c r="BG71">
        <v>6.6695539999999998</v>
      </c>
      <c r="BH71">
        <v>154</v>
      </c>
      <c r="BI71">
        <v>178.75</v>
      </c>
      <c r="BJ71">
        <v>166.75</v>
      </c>
      <c r="BK71">
        <v>156</v>
      </c>
      <c r="BL71">
        <v>157</v>
      </c>
      <c r="BM71">
        <v>15.758468000000001</v>
      </c>
      <c r="BN71">
        <v>0</v>
      </c>
      <c r="BO71">
        <v>0.259853</v>
      </c>
      <c r="BP71">
        <v>0.56301400000000001</v>
      </c>
      <c r="BS71">
        <v>8205.1390950000005</v>
      </c>
      <c r="BT71">
        <v>39708.964919999999</v>
      </c>
      <c r="BU71">
        <v>135033.87334300001</v>
      </c>
      <c r="BV71">
        <v>930842.63959399995</v>
      </c>
      <c r="BW71">
        <v>2316.1541790000001</v>
      </c>
      <c r="BY71">
        <v>12.371134</v>
      </c>
      <c r="BZ71">
        <v>98.5</v>
      </c>
      <c r="CA71">
        <v>110.58333333</v>
      </c>
      <c r="CB71">
        <v>105.91666667</v>
      </c>
      <c r="CC71">
        <v>95.083333330000002</v>
      </c>
      <c r="CD71">
        <v>95</v>
      </c>
      <c r="CE71">
        <v>84</v>
      </c>
      <c r="CF71">
        <v>97.833333330000002</v>
      </c>
      <c r="CG71">
        <v>91.666666669999998</v>
      </c>
      <c r="CH71">
        <v>85.333333330000002</v>
      </c>
      <c r="CI71">
        <v>84.5</v>
      </c>
      <c r="CJ71">
        <v>13.5</v>
      </c>
      <c r="CK71">
        <v>12.75</v>
      </c>
      <c r="CL71">
        <v>14.25</v>
      </c>
      <c r="CM71">
        <v>9.75</v>
      </c>
      <c r="CN71">
        <v>10.5</v>
      </c>
      <c r="CO71">
        <v>4.2659159999999998</v>
      </c>
      <c r="CP71">
        <v>88</v>
      </c>
      <c r="CR71">
        <v>15</v>
      </c>
      <c r="CS71">
        <v>39</v>
      </c>
      <c r="CT71">
        <v>94</v>
      </c>
      <c r="CU71">
        <v>88</v>
      </c>
      <c r="CW71">
        <v>41</v>
      </c>
      <c r="CX71">
        <v>25</v>
      </c>
      <c r="CY71">
        <v>61</v>
      </c>
      <c r="CZ71">
        <v>79</v>
      </c>
      <c r="DA71">
        <v>91</v>
      </c>
      <c r="DB71">
        <v>466</v>
      </c>
      <c r="DC71">
        <v>25</v>
      </c>
      <c r="DD71">
        <v>61</v>
      </c>
      <c r="DE71">
        <v>79</v>
      </c>
      <c r="DF71">
        <v>91</v>
      </c>
      <c r="DG71">
        <v>1332</v>
      </c>
      <c r="DH71" t="s">
        <v>247</v>
      </c>
      <c r="DI71" t="s">
        <v>409</v>
      </c>
      <c r="DJ71">
        <v>1635.6777999999999</v>
      </c>
      <c r="DK71">
        <v>1616.2249999999999</v>
      </c>
      <c r="DL71">
        <v>1597.7144000000001</v>
      </c>
      <c r="DM71">
        <v>1581.7581</v>
      </c>
      <c r="DN71">
        <v>1572.2998</v>
      </c>
      <c r="DO71">
        <v>1529.9601</v>
      </c>
      <c r="DP71">
        <v>1524.0243</v>
      </c>
      <c r="DQ71">
        <v>1511.4972</v>
      </c>
      <c r="DR71">
        <v>1522.0633</v>
      </c>
      <c r="DS71">
        <v>1511.8484000000001</v>
      </c>
      <c r="DT71">
        <v>675.90070000000003</v>
      </c>
      <c r="DU71">
        <v>688.53650000000005</v>
      </c>
      <c r="DV71">
        <v>706.21690000000001</v>
      </c>
      <c r="DW71">
        <v>724.81330000000003</v>
      </c>
      <c r="DX71">
        <v>750.55269999999996</v>
      </c>
      <c r="DY71">
        <v>793.64779999999996</v>
      </c>
      <c r="DZ71">
        <v>811.8836</v>
      </c>
      <c r="EA71">
        <v>835.22280000000001</v>
      </c>
      <c r="EB71">
        <v>855.30819999999994</v>
      </c>
      <c r="EC71">
        <v>876.46950000000004</v>
      </c>
    </row>
    <row r="72" spans="1:133" customFormat="1" x14ac:dyDescent="0.25">
      <c r="A72" t="s">
        <v>124</v>
      </c>
      <c r="B72" t="s">
        <v>410</v>
      </c>
      <c r="C72">
        <v>72</v>
      </c>
      <c r="D72">
        <v>116879.99999904001</v>
      </c>
      <c r="E72">
        <v>266.90770648299201</v>
      </c>
      <c r="F72">
        <v>514.4507186898004</v>
      </c>
      <c r="G72">
        <v>74089.887630741578</v>
      </c>
      <c r="H72">
        <v>89</v>
      </c>
      <c r="I72">
        <v>26.049617999999999</v>
      </c>
      <c r="J72">
        <v>18.606870000000001</v>
      </c>
      <c r="K72">
        <v>9.9116079999999993</v>
      </c>
      <c r="L72">
        <v>6.4348850000000004</v>
      </c>
      <c r="M72">
        <v>2096</v>
      </c>
      <c r="N72">
        <v>1550</v>
      </c>
      <c r="O72">
        <v>1494</v>
      </c>
      <c r="P72">
        <v>1508</v>
      </c>
      <c r="Q72">
        <v>1507</v>
      </c>
      <c r="R72">
        <v>1534</v>
      </c>
      <c r="S72">
        <v>546</v>
      </c>
      <c r="T72">
        <v>510</v>
      </c>
      <c r="U72">
        <v>511</v>
      </c>
      <c r="V72">
        <v>529</v>
      </c>
      <c r="W72">
        <v>519</v>
      </c>
      <c r="X72">
        <v>24.702415999999999</v>
      </c>
      <c r="Y72">
        <v>1.249263</v>
      </c>
      <c r="Z72">
        <v>1485</v>
      </c>
      <c r="AA72">
        <v>1464</v>
      </c>
      <c r="AB72">
        <v>1460</v>
      </c>
      <c r="AC72">
        <v>1404.3453</v>
      </c>
      <c r="AD72">
        <v>545</v>
      </c>
      <c r="AE72">
        <v>574</v>
      </c>
      <c r="AF72">
        <v>640</v>
      </c>
      <c r="AG72">
        <v>691.20590000000004</v>
      </c>
      <c r="AH72">
        <v>68741.889313000007</v>
      </c>
      <c r="AI72">
        <v>14545.668827</v>
      </c>
      <c r="AJ72">
        <v>9.5818999999999992</v>
      </c>
      <c r="AK72">
        <v>0</v>
      </c>
      <c r="AL72">
        <v>263888.27838799998</v>
      </c>
      <c r="AM72">
        <v>55.834000000000003</v>
      </c>
      <c r="AN72">
        <v>1.203125</v>
      </c>
      <c r="AO72">
        <v>13.072519</v>
      </c>
      <c r="AP72">
        <v>8.4170999999999996</v>
      </c>
      <c r="AQ72">
        <v>0.46510000000000001</v>
      </c>
      <c r="AR72">
        <v>5.7172000000000001</v>
      </c>
      <c r="AS72">
        <v>4.5305</v>
      </c>
      <c r="AT72">
        <v>9.9404000000000003</v>
      </c>
      <c r="AU72">
        <v>364418.18181799998</v>
      </c>
      <c r="AV72">
        <v>398590.59369000001</v>
      </c>
      <c r="AW72">
        <v>373642.45811100001</v>
      </c>
      <c r="AX72">
        <v>374219.85815599997</v>
      </c>
      <c r="AY72">
        <v>355821.19205299998</v>
      </c>
      <c r="AZ72">
        <v>28687.5</v>
      </c>
      <c r="BA72">
        <v>522.56924000000004</v>
      </c>
      <c r="BB72">
        <v>6159.5757219999996</v>
      </c>
      <c r="BC72">
        <v>104.773129</v>
      </c>
      <c r="BD72">
        <v>147.67236299999999</v>
      </c>
      <c r="BE72">
        <v>123554.945055</v>
      </c>
      <c r="BF72">
        <v>110126.373626</v>
      </c>
      <c r="BG72">
        <v>7.8721370000000004</v>
      </c>
      <c r="BH72">
        <v>165</v>
      </c>
      <c r="BI72">
        <v>108.08333333</v>
      </c>
      <c r="BJ72">
        <v>119.33333333</v>
      </c>
      <c r="BK72">
        <v>141</v>
      </c>
      <c r="BL72">
        <v>151</v>
      </c>
      <c r="BM72">
        <v>23.076923000000001</v>
      </c>
      <c r="BN72">
        <v>13.333333</v>
      </c>
      <c r="BO72">
        <v>0.31011499999999997</v>
      </c>
      <c r="BQ72">
        <v>62.038216560000002</v>
      </c>
      <c r="BR72">
        <v>157</v>
      </c>
      <c r="BS72">
        <v>7610.9605190000002</v>
      </c>
      <c r="BT72">
        <v>36555.820611000003</v>
      </c>
      <c r="BU72">
        <v>140331.50183200001</v>
      </c>
      <c r="BV72">
        <v>1721820.224719</v>
      </c>
      <c r="BW72">
        <v>1572.996183</v>
      </c>
      <c r="BX72">
        <v>138.44444444000001</v>
      </c>
      <c r="BY72">
        <v>6.593407</v>
      </c>
      <c r="BZ72">
        <v>44.5</v>
      </c>
      <c r="CA72">
        <v>65.916666669999998</v>
      </c>
      <c r="CB72">
        <v>64.166666669999998</v>
      </c>
      <c r="CC72">
        <v>57.583333330000002</v>
      </c>
      <c r="CD72">
        <v>46</v>
      </c>
      <c r="CE72">
        <v>36</v>
      </c>
      <c r="CG72">
        <v>58.666666669999998</v>
      </c>
      <c r="CH72">
        <v>51</v>
      </c>
      <c r="CI72">
        <v>39</v>
      </c>
      <c r="CJ72">
        <v>8</v>
      </c>
      <c r="CL72">
        <v>5.5</v>
      </c>
      <c r="CM72">
        <v>6.5833333300000003</v>
      </c>
      <c r="CN72">
        <v>6</v>
      </c>
      <c r="CO72">
        <v>2.1230920000000002</v>
      </c>
      <c r="CP72">
        <v>90</v>
      </c>
      <c r="CR72">
        <v>15</v>
      </c>
      <c r="CS72">
        <v>30</v>
      </c>
      <c r="CT72">
        <v>87</v>
      </c>
      <c r="CU72">
        <v>86</v>
      </c>
      <c r="CW72">
        <v>25</v>
      </c>
      <c r="CX72">
        <v>35</v>
      </c>
      <c r="CY72">
        <v>68</v>
      </c>
      <c r="CZ72">
        <v>67</v>
      </c>
      <c r="DA72">
        <v>89</v>
      </c>
      <c r="DB72">
        <v>1107</v>
      </c>
      <c r="DC72">
        <v>35</v>
      </c>
      <c r="DD72">
        <v>68</v>
      </c>
      <c r="DE72">
        <v>67</v>
      </c>
      <c r="DF72">
        <v>89</v>
      </c>
      <c r="DG72">
        <v>1882</v>
      </c>
      <c r="DH72" t="s">
        <v>124</v>
      </c>
      <c r="DI72" t="s">
        <v>410</v>
      </c>
      <c r="DJ72">
        <v>1539.2144000000001</v>
      </c>
      <c r="DK72">
        <v>1499.0820000000001</v>
      </c>
      <c r="DL72">
        <v>1483.7618</v>
      </c>
      <c r="DM72">
        <v>1433.4607000000001</v>
      </c>
      <c r="DN72">
        <v>1404.3453</v>
      </c>
      <c r="DO72">
        <v>1397.5238999999999</v>
      </c>
      <c r="DP72">
        <v>1369.8243</v>
      </c>
      <c r="DQ72">
        <v>1346.1461999999999</v>
      </c>
      <c r="DR72">
        <v>1344.8734999999999</v>
      </c>
      <c r="DS72">
        <v>1337.4148</v>
      </c>
      <c r="DT72">
        <v>533.97310000000004</v>
      </c>
      <c r="DU72">
        <v>572.47720000000004</v>
      </c>
      <c r="DV72">
        <v>608.82029999999997</v>
      </c>
      <c r="DW72">
        <v>655.86800000000005</v>
      </c>
      <c r="DX72">
        <v>691.20590000000004</v>
      </c>
      <c r="DY72">
        <v>717.80560000000003</v>
      </c>
      <c r="DZ72">
        <v>747.4221</v>
      </c>
      <c r="EA72">
        <v>778.73749999999995</v>
      </c>
      <c r="EB72">
        <v>788.3211</v>
      </c>
      <c r="EC72">
        <v>809.51879999999994</v>
      </c>
    </row>
    <row r="73" spans="1:133" customFormat="1" x14ac:dyDescent="0.25">
      <c r="A73" t="s">
        <v>228</v>
      </c>
      <c r="B73" t="s">
        <v>411</v>
      </c>
      <c r="C73">
        <v>73</v>
      </c>
      <c r="H73">
        <v>63</v>
      </c>
      <c r="I73">
        <v>29.212845000000002</v>
      </c>
      <c r="J73">
        <v>17.931229999999999</v>
      </c>
      <c r="K73">
        <v>12.604699999999999</v>
      </c>
      <c r="L73">
        <v>8.3597629999999992</v>
      </c>
      <c r="M73">
        <v>3519</v>
      </c>
      <c r="N73">
        <v>2491</v>
      </c>
      <c r="O73">
        <v>2391</v>
      </c>
      <c r="P73">
        <v>2420</v>
      </c>
      <c r="Q73">
        <v>2435</v>
      </c>
      <c r="R73">
        <v>2476</v>
      </c>
      <c r="S73">
        <v>1028</v>
      </c>
      <c r="T73">
        <v>1073</v>
      </c>
      <c r="U73">
        <v>1051</v>
      </c>
      <c r="V73">
        <v>1024</v>
      </c>
      <c r="W73">
        <v>1036</v>
      </c>
      <c r="X73">
        <v>28.616736</v>
      </c>
      <c r="Y73">
        <v>1.6833370000000001</v>
      </c>
      <c r="Z73">
        <v>2445</v>
      </c>
      <c r="AA73">
        <v>2421</v>
      </c>
      <c r="AB73">
        <v>2408</v>
      </c>
      <c r="AC73">
        <v>2368.0003999999999</v>
      </c>
      <c r="AD73">
        <v>1088</v>
      </c>
      <c r="AE73">
        <v>1129</v>
      </c>
      <c r="AF73">
        <v>1145</v>
      </c>
      <c r="AG73">
        <v>1191.0766000000001</v>
      </c>
      <c r="AH73">
        <v>80433.077579000004</v>
      </c>
      <c r="AI73">
        <v>19683.256078999999</v>
      </c>
      <c r="AJ73">
        <v>24.153341000000001</v>
      </c>
      <c r="AK73">
        <v>19.923559000000001</v>
      </c>
      <c r="AL73">
        <v>275334.63034999999</v>
      </c>
      <c r="AM73">
        <v>53.433</v>
      </c>
      <c r="AN73">
        <v>1.28244275</v>
      </c>
      <c r="AO73">
        <v>14.009662000000001</v>
      </c>
      <c r="AP73">
        <v>11.085000000000001</v>
      </c>
      <c r="AQ73">
        <v>1.8319000000000001</v>
      </c>
      <c r="AR73">
        <v>5.9093999999999998</v>
      </c>
      <c r="AS73">
        <v>-1.7534000000000001</v>
      </c>
      <c r="AT73">
        <v>3.9079000000000002</v>
      </c>
      <c r="AV73">
        <v>322945.84382499999</v>
      </c>
      <c r="AW73">
        <v>323853.10405899998</v>
      </c>
      <c r="AX73">
        <v>375455.93869699998</v>
      </c>
      <c r="AY73">
        <v>492110.16949200002</v>
      </c>
      <c r="AZ73">
        <v>35030.974709000002</v>
      </c>
      <c r="BA73">
        <v>779.94632799999999</v>
      </c>
      <c r="BB73">
        <v>9029.6007160000008</v>
      </c>
      <c r="BC73">
        <v>338.45653399999998</v>
      </c>
      <c r="BD73">
        <v>211.67764500000001</v>
      </c>
      <c r="BE73">
        <v>137772.37354100001</v>
      </c>
      <c r="BF73">
        <v>119916.342412</v>
      </c>
      <c r="BI73">
        <v>264.66666666999998</v>
      </c>
      <c r="BJ73">
        <v>285.91666665999998</v>
      </c>
      <c r="BK73">
        <v>261</v>
      </c>
      <c r="BL73">
        <v>236</v>
      </c>
      <c r="BS73">
        <v>9303.732618</v>
      </c>
      <c r="BT73">
        <v>39939.471441000002</v>
      </c>
      <c r="BU73">
        <v>136718.871595</v>
      </c>
      <c r="BW73">
        <v>3271.9522590000001</v>
      </c>
      <c r="CA73">
        <v>144.58333332999999</v>
      </c>
      <c r="CB73">
        <v>164.08333332999999</v>
      </c>
      <c r="CC73">
        <v>169.16666667000001</v>
      </c>
      <c r="CD73">
        <v>171</v>
      </c>
      <c r="CF73">
        <v>120.33333333</v>
      </c>
      <c r="CG73">
        <v>138.83333332999999</v>
      </c>
      <c r="CH73">
        <v>143.41666667000001</v>
      </c>
      <c r="CI73">
        <v>143.5</v>
      </c>
      <c r="CK73">
        <v>24.25</v>
      </c>
      <c r="CL73">
        <v>25.25</v>
      </c>
      <c r="CM73">
        <v>25.75</v>
      </c>
      <c r="CN73">
        <v>26.5</v>
      </c>
      <c r="CP73">
        <v>88</v>
      </c>
      <c r="CQ73">
        <v>69.361111109999996</v>
      </c>
      <c r="CR73">
        <v>11</v>
      </c>
      <c r="CS73">
        <v>30</v>
      </c>
      <c r="CT73">
        <v>93</v>
      </c>
      <c r="CU73">
        <v>86</v>
      </c>
      <c r="CV73">
        <v>75.555555560000002</v>
      </c>
      <c r="CW73">
        <v>24</v>
      </c>
      <c r="CX73">
        <v>31</v>
      </c>
      <c r="CY73">
        <v>70</v>
      </c>
      <c r="CZ73">
        <v>85</v>
      </c>
      <c r="DA73">
        <v>94</v>
      </c>
      <c r="DB73">
        <v>572</v>
      </c>
      <c r="DC73">
        <v>31</v>
      </c>
      <c r="DD73">
        <v>70</v>
      </c>
      <c r="DE73">
        <v>85</v>
      </c>
      <c r="DF73">
        <v>94</v>
      </c>
      <c r="DG73">
        <v>868</v>
      </c>
      <c r="DH73" t="s">
        <v>228</v>
      </c>
      <c r="DI73" t="s">
        <v>411</v>
      </c>
      <c r="DJ73">
        <v>2472.6277</v>
      </c>
      <c r="DK73">
        <v>2464.9593</v>
      </c>
      <c r="DL73">
        <v>2444.6165999999998</v>
      </c>
      <c r="DM73">
        <v>2400.9569999999999</v>
      </c>
      <c r="DN73">
        <v>2368.0003999999999</v>
      </c>
      <c r="DO73">
        <v>2362.9773</v>
      </c>
      <c r="DP73">
        <v>2364.4659000000001</v>
      </c>
      <c r="DQ73">
        <v>2367.5124999999998</v>
      </c>
      <c r="DR73">
        <v>2381.8249000000001</v>
      </c>
      <c r="DS73">
        <v>2375.8764999999999</v>
      </c>
      <c r="DT73">
        <v>1054.6757</v>
      </c>
      <c r="DU73">
        <v>1078.3404</v>
      </c>
      <c r="DV73">
        <v>1116.1042</v>
      </c>
      <c r="DW73">
        <v>1162.8494000000001</v>
      </c>
      <c r="DX73">
        <v>1191.0766000000001</v>
      </c>
      <c r="DY73">
        <v>1209.3869999999999</v>
      </c>
      <c r="DZ73">
        <v>1239.9305999999999</v>
      </c>
      <c r="EA73">
        <v>1269.5009</v>
      </c>
      <c r="EB73">
        <v>1286.5896</v>
      </c>
      <c r="EC73">
        <v>1307.6325999999999</v>
      </c>
    </row>
    <row r="74" spans="1:133" customFormat="1" x14ac:dyDescent="0.25">
      <c r="A74" t="s">
        <v>7</v>
      </c>
      <c r="B74" t="s">
        <v>412</v>
      </c>
      <c r="C74">
        <v>74</v>
      </c>
      <c r="D74">
        <v>140699.99998692001</v>
      </c>
      <c r="E74">
        <v>101.10547082147201</v>
      </c>
      <c r="F74">
        <v>866.14072502644706</v>
      </c>
      <c r="G74">
        <v>68247.838624599433</v>
      </c>
      <c r="H74">
        <v>70</v>
      </c>
      <c r="I74">
        <v>27.882327</v>
      </c>
      <c r="J74">
        <v>19.835604</v>
      </c>
      <c r="K74">
        <v>8.8413880000000002</v>
      </c>
      <c r="L74">
        <v>6.363232</v>
      </c>
      <c r="M74">
        <v>4623</v>
      </c>
      <c r="N74">
        <v>3334</v>
      </c>
      <c r="O74">
        <v>3246</v>
      </c>
      <c r="P74">
        <v>3262</v>
      </c>
      <c r="Q74">
        <v>3261</v>
      </c>
      <c r="R74">
        <v>3325</v>
      </c>
      <c r="S74">
        <v>1289</v>
      </c>
      <c r="T74">
        <v>1233</v>
      </c>
      <c r="U74">
        <v>1253</v>
      </c>
      <c r="V74">
        <v>1245</v>
      </c>
      <c r="W74">
        <v>1273</v>
      </c>
      <c r="X74">
        <v>22.821740999999999</v>
      </c>
      <c r="Y74">
        <v>1.4217299999999999</v>
      </c>
      <c r="Z74">
        <v>3292</v>
      </c>
      <c r="AA74">
        <v>3282</v>
      </c>
      <c r="AB74">
        <v>3208</v>
      </c>
      <c r="AC74">
        <v>3233.3564000000001</v>
      </c>
      <c r="AD74">
        <v>1323</v>
      </c>
      <c r="AE74">
        <v>1369</v>
      </c>
      <c r="AF74">
        <v>1422</v>
      </c>
      <c r="AG74">
        <v>1485.4157</v>
      </c>
      <c r="AH74">
        <v>73853.990915000002</v>
      </c>
      <c r="AI74">
        <v>13886.113442</v>
      </c>
      <c r="AJ74">
        <v>15.964921</v>
      </c>
      <c r="AK74">
        <v>75.035790000000006</v>
      </c>
      <c r="AL74">
        <v>264877.42436</v>
      </c>
      <c r="AM74">
        <v>50.959000000000003</v>
      </c>
      <c r="AN74">
        <v>2.0188679199999999</v>
      </c>
      <c r="AO74">
        <v>10.858750000000001</v>
      </c>
      <c r="AP74">
        <v>6.0170000000000003</v>
      </c>
      <c r="AQ74">
        <v>15.4114</v>
      </c>
      <c r="AR74">
        <v>12.9398</v>
      </c>
      <c r="AS74">
        <v>8.5650999999999993</v>
      </c>
      <c r="AT74">
        <v>6.3646000000000003</v>
      </c>
      <c r="AU74">
        <v>383226.415094</v>
      </c>
      <c r="AV74">
        <v>342456.794085</v>
      </c>
      <c r="AW74">
        <v>320420.407022</v>
      </c>
      <c r="AX74">
        <v>357031.91489399999</v>
      </c>
      <c r="AY74">
        <v>364834.45945899998</v>
      </c>
      <c r="AZ74">
        <v>26360.804671999998</v>
      </c>
      <c r="BA74">
        <v>914.49869200000001</v>
      </c>
      <c r="BB74">
        <v>5118.3788320000003</v>
      </c>
      <c r="BC74">
        <v>94.880781999999996</v>
      </c>
      <c r="BD74">
        <v>57.955275</v>
      </c>
      <c r="BE74">
        <v>112790.535299</v>
      </c>
      <c r="BF74">
        <v>94543.056633</v>
      </c>
      <c r="BG74">
        <v>6.8786500000000004</v>
      </c>
      <c r="BH74">
        <v>318</v>
      </c>
      <c r="BI74">
        <v>259.41666666999998</v>
      </c>
      <c r="BJ74">
        <v>298.91666666999998</v>
      </c>
      <c r="BK74">
        <v>282</v>
      </c>
      <c r="BL74">
        <v>296</v>
      </c>
      <c r="BM74">
        <v>17.688130000000001</v>
      </c>
      <c r="BN74">
        <v>3.4591189999999998</v>
      </c>
      <c r="BO74">
        <v>0.41098899999999999</v>
      </c>
      <c r="BP74">
        <v>0.44343500000000002</v>
      </c>
      <c r="BQ74">
        <v>36.755485890000003</v>
      </c>
      <c r="BR74">
        <v>319</v>
      </c>
      <c r="BS74">
        <v>7625.5121689999996</v>
      </c>
      <c r="BT74">
        <v>41999.783689999997</v>
      </c>
      <c r="BU74">
        <v>150632.27308000001</v>
      </c>
      <c r="BV74">
        <v>1119106.628242</v>
      </c>
      <c r="BW74">
        <v>2561.3238160000001</v>
      </c>
      <c r="BX74">
        <v>61.355555559999999</v>
      </c>
      <c r="BY74">
        <v>11.326610000000001</v>
      </c>
      <c r="BZ74">
        <v>173.5</v>
      </c>
      <c r="CA74">
        <v>226.33333332999999</v>
      </c>
      <c r="CB74">
        <v>207.41666667000001</v>
      </c>
      <c r="CC74">
        <v>205.5</v>
      </c>
      <c r="CD74">
        <v>193</v>
      </c>
      <c r="CE74">
        <v>146</v>
      </c>
      <c r="CF74">
        <v>188.5</v>
      </c>
      <c r="CG74">
        <v>174</v>
      </c>
      <c r="CH74">
        <v>175.25</v>
      </c>
      <c r="CI74">
        <v>161.5</v>
      </c>
      <c r="CJ74">
        <v>29</v>
      </c>
      <c r="CK74">
        <v>37.833333330000002</v>
      </c>
      <c r="CL74">
        <v>33.416666669999998</v>
      </c>
      <c r="CM74">
        <v>30.25</v>
      </c>
      <c r="CN74">
        <v>31</v>
      </c>
      <c r="CO74">
        <v>3.752974</v>
      </c>
      <c r="CP74">
        <v>87.5</v>
      </c>
      <c r="CR74">
        <v>16</v>
      </c>
      <c r="CS74">
        <v>31</v>
      </c>
      <c r="CT74">
        <v>90</v>
      </c>
      <c r="CU74">
        <v>91</v>
      </c>
      <c r="CW74">
        <v>86</v>
      </c>
      <c r="CX74">
        <v>27</v>
      </c>
      <c r="CY74">
        <v>76</v>
      </c>
      <c r="CZ74">
        <v>82</v>
      </c>
      <c r="DA74">
        <v>87</v>
      </c>
      <c r="DB74">
        <v>1190.5</v>
      </c>
      <c r="DC74">
        <v>27</v>
      </c>
      <c r="DD74">
        <v>76</v>
      </c>
      <c r="DE74">
        <v>82</v>
      </c>
      <c r="DF74">
        <v>87</v>
      </c>
      <c r="DG74">
        <v>984</v>
      </c>
      <c r="DH74" t="s">
        <v>7</v>
      </c>
      <c r="DI74" t="s">
        <v>412</v>
      </c>
      <c r="DJ74">
        <v>3344.0547000000001</v>
      </c>
      <c r="DK74">
        <v>3316.4191000000001</v>
      </c>
      <c r="DL74">
        <v>3299.2393999999999</v>
      </c>
      <c r="DM74">
        <v>3275.2210999999998</v>
      </c>
      <c r="DN74">
        <v>3233.3564000000001</v>
      </c>
      <c r="DO74">
        <v>3201.2393999999999</v>
      </c>
      <c r="DP74">
        <v>3162.6356999999998</v>
      </c>
      <c r="DQ74">
        <v>3154.6329999999998</v>
      </c>
      <c r="DR74">
        <v>3134.6713</v>
      </c>
      <c r="DS74">
        <v>3120.0419000000002</v>
      </c>
      <c r="DT74">
        <v>1286.9793</v>
      </c>
      <c r="DU74">
        <v>1336.3035</v>
      </c>
      <c r="DV74">
        <v>1383.2692</v>
      </c>
      <c r="DW74">
        <v>1425.3992000000001</v>
      </c>
      <c r="DX74">
        <v>1485.4157</v>
      </c>
      <c r="DY74">
        <v>1531.7952</v>
      </c>
      <c r="DZ74">
        <v>1586.4965</v>
      </c>
      <c r="EA74">
        <v>1641.5926999999999</v>
      </c>
      <c r="EB74">
        <v>1681.6523</v>
      </c>
      <c r="EC74">
        <v>1732.5419999999999</v>
      </c>
    </row>
    <row r="75" spans="1:133" customFormat="1" x14ac:dyDescent="0.25">
      <c r="A75" t="s">
        <v>279</v>
      </c>
      <c r="B75" t="s">
        <v>413</v>
      </c>
      <c r="C75">
        <v>75</v>
      </c>
      <c r="D75">
        <v>76139.999995200007</v>
      </c>
      <c r="E75">
        <v>66.253473091032291</v>
      </c>
      <c r="F75">
        <v>1392.1985816480503</v>
      </c>
      <c r="G75">
        <v>68951.965062890828</v>
      </c>
      <c r="H75">
        <v>73</v>
      </c>
      <c r="I75">
        <v>28.290385000000001</v>
      </c>
      <c r="J75">
        <v>18.703240999999998</v>
      </c>
      <c r="K75">
        <v>8.0035369999999997</v>
      </c>
      <c r="L75">
        <v>5.6433780000000002</v>
      </c>
      <c r="M75">
        <v>3609</v>
      </c>
      <c r="N75">
        <v>2588</v>
      </c>
      <c r="O75">
        <v>2471</v>
      </c>
      <c r="P75">
        <v>2516</v>
      </c>
      <c r="Q75">
        <v>2536</v>
      </c>
      <c r="R75">
        <v>2594</v>
      </c>
      <c r="S75">
        <v>1021</v>
      </c>
      <c r="T75">
        <v>1013</v>
      </c>
      <c r="U75">
        <v>1008</v>
      </c>
      <c r="V75">
        <v>1008</v>
      </c>
      <c r="W75">
        <v>1008</v>
      </c>
      <c r="X75">
        <v>19.948042999999998</v>
      </c>
      <c r="Y75">
        <v>1.1717880000000001</v>
      </c>
      <c r="Z75">
        <v>2510</v>
      </c>
      <c r="AA75">
        <v>2500</v>
      </c>
      <c r="AB75">
        <v>2503</v>
      </c>
      <c r="AC75">
        <v>2522.7215000000001</v>
      </c>
      <c r="AD75">
        <v>1057</v>
      </c>
      <c r="AE75">
        <v>1073</v>
      </c>
      <c r="AF75">
        <v>1135</v>
      </c>
      <c r="AG75">
        <v>1185.5027</v>
      </c>
      <c r="AH75">
        <v>70558.326405999993</v>
      </c>
      <c r="AI75">
        <v>11718.217997</v>
      </c>
      <c r="AJ75">
        <v>-1.2139930000000001</v>
      </c>
      <c r="AK75">
        <v>31.173999999999999</v>
      </c>
      <c r="AL75">
        <v>249407.44368299999</v>
      </c>
      <c r="AM75">
        <v>60.585999999999999</v>
      </c>
      <c r="AN75">
        <v>2.6510067099999999</v>
      </c>
      <c r="AO75">
        <v>11.997783</v>
      </c>
      <c r="AP75">
        <v>-0.56940000000000002</v>
      </c>
      <c r="AQ75">
        <v>3.0074999999999998</v>
      </c>
      <c r="AR75">
        <v>4.58</v>
      </c>
      <c r="AS75">
        <v>6.9953000000000003</v>
      </c>
      <c r="AT75">
        <v>-4.4290000000000003</v>
      </c>
      <c r="AU75">
        <v>453000</v>
      </c>
      <c r="AV75">
        <v>319170.68466700002</v>
      </c>
      <c r="AW75">
        <v>343668.50114200002</v>
      </c>
      <c r="AX75">
        <v>388469.879518</v>
      </c>
      <c r="AY75">
        <v>374251.01214599999</v>
      </c>
      <c r="AZ75">
        <v>29371.571071999999</v>
      </c>
      <c r="BA75">
        <v>486.90028699999999</v>
      </c>
      <c r="BB75">
        <v>4935.1647139999995</v>
      </c>
      <c r="BC75">
        <v>73.789519999999996</v>
      </c>
      <c r="BD75">
        <v>28.078709</v>
      </c>
      <c r="BE75">
        <v>116798.23702299999</v>
      </c>
      <c r="BF75">
        <v>103821.743389</v>
      </c>
      <c r="BG75">
        <v>6.4837910000000001</v>
      </c>
      <c r="BH75">
        <v>234</v>
      </c>
      <c r="BI75">
        <v>259.25</v>
      </c>
      <c r="BJ75">
        <v>257.41666665999998</v>
      </c>
      <c r="BK75">
        <v>249</v>
      </c>
      <c r="BL75">
        <v>247</v>
      </c>
      <c r="BM75">
        <v>16.454456</v>
      </c>
      <c r="BO75">
        <v>0.31864799999999999</v>
      </c>
      <c r="BP75">
        <v>0.24937699999999999</v>
      </c>
      <c r="BQ75">
        <v>27.586956520000001</v>
      </c>
      <c r="BR75">
        <v>230</v>
      </c>
      <c r="BS75">
        <v>6163.1107670000001</v>
      </c>
      <c r="BT75">
        <v>37303.962315999997</v>
      </c>
      <c r="BU75">
        <v>131860.92066599999</v>
      </c>
      <c r="BV75">
        <v>1175807.860262</v>
      </c>
      <c r="BW75">
        <v>2187.586589</v>
      </c>
      <c r="BX75">
        <v>42.444444439999998</v>
      </c>
      <c r="BY75">
        <v>9.9412339999999997</v>
      </c>
      <c r="BZ75">
        <v>114.5</v>
      </c>
      <c r="CA75">
        <v>148.66666667000001</v>
      </c>
      <c r="CB75">
        <v>145.41666667000001</v>
      </c>
      <c r="CC75">
        <v>131.33333332999999</v>
      </c>
      <c r="CD75">
        <v>108</v>
      </c>
      <c r="CE75">
        <v>101.5</v>
      </c>
      <c r="CF75">
        <v>124.58333333</v>
      </c>
      <c r="CG75">
        <v>126.91666667</v>
      </c>
      <c r="CH75">
        <v>110.66666667</v>
      </c>
      <c r="CI75">
        <v>96</v>
      </c>
      <c r="CJ75">
        <v>13</v>
      </c>
      <c r="CK75">
        <v>24.083333329999999</v>
      </c>
      <c r="CL75">
        <v>18.5</v>
      </c>
      <c r="CM75">
        <v>20.666666670000001</v>
      </c>
      <c r="CN75">
        <v>12</v>
      </c>
      <c r="CO75">
        <v>3.1726239999999999</v>
      </c>
      <c r="CP75">
        <v>88.5</v>
      </c>
      <c r="CR75">
        <v>16</v>
      </c>
      <c r="CS75">
        <v>34</v>
      </c>
      <c r="CT75">
        <v>87</v>
      </c>
      <c r="CU75">
        <v>83</v>
      </c>
      <c r="CW75">
        <v>20</v>
      </c>
      <c r="CX75">
        <v>28</v>
      </c>
      <c r="CY75">
        <v>63</v>
      </c>
      <c r="CZ75">
        <v>70</v>
      </c>
      <c r="DA75">
        <v>88</v>
      </c>
      <c r="DB75">
        <v>214</v>
      </c>
      <c r="DC75">
        <v>28</v>
      </c>
      <c r="DD75">
        <v>63</v>
      </c>
      <c r="DE75">
        <v>70</v>
      </c>
      <c r="DF75">
        <v>88</v>
      </c>
      <c r="DG75">
        <v>318</v>
      </c>
      <c r="DH75" t="s">
        <v>279</v>
      </c>
      <c r="DI75" t="s">
        <v>413</v>
      </c>
      <c r="DJ75">
        <v>2579.4875000000002</v>
      </c>
      <c r="DK75">
        <v>2562.3465000000001</v>
      </c>
      <c r="DL75">
        <v>2558.2383</v>
      </c>
      <c r="DM75">
        <v>2547.2719000000002</v>
      </c>
      <c r="DN75">
        <v>2522.7215000000001</v>
      </c>
      <c r="DO75">
        <v>2516.6433000000002</v>
      </c>
      <c r="DP75">
        <v>2534.5634</v>
      </c>
      <c r="DQ75">
        <v>2554.6462000000001</v>
      </c>
      <c r="DR75">
        <v>2556.9974999999999</v>
      </c>
      <c r="DS75">
        <v>2581.6271000000002</v>
      </c>
      <c r="DT75">
        <v>1030.018</v>
      </c>
      <c r="DU75">
        <v>1063.2999</v>
      </c>
      <c r="DV75">
        <v>1096.7164</v>
      </c>
      <c r="DW75">
        <v>1140.7085</v>
      </c>
      <c r="DX75">
        <v>1185.5027</v>
      </c>
      <c r="DY75">
        <v>1224.7712999999999</v>
      </c>
      <c r="DZ75">
        <v>1260.1380999999999</v>
      </c>
      <c r="EA75">
        <v>1306.2031999999999</v>
      </c>
      <c r="EB75">
        <v>1345.3856000000001</v>
      </c>
      <c r="EC75">
        <v>1380.4618</v>
      </c>
    </row>
    <row r="76" spans="1:133" customFormat="1" x14ac:dyDescent="0.25">
      <c r="A76" t="s">
        <v>144</v>
      </c>
      <c r="B76" t="s">
        <v>414</v>
      </c>
      <c r="C76">
        <v>76</v>
      </c>
      <c r="D76">
        <v>59196.000002399996</v>
      </c>
      <c r="E76">
        <v>98.54500472041714</v>
      </c>
      <c r="F76">
        <v>1029.4952361215996</v>
      </c>
      <c r="G76">
        <v>0</v>
      </c>
      <c r="H76">
        <v>79</v>
      </c>
      <c r="I76">
        <v>29.186046999999999</v>
      </c>
      <c r="J76">
        <v>14.224805999999999</v>
      </c>
      <c r="K76">
        <v>10.741687000000001</v>
      </c>
      <c r="L76">
        <v>7.4070429999999998</v>
      </c>
      <c r="M76">
        <v>2580</v>
      </c>
      <c r="N76">
        <v>1827</v>
      </c>
      <c r="O76">
        <v>1840</v>
      </c>
      <c r="P76">
        <v>1834</v>
      </c>
      <c r="Q76">
        <v>1859</v>
      </c>
      <c r="R76">
        <v>1852</v>
      </c>
      <c r="S76">
        <v>753</v>
      </c>
      <c r="T76">
        <v>727</v>
      </c>
      <c r="U76">
        <v>758</v>
      </c>
      <c r="V76">
        <v>744</v>
      </c>
      <c r="W76">
        <v>732</v>
      </c>
      <c r="X76">
        <v>25.378713000000001</v>
      </c>
      <c r="Y76">
        <v>1.406649</v>
      </c>
      <c r="Z76">
        <v>1779</v>
      </c>
      <c r="AA76">
        <v>1739</v>
      </c>
      <c r="AB76">
        <v>1762</v>
      </c>
      <c r="AC76">
        <v>1722.5962999999999</v>
      </c>
      <c r="AD76">
        <v>839</v>
      </c>
      <c r="AE76">
        <v>874</v>
      </c>
      <c r="AF76">
        <v>840</v>
      </c>
      <c r="AG76">
        <v>878.40710000000001</v>
      </c>
      <c r="AH76">
        <v>72724.031008000005</v>
      </c>
      <c r="AI76">
        <v>16310.446587</v>
      </c>
      <c r="AJ76">
        <v>15.703094</v>
      </c>
      <c r="AK76">
        <v>117.84379300000001</v>
      </c>
      <c r="AL76">
        <v>249173.970784</v>
      </c>
      <c r="AM76">
        <v>56.079000000000001</v>
      </c>
      <c r="AN76">
        <v>2.04411765</v>
      </c>
      <c r="AO76">
        <v>12.751938000000001</v>
      </c>
      <c r="AP76">
        <v>10.4611</v>
      </c>
      <c r="AQ76">
        <v>-6.9126000000000003</v>
      </c>
      <c r="AR76">
        <v>-5.9760999999999997</v>
      </c>
      <c r="AS76">
        <v>3.8574999999999999</v>
      </c>
      <c r="AT76">
        <v>5.2534999999999998</v>
      </c>
      <c r="AU76">
        <v>270853.33333300002</v>
      </c>
      <c r="AV76">
        <v>246583.229036</v>
      </c>
      <c r="AW76">
        <v>255427.29306500001</v>
      </c>
      <c r="AX76">
        <v>281995.535714</v>
      </c>
      <c r="AY76">
        <v>257831.05022800001</v>
      </c>
      <c r="AZ76">
        <v>23620.930232999999</v>
      </c>
      <c r="BA76">
        <v>750.34428500000001</v>
      </c>
      <c r="BB76">
        <v>5259.5907930000003</v>
      </c>
      <c r="BC76">
        <v>87.251622999999995</v>
      </c>
      <c r="BD76">
        <v>0</v>
      </c>
      <c r="BE76">
        <v>93245.683931000007</v>
      </c>
      <c r="BF76">
        <v>80932.270915999994</v>
      </c>
      <c r="BG76">
        <v>8.7209299999999992</v>
      </c>
      <c r="BH76">
        <v>225</v>
      </c>
      <c r="BI76">
        <v>199.75</v>
      </c>
      <c r="BJ76">
        <v>223.5</v>
      </c>
      <c r="BK76">
        <v>224</v>
      </c>
      <c r="BL76">
        <v>219</v>
      </c>
      <c r="BM76">
        <v>21.779547999999998</v>
      </c>
      <c r="BO76">
        <v>0.50387599999999999</v>
      </c>
      <c r="BP76">
        <v>0.38759700000000002</v>
      </c>
      <c r="BQ76">
        <v>24.181372549999999</v>
      </c>
      <c r="BR76">
        <v>204</v>
      </c>
      <c r="BS76">
        <v>10095.612827000001</v>
      </c>
      <c r="BT76">
        <v>43883.720930000003</v>
      </c>
      <c r="BU76">
        <v>150358.565737</v>
      </c>
      <c r="BV76">
        <v>1217419.3548389999</v>
      </c>
      <c r="BW76">
        <v>0</v>
      </c>
      <c r="BX76">
        <v>70.174999999999997</v>
      </c>
      <c r="BY76">
        <v>10.092961000000001</v>
      </c>
      <c r="BZ76">
        <v>93</v>
      </c>
      <c r="CA76">
        <v>99.5</v>
      </c>
      <c r="CB76">
        <v>102.75</v>
      </c>
      <c r="CC76">
        <v>103.41666667</v>
      </c>
      <c r="CD76">
        <v>105.5</v>
      </c>
      <c r="CE76">
        <v>76</v>
      </c>
      <c r="CF76">
        <v>81.666666669999998</v>
      </c>
      <c r="CG76">
        <v>81.916666669999998</v>
      </c>
      <c r="CH76">
        <v>84.5</v>
      </c>
      <c r="CI76">
        <v>85.5</v>
      </c>
      <c r="CJ76">
        <v>15</v>
      </c>
      <c r="CK76">
        <v>17.833333329999999</v>
      </c>
      <c r="CL76">
        <v>20.833333329999999</v>
      </c>
      <c r="CM76">
        <v>18.916666670000001</v>
      </c>
      <c r="CN76">
        <v>19</v>
      </c>
      <c r="CO76">
        <v>3.604651</v>
      </c>
      <c r="CP76">
        <v>87</v>
      </c>
      <c r="CR76">
        <v>18</v>
      </c>
      <c r="CS76">
        <v>34</v>
      </c>
      <c r="CT76">
        <v>89</v>
      </c>
      <c r="CU76">
        <v>88</v>
      </c>
      <c r="CW76">
        <v>33</v>
      </c>
      <c r="CX76">
        <v>29</v>
      </c>
      <c r="CY76">
        <v>71</v>
      </c>
      <c r="CZ76">
        <v>90</v>
      </c>
      <c r="DA76">
        <v>91</v>
      </c>
      <c r="DB76">
        <v>966</v>
      </c>
      <c r="DC76">
        <v>29</v>
      </c>
      <c r="DD76">
        <v>71</v>
      </c>
      <c r="DE76">
        <v>90</v>
      </c>
      <c r="DF76">
        <v>91</v>
      </c>
      <c r="DG76">
        <v>908</v>
      </c>
      <c r="DH76" t="s">
        <v>144</v>
      </c>
      <c r="DI76" t="s">
        <v>414</v>
      </c>
      <c r="DJ76">
        <v>1821.4041999999999</v>
      </c>
      <c r="DK76">
        <v>1800.2875999999999</v>
      </c>
      <c r="DL76">
        <v>1776.4736</v>
      </c>
      <c r="DM76">
        <v>1744.6098999999999</v>
      </c>
      <c r="DN76">
        <v>1722.5962999999999</v>
      </c>
      <c r="DO76">
        <v>1699.0931</v>
      </c>
      <c r="DP76">
        <v>1688.1967999999999</v>
      </c>
      <c r="DQ76">
        <v>1692.8289</v>
      </c>
      <c r="DR76">
        <v>1714.9503999999999</v>
      </c>
      <c r="DS76">
        <v>1718.5891999999999</v>
      </c>
      <c r="DT76">
        <v>764.63530000000003</v>
      </c>
      <c r="DU76">
        <v>786.76530000000002</v>
      </c>
      <c r="DV76">
        <v>810.5548</v>
      </c>
      <c r="DW76">
        <v>843.05089999999996</v>
      </c>
      <c r="DX76">
        <v>878.40710000000001</v>
      </c>
      <c r="DY76">
        <v>911.0077</v>
      </c>
      <c r="DZ76">
        <v>938.24270000000001</v>
      </c>
      <c r="EA76">
        <v>959.82650000000001</v>
      </c>
      <c r="EB76">
        <v>957.47400000000005</v>
      </c>
      <c r="EC76">
        <v>975.09439999999995</v>
      </c>
    </row>
    <row r="77" spans="1:133" customFormat="1" x14ac:dyDescent="0.25">
      <c r="A77" t="s">
        <v>269</v>
      </c>
      <c r="B77" t="s">
        <v>415</v>
      </c>
      <c r="C77">
        <v>77</v>
      </c>
      <c r="D77">
        <v>580079.99999796005</v>
      </c>
      <c r="E77">
        <v>101.32817883345433</v>
      </c>
      <c r="F77">
        <v>753.9925527542548</v>
      </c>
      <c r="G77">
        <v>52640.575094089458</v>
      </c>
      <c r="H77">
        <v>87</v>
      </c>
      <c r="I77">
        <v>28.076502999999999</v>
      </c>
      <c r="J77">
        <v>31.775956000000001</v>
      </c>
      <c r="K77">
        <v>7.8332660000000001</v>
      </c>
      <c r="L77">
        <v>5.2894370000000004</v>
      </c>
      <c r="M77">
        <v>18300</v>
      </c>
      <c r="N77">
        <v>13162</v>
      </c>
      <c r="O77">
        <v>12628</v>
      </c>
      <c r="P77">
        <v>12844</v>
      </c>
      <c r="Q77">
        <v>13019</v>
      </c>
      <c r="R77">
        <v>13148</v>
      </c>
      <c r="S77">
        <v>5138</v>
      </c>
      <c r="T77">
        <v>4613</v>
      </c>
      <c r="U77">
        <v>4725</v>
      </c>
      <c r="V77">
        <v>4774</v>
      </c>
      <c r="W77">
        <v>4881</v>
      </c>
      <c r="X77">
        <v>18.839371</v>
      </c>
      <c r="Y77">
        <v>0.92446700000000004</v>
      </c>
      <c r="Z77">
        <v>13314</v>
      </c>
      <c r="AA77">
        <v>13246</v>
      </c>
      <c r="AB77">
        <v>12892</v>
      </c>
      <c r="AC77">
        <v>12739.7821</v>
      </c>
      <c r="AD77">
        <v>5564</v>
      </c>
      <c r="AE77">
        <v>5908</v>
      </c>
      <c r="AF77">
        <v>6087</v>
      </c>
      <c r="AG77">
        <v>6294.6508999999996</v>
      </c>
      <c r="AH77">
        <v>62143.333333000002</v>
      </c>
      <c r="AI77">
        <v>9685.4854479999995</v>
      </c>
      <c r="AJ77">
        <v>-70.992525999999998</v>
      </c>
      <c r="AK77">
        <v>142.015916</v>
      </c>
      <c r="AL77">
        <v>221335.73374900001</v>
      </c>
      <c r="AM77">
        <v>60.704000000000001</v>
      </c>
      <c r="AN77">
        <v>1.71929825</v>
      </c>
      <c r="AO77">
        <v>8.1639339999999994</v>
      </c>
      <c r="AP77">
        <v>-7.0164</v>
      </c>
      <c r="AQ77">
        <v>3.9927000000000001</v>
      </c>
      <c r="AR77">
        <v>4.2850000000000001</v>
      </c>
      <c r="AS77">
        <v>0.80720000000000003</v>
      </c>
      <c r="AT77">
        <v>-2.1259999999999999</v>
      </c>
      <c r="AU77">
        <v>366618.60855</v>
      </c>
      <c r="AV77">
        <v>311994.991653</v>
      </c>
      <c r="AW77">
        <v>333756.17792400002</v>
      </c>
      <c r="AX77">
        <v>367666.09735300002</v>
      </c>
      <c r="AY77">
        <v>375178.38312800002</v>
      </c>
      <c r="AZ77">
        <v>23900.327869000001</v>
      </c>
      <c r="BA77">
        <v>678.68062599999996</v>
      </c>
      <c r="BB77">
        <v>3844.5906300000001</v>
      </c>
      <c r="BC77">
        <v>43.289375</v>
      </c>
      <c r="BD77">
        <v>28.114930000000001</v>
      </c>
      <c r="BE77">
        <v>100380.498248</v>
      </c>
      <c r="BF77">
        <v>85125.729856000005</v>
      </c>
      <c r="BG77">
        <v>6.519126</v>
      </c>
      <c r="BH77">
        <v>1193</v>
      </c>
      <c r="BI77">
        <v>1198</v>
      </c>
      <c r="BJ77">
        <v>1214</v>
      </c>
      <c r="BK77">
        <v>1171</v>
      </c>
      <c r="BL77">
        <v>1138</v>
      </c>
      <c r="BM77">
        <v>16.309847999999999</v>
      </c>
      <c r="BN77">
        <v>4.1072930000000003</v>
      </c>
      <c r="BO77">
        <v>0.36338799999999999</v>
      </c>
      <c r="BP77">
        <v>0.27595599999999998</v>
      </c>
      <c r="BQ77">
        <v>45.733207190000002</v>
      </c>
      <c r="BR77">
        <v>1057</v>
      </c>
      <c r="BS77">
        <v>4948.7939710000001</v>
      </c>
      <c r="BT77">
        <v>33162.568306000001</v>
      </c>
      <c r="BU77">
        <v>118115.02530199999</v>
      </c>
      <c r="BV77">
        <v>969448.88178900001</v>
      </c>
      <c r="BW77">
        <v>1800.7103830000001</v>
      </c>
      <c r="BX77">
        <v>70.387283240000002</v>
      </c>
      <c r="BY77">
        <v>9.2740369999999999</v>
      </c>
      <c r="BZ77">
        <v>626</v>
      </c>
      <c r="CA77">
        <v>719.75</v>
      </c>
      <c r="CB77">
        <v>710.66666667000004</v>
      </c>
      <c r="CC77">
        <v>676.41666667000004</v>
      </c>
      <c r="CD77">
        <v>618.5</v>
      </c>
      <c r="CE77">
        <v>476.5</v>
      </c>
      <c r="CF77">
        <v>580.66666667000004</v>
      </c>
      <c r="CG77">
        <v>555.75</v>
      </c>
      <c r="CH77">
        <v>526.75</v>
      </c>
      <c r="CI77">
        <v>469.5</v>
      </c>
      <c r="CJ77">
        <v>148.5</v>
      </c>
      <c r="CK77">
        <v>139.08333332999999</v>
      </c>
      <c r="CL77">
        <v>154.91666667000001</v>
      </c>
      <c r="CM77">
        <v>149.66666667000001</v>
      </c>
      <c r="CN77">
        <v>146.5</v>
      </c>
      <c r="CO77">
        <v>3.4207649999999998</v>
      </c>
      <c r="CP77">
        <v>87</v>
      </c>
      <c r="CR77">
        <v>13.48</v>
      </c>
      <c r="CS77">
        <v>26</v>
      </c>
      <c r="CT77">
        <v>86</v>
      </c>
      <c r="CU77">
        <v>84</v>
      </c>
      <c r="CX77">
        <v>28</v>
      </c>
      <c r="CY77">
        <v>67</v>
      </c>
      <c r="CZ77">
        <v>79</v>
      </c>
      <c r="DA77">
        <v>85</v>
      </c>
      <c r="DB77">
        <v>545</v>
      </c>
      <c r="DC77">
        <v>28</v>
      </c>
      <c r="DD77">
        <v>67</v>
      </c>
      <c r="DE77">
        <v>79</v>
      </c>
      <c r="DF77">
        <v>85</v>
      </c>
      <c r="DG77">
        <v>788</v>
      </c>
      <c r="DH77" t="s">
        <v>269</v>
      </c>
      <c r="DI77" t="s">
        <v>415</v>
      </c>
      <c r="DJ77">
        <v>13125.367099999999</v>
      </c>
      <c r="DK77">
        <v>13090.769899999999</v>
      </c>
      <c r="DL77">
        <v>12995.623600000001</v>
      </c>
      <c r="DM77">
        <v>12897.6461</v>
      </c>
      <c r="DN77">
        <v>12739.7821</v>
      </c>
      <c r="DO77">
        <v>12679.0301</v>
      </c>
      <c r="DP77">
        <v>12613.458699999999</v>
      </c>
      <c r="DQ77">
        <v>12665.544400000001</v>
      </c>
      <c r="DR77">
        <v>12826.561599999999</v>
      </c>
      <c r="DS77">
        <v>13003.073</v>
      </c>
      <c r="DT77">
        <v>5118.2146000000002</v>
      </c>
      <c r="DU77">
        <v>5390.5703000000003</v>
      </c>
      <c r="DV77">
        <v>5705.9780000000001</v>
      </c>
      <c r="DW77">
        <v>6001.0333000000001</v>
      </c>
      <c r="DX77">
        <v>6294.6508999999996</v>
      </c>
      <c r="DY77">
        <v>6566.7502999999997</v>
      </c>
      <c r="DZ77">
        <v>6854.6140999999998</v>
      </c>
      <c r="EA77">
        <v>7069.2210999999998</v>
      </c>
      <c r="EB77">
        <v>7251.2523000000001</v>
      </c>
      <c r="EC77">
        <v>7393.5898999999999</v>
      </c>
    </row>
    <row r="78" spans="1:133" customFormat="1" x14ac:dyDescent="0.25">
      <c r="A78" t="s">
        <v>130</v>
      </c>
      <c r="B78" t="s">
        <v>416</v>
      </c>
      <c r="C78">
        <v>78</v>
      </c>
      <c r="D78">
        <v>199368.00001751998</v>
      </c>
      <c r="E78">
        <v>69.590495629897646</v>
      </c>
      <c r="F78">
        <v>1014.7716784149975</v>
      </c>
      <c r="G78">
        <v>54104.575166006529</v>
      </c>
      <c r="H78">
        <v>71</v>
      </c>
      <c r="I78">
        <v>29.463896999999999</v>
      </c>
      <c r="J78">
        <v>19.337498</v>
      </c>
      <c r="K78">
        <v>9.9533050000000003</v>
      </c>
      <c r="L78">
        <v>7.1200369999999999</v>
      </c>
      <c r="M78">
        <v>6883</v>
      </c>
      <c r="N78">
        <v>4855</v>
      </c>
      <c r="O78">
        <v>4773</v>
      </c>
      <c r="P78">
        <v>4787</v>
      </c>
      <c r="Q78">
        <v>4800</v>
      </c>
      <c r="R78">
        <v>4855</v>
      </c>
      <c r="S78">
        <v>2028</v>
      </c>
      <c r="T78">
        <v>1885</v>
      </c>
      <c r="U78">
        <v>1935</v>
      </c>
      <c r="V78">
        <v>1931</v>
      </c>
      <c r="W78">
        <v>1993</v>
      </c>
      <c r="X78">
        <v>24.165292000000001</v>
      </c>
      <c r="Y78">
        <v>1.3903019999999999</v>
      </c>
      <c r="Z78">
        <v>4904</v>
      </c>
      <c r="AA78">
        <v>4880</v>
      </c>
      <c r="AB78">
        <v>4709</v>
      </c>
      <c r="AC78">
        <v>4707.5703999999996</v>
      </c>
      <c r="AD78">
        <v>2161</v>
      </c>
      <c r="AE78">
        <v>2269</v>
      </c>
      <c r="AF78">
        <v>2319</v>
      </c>
      <c r="AG78">
        <v>2451.9322999999999</v>
      </c>
      <c r="AH78">
        <v>74221.560366000005</v>
      </c>
      <c r="AI78">
        <v>14398.026893</v>
      </c>
      <c r="AJ78">
        <v>1.588368</v>
      </c>
      <c r="AK78">
        <v>208.05392699999999</v>
      </c>
      <c r="AL78">
        <v>251906.804734</v>
      </c>
      <c r="AM78">
        <v>59.308</v>
      </c>
      <c r="AN78">
        <v>2.4547738699999999</v>
      </c>
      <c r="AO78">
        <v>10.576783000000001</v>
      </c>
      <c r="AP78">
        <v>0.38879999999999998</v>
      </c>
      <c r="AQ78">
        <v>5.4101999999999997</v>
      </c>
      <c r="AR78">
        <v>4.8985000000000003</v>
      </c>
      <c r="AS78">
        <v>-0.23369999999999999</v>
      </c>
      <c r="AT78">
        <v>-3.3887</v>
      </c>
      <c r="AU78">
        <v>444643.95604399999</v>
      </c>
      <c r="AV78">
        <v>406697.20101800002</v>
      </c>
      <c r="AW78">
        <v>404832.91520300001</v>
      </c>
      <c r="AX78">
        <v>411095.13274299999</v>
      </c>
      <c r="AY78">
        <v>427174.496644</v>
      </c>
      <c r="AZ78">
        <v>29393.142524999999</v>
      </c>
      <c r="BA78">
        <v>605.94038499999999</v>
      </c>
      <c r="BB78">
        <v>5931.7487620000002</v>
      </c>
      <c r="BC78">
        <v>27.419864</v>
      </c>
      <c r="BD78">
        <v>51.363970999999999</v>
      </c>
      <c r="BE78">
        <v>111009.86193299999</v>
      </c>
      <c r="BF78">
        <v>99759.861932999993</v>
      </c>
      <c r="BG78">
        <v>6.6104900000000004</v>
      </c>
      <c r="BH78">
        <v>455</v>
      </c>
      <c r="BI78">
        <v>491.25</v>
      </c>
      <c r="BJ78">
        <v>498.25</v>
      </c>
      <c r="BK78">
        <v>452</v>
      </c>
      <c r="BL78">
        <v>447</v>
      </c>
      <c r="BM78">
        <v>16.666667</v>
      </c>
      <c r="BN78">
        <v>3.2967029999999999</v>
      </c>
      <c r="BO78">
        <v>0.74095599999999995</v>
      </c>
      <c r="BP78">
        <v>0.232457</v>
      </c>
      <c r="BQ78">
        <v>36.354485779999997</v>
      </c>
      <c r="BR78">
        <v>457</v>
      </c>
      <c r="BS78">
        <v>7573.4999820000003</v>
      </c>
      <c r="BT78">
        <v>40079.471161000001</v>
      </c>
      <c r="BU78">
        <v>136029.09270199999</v>
      </c>
      <c r="BV78">
        <v>901526.14379100001</v>
      </c>
      <c r="BW78">
        <v>2405.3465059999999</v>
      </c>
      <c r="BX78">
        <v>59.348837209999999</v>
      </c>
      <c r="BY78">
        <v>12.5</v>
      </c>
      <c r="BZ78">
        <v>306</v>
      </c>
      <c r="CA78">
        <v>276.91666666999998</v>
      </c>
      <c r="CB78">
        <v>279.41666666999998</v>
      </c>
      <c r="CC78">
        <v>294.5</v>
      </c>
      <c r="CD78">
        <v>301.5</v>
      </c>
      <c r="CE78">
        <v>253.5</v>
      </c>
      <c r="CF78">
        <v>229.75</v>
      </c>
      <c r="CG78">
        <v>233.41666667000001</v>
      </c>
      <c r="CH78">
        <v>238.33333332999999</v>
      </c>
      <c r="CI78">
        <v>250</v>
      </c>
      <c r="CJ78">
        <v>52</v>
      </c>
      <c r="CK78">
        <v>47.166666669999998</v>
      </c>
      <c r="CL78">
        <v>46</v>
      </c>
      <c r="CM78">
        <v>56.166666669999998</v>
      </c>
      <c r="CN78">
        <v>50.5</v>
      </c>
      <c r="CO78">
        <v>4.4457360000000001</v>
      </c>
      <c r="CP78">
        <v>87.5</v>
      </c>
      <c r="CR78">
        <v>17</v>
      </c>
      <c r="CS78">
        <v>31</v>
      </c>
      <c r="CT78">
        <v>94</v>
      </c>
      <c r="CU78">
        <v>89</v>
      </c>
      <c r="CW78">
        <v>95</v>
      </c>
      <c r="CX78">
        <v>32</v>
      </c>
      <c r="CY78">
        <v>75</v>
      </c>
      <c r="CZ78">
        <v>87</v>
      </c>
      <c r="DA78">
        <v>91</v>
      </c>
      <c r="DC78">
        <v>32</v>
      </c>
      <c r="DD78">
        <v>75</v>
      </c>
      <c r="DE78">
        <v>87</v>
      </c>
      <c r="DF78">
        <v>91</v>
      </c>
      <c r="DG78">
        <v>4</v>
      </c>
      <c r="DH78" t="s">
        <v>130</v>
      </c>
      <c r="DI78" t="s">
        <v>416</v>
      </c>
      <c r="DJ78">
        <v>4866.6845999999996</v>
      </c>
      <c r="DK78">
        <v>4859.5762999999997</v>
      </c>
      <c r="DL78">
        <v>4820.2619000000004</v>
      </c>
      <c r="DM78">
        <v>4749.6135999999997</v>
      </c>
      <c r="DN78">
        <v>4707.5703999999996</v>
      </c>
      <c r="DO78">
        <v>4702.2212</v>
      </c>
      <c r="DP78">
        <v>4698.6922999999997</v>
      </c>
      <c r="DQ78">
        <v>4751.9489000000003</v>
      </c>
      <c r="DR78">
        <v>4780.8126000000002</v>
      </c>
      <c r="DS78">
        <v>4809.4745000000003</v>
      </c>
      <c r="DT78">
        <v>2048.6019999999999</v>
      </c>
      <c r="DU78">
        <v>2135.9834999999998</v>
      </c>
      <c r="DV78">
        <v>2233.8472999999999</v>
      </c>
      <c r="DW78">
        <v>2344.8065999999999</v>
      </c>
      <c r="DX78">
        <v>2451.9322999999999</v>
      </c>
      <c r="DY78">
        <v>2535.2829999999999</v>
      </c>
      <c r="DZ78">
        <v>2601.8035</v>
      </c>
      <c r="EA78">
        <v>2654.0396000000001</v>
      </c>
      <c r="EB78">
        <v>2712.3991000000001</v>
      </c>
      <c r="EC78">
        <v>2745.3388</v>
      </c>
    </row>
    <row r="79" spans="1:133" customFormat="1" x14ac:dyDescent="0.25">
      <c r="A79" t="s">
        <v>89</v>
      </c>
      <c r="B79" t="s">
        <v>417</v>
      </c>
      <c r="C79">
        <v>79</v>
      </c>
      <c r="D79">
        <v>47771.999997480001</v>
      </c>
      <c r="E79">
        <v>89.820785809501118</v>
      </c>
      <c r="F79">
        <v>968.41245923219458</v>
      </c>
      <c r="G79">
        <v>75971.830975633813</v>
      </c>
      <c r="H79">
        <v>65</v>
      </c>
      <c r="I79">
        <v>25.839138999999999</v>
      </c>
      <c r="J79">
        <v>17.162761</v>
      </c>
      <c r="K79">
        <v>12.213467</v>
      </c>
      <c r="L79">
        <v>7.3065899999999999</v>
      </c>
      <c r="M79">
        <v>1579</v>
      </c>
      <c r="N79">
        <v>1171</v>
      </c>
      <c r="O79">
        <v>1137</v>
      </c>
      <c r="P79">
        <v>1120</v>
      </c>
      <c r="Q79">
        <v>1142</v>
      </c>
      <c r="R79">
        <v>1164</v>
      </c>
      <c r="S79">
        <v>408</v>
      </c>
      <c r="T79">
        <v>401</v>
      </c>
      <c r="U79">
        <v>401</v>
      </c>
      <c r="V79">
        <v>386</v>
      </c>
      <c r="W79">
        <v>386</v>
      </c>
      <c r="X79">
        <v>28.277221000000001</v>
      </c>
      <c r="Y79">
        <v>1.074498</v>
      </c>
      <c r="Z79">
        <v>1154</v>
      </c>
      <c r="AA79">
        <v>1150</v>
      </c>
      <c r="AB79">
        <v>1122</v>
      </c>
      <c r="AC79">
        <v>1132.9903999999999</v>
      </c>
      <c r="AD79">
        <v>448</v>
      </c>
      <c r="AE79">
        <v>462</v>
      </c>
      <c r="AF79">
        <v>460</v>
      </c>
      <c r="AG79">
        <v>457.39949999999999</v>
      </c>
      <c r="AH79">
        <v>83927.802406999996</v>
      </c>
      <c r="AI79">
        <v>19390.401146</v>
      </c>
      <c r="AJ79">
        <v>12.043296</v>
      </c>
      <c r="AK79">
        <v>32.593122999999999</v>
      </c>
      <c r="AL79">
        <v>324808.82352899999</v>
      </c>
      <c r="AM79">
        <v>43.22</v>
      </c>
      <c r="AN79">
        <v>1</v>
      </c>
      <c r="AO79">
        <v>10.766308</v>
      </c>
      <c r="AP79">
        <v>12.514699999999999</v>
      </c>
      <c r="AQ79">
        <v>16.786799999999999</v>
      </c>
      <c r="AR79">
        <v>15.19</v>
      </c>
      <c r="AS79">
        <v>21.86</v>
      </c>
      <c r="AT79">
        <v>14.2293</v>
      </c>
      <c r="AU79">
        <v>440600</v>
      </c>
      <c r="AV79">
        <v>197976.35467599999</v>
      </c>
      <c r="AW79">
        <v>215351.04363900001</v>
      </c>
      <c r="AX79">
        <v>237779.00552499999</v>
      </c>
      <c r="AY79">
        <v>363189.655172</v>
      </c>
      <c r="AZ79">
        <v>29298.923369</v>
      </c>
      <c r="BA79">
        <v>883.23782200000005</v>
      </c>
      <c r="BB79">
        <v>7226.0028650000004</v>
      </c>
      <c r="BC79">
        <v>0</v>
      </c>
      <c r="BD79">
        <v>122.49283699999999</v>
      </c>
      <c r="BE79">
        <v>129504.901961</v>
      </c>
      <c r="BF79">
        <v>113389.70588199999</v>
      </c>
      <c r="BG79">
        <v>6.6497780000000004</v>
      </c>
      <c r="BH79">
        <v>105</v>
      </c>
      <c r="BI79">
        <v>169.16666667000001</v>
      </c>
      <c r="BJ79">
        <v>175.66666667000001</v>
      </c>
      <c r="BK79">
        <v>181</v>
      </c>
      <c r="BL79">
        <v>116</v>
      </c>
      <c r="BM79">
        <v>15.196078</v>
      </c>
      <c r="BN79">
        <v>9.5238099999999992</v>
      </c>
      <c r="BQ79">
        <v>40.212121209999999</v>
      </c>
      <c r="BR79">
        <v>99</v>
      </c>
      <c r="BS79">
        <v>11126.432665</v>
      </c>
      <c r="BT79">
        <v>50350.854972000001</v>
      </c>
      <c r="BU79">
        <v>194862.74509800001</v>
      </c>
      <c r="BV79">
        <v>1119774.6478870001</v>
      </c>
      <c r="BW79">
        <v>3416.0861300000001</v>
      </c>
      <c r="BX79">
        <v>46.485714289999997</v>
      </c>
      <c r="BY79">
        <v>14.460784</v>
      </c>
      <c r="BZ79">
        <v>71</v>
      </c>
      <c r="CA79">
        <v>79.5</v>
      </c>
      <c r="CB79">
        <v>68.333333330000002</v>
      </c>
      <c r="CC79">
        <v>52.666666669999998</v>
      </c>
      <c r="CD79">
        <v>75</v>
      </c>
      <c r="CE79">
        <v>59</v>
      </c>
      <c r="CF79">
        <v>69.166666669999998</v>
      </c>
      <c r="CG79">
        <v>54.75</v>
      </c>
      <c r="CH79">
        <v>42.166666669999998</v>
      </c>
      <c r="CI79">
        <v>59</v>
      </c>
      <c r="CJ79">
        <v>12</v>
      </c>
      <c r="CK79">
        <v>10.33333333</v>
      </c>
      <c r="CL79">
        <v>13.58333333</v>
      </c>
      <c r="CM79">
        <v>10.5</v>
      </c>
      <c r="CN79">
        <v>16</v>
      </c>
      <c r="CO79">
        <v>4.4965169999999999</v>
      </c>
      <c r="CP79">
        <v>85</v>
      </c>
      <c r="CS79">
        <v>35</v>
      </c>
      <c r="CT79">
        <v>97</v>
      </c>
      <c r="CU79">
        <v>81</v>
      </c>
      <c r="CX79">
        <v>33</v>
      </c>
      <c r="CY79">
        <v>69</v>
      </c>
      <c r="CZ79">
        <v>88</v>
      </c>
      <c r="DA79">
        <v>88</v>
      </c>
      <c r="DB79">
        <v>549</v>
      </c>
      <c r="DC79">
        <v>33</v>
      </c>
      <c r="DD79">
        <v>69</v>
      </c>
      <c r="DE79">
        <v>88</v>
      </c>
      <c r="DF79">
        <v>88</v>
      </c>
      <c r="DG79">
        <v>1831</v>
      </c>
      <c r="DH79" t="s">
        <v>89</v>
      </c>
      <c r="DI79" t="s">
        <v>417</v>
      </c>
      <c r="DJ79">
        <v>1161.6749</v>
      </c>
      <c r="DK79">
        <v>1166.4159</v>
      </c>
      <c r="DL79">
        <v>1151.7218</v>
      </c>
      <c r="DM79">
        <v>1150.5890999999999</v>
      </c>
      <c r="DN79">
        <v>1132.9903999999999</v>
      </c>
      <c r="DO79">
        <v>1123.8145</v>
      </c>
      <c r="DP79">
        <v>1131.5600999999999</v>
      </c>
      <c r="DQ79">
        <v>1127.1977999999999</v>
      </c>
      <c r="DR79">
        <v>1121.5489</v>
      </c>
      <c r="DS79">
        <v>1106.1020000000001</v>
      </c>
      <c r="DT79">
        <v>404.315</v>
      </c>
      <c r="DU79">
        <v>408.90350000000001</v>
      </c>
      <c r="DV79">
        <v>423.59199999999998</v>
      </c>
      <c r="DW79">
        <v>437.95979999999997</v>
      </c>
      <c r="DX79">
        <v>457.39949999999999</v>
      </c>
      <c r="DY79">
        <v>471.52440000000001</v>
      </c>
      <c r="DZ79">
        <v>474.32089999999999</v>
      </c>
      <c r="EA79">
        <v>479.25220000000002</v>
      </c>
      <c r="EB79">
        <v>487.11770000000001</v>
      </c>
      <c r="EC79">
        <v>502.71100000000001</v>
      </c>
    </row>
    <row r="80" spans="1:133" customFormat="1" x14ac:dyDescent="0.25">
      <c r="A80" t="s">
        <v>232</v>
      </c>
      <c r="B80" t="s">
        <v>418</v>
      </c>
      <c r="C80">
        <v>80</v>
      </c>
      <c r="D80">
        <v>49092.000006959999</v>
      </c>
      <c r="E80">
        <v>82.688254551848544</v>
      </c>
      <c r="F80">
        <v>1267.6607184722986</v>
      </c>
      <c r="G80">
        <v>57565.217385000004</v>
      </c>
      <c r="H80">
        <v>59</v>
      </c>
      <c r="I80">
        <v>24.879227</v>
      </c>
      <c r="J80">
        <v>21.932366999999999</v>
      </c>
      <c r="K80">
        <v>12.681056</v>
      </c>
      <c r="L80">
        <v>7.3132630000000001</v>
      </c>
      <c r="M80">
        <v>2070</v>
      </c>
      <c r="N80">
        <v>1555</v>
      </c>
      <c r="O80">
        <v>1486</v>
      </c>
      <c r="P80">
        <v>1499</v>
      </c>
      <c r="Q80">
        <v>1523</v>
      </c>
      <c r="R80">
        <v>1550</v>
      </c>
      <c r="S80">
        <v>515</v>
      </c>
      <c r="T80">
        <v>499</v>
      </c>
      <c r="U80">
        <v>504</v>
      </c>
      <c r="V80">
        <v>509</v>
      </c>
      <c r="W80">
        <v>510</v>
      </c>
      <c r="X80">
        <v>29.395057999999999</v>
      </c>
      <c r="Y80">
        <v>1.1644410000000001</v>
      </c>
      <c r="Z80">
        <v>1578</v>
      </c>
      <c r="AA80">
        <v>1582</v>
      </c>
      <c r="AB80">
        <v>1566</v>
      </c>
      <c r="AC80">
        <v>1495.4833000000001</v>
      </c>
      <c r="AD80">
        <v>573</v>
      </c>
      <c r="AE80">
        <v>603</v>
      </c>
      <c r="AF80">
        <v>608</v>
      </c>
      <c r="AG80">
        <v>653.79280000000006</v>
      </c>
      <c r="AH80">
        <v>64894.202899000004</v>
      </c>
      <c r="AI80">
        <v>17599.261573</v>
      </c>
      <c r="AJ80">
        <v>10.13029</v>
      </c>
      <c r="AK80">
        <v>159.329736</v>
      </c>
      <c r="AL80">
        <v>260836.89320399999</v>
      </c>
      <c r="AM80">
        <v>58.018000000000001</v>
      </c>
      <c r="AN80">
        <v>1.6875</v>
      </c>
      <c r="AO80">
        <v>23.429952</v>
      </c>
      <c r="AP80">
        <v>8.9015000000000004</v>
      </c>
      <c r="AQ80">
        <v>3.0236999999999998</v>
      </c>
      <c r="AR80">
        <v>0.3533</v>
      </c>
      <c r="AS80">
        <v>1.7143999999999999</v>
      </c>
      <c r="AT80">
        <v>9.7693999999999992</v>
      </c>
      <c r="AU80">
        <v>429186.20689700003</v>
      </c>
      <c r="AV80">
        <v>358129.41176500003</v>
      </c>
      <c r="AW80">
        <v>340345.63106099999</v>
      </c>
      <c r="AX80">
        <v>386465.40880500001</v>
      </c>
      <c r="AY80">
        <v>416409.638554</v>
      </c>
      <c r="AZ80">
        <v>30063.768115999999</v>
      </c>
      <c r="BA80">
        <v>1000.56802</v>
      </c>
      <c r="BB80">
        <v>8274.7798920000005</v>
      </c>
      <c r="BC80">
        <v>58.080091000000003</v>
      </c>
      <c r="BD80">
        <v>311.55921599999999</v>
      </c>
      <c r="BE80">
        <v>140825.24271799999</v>
      </c>
      <c r="BF80">
        <v>120838.834951</v>
      </c>
      <c r="BG80">
        <v>7.0048310000000003</v>
      </c>
      <c r="BH80">
        <v>145</v>
      </c>
      <c r="BI80">
        <v>170</v>
      </c>
      <c r="BJ80">
        <v>171.66666667000001</v>
      </c>
      <c r="BK80">
        <v>159</v>
      </c>
      <c r="BL80">
        <v>166</v>
      </c>
      <c r="BM80">
        <v>19.611650000000001</v>
      </c>
      <c r="BN80">
        <v>0</v>
      </c>
      <c r="BO80">
        <v>0.31401000000000001</v>
      </c>
      <c r="BQ80">
        <v>33.532786889999997</v>
      </c>
      <c r="BR80">
        <v>122</v>
      </c>
      <c r="BS80">
        <v>7794.5186030000004</v>
      </c>
      <c r="BT80">
        <v>29231.400966000001</v>
      </c>
      <c r="BU80">
        <v>117493.20388299999</v>
      </c>
      <c r="BV80">
        <v>1315413.043478</v>
      </c>
      <c r="BW80">
        <v>1279.2270530000001</v>
      </c>
      <c r="BX80">
        <v>30.444444440000002</v>
      </c>
      <c r="BY80">
        <v>7.5728160000000004</v>
      </c>
      <c r="BZ80">
        <v>46</v>
      </c>
      <c r="CA80">
        <v>50.333333330000002</v>
      </c>
      <c r="CB80">
        <v>48.5</v>
      </c>
      <c r="CC80">
        <v>49.25</v>
      </c>
      <c r="CD80">
        <v>50.5</v>
      </c>
      <c r="CE80">
        <v>39</v>
      </c>
      <c r="CF80">
        <v>40.333333330000002</v>
      </c>
      <c r="CG80">
        <v>37.083333330000002</v>
      </c>
      <c r="CH80">
        <v>38.916666669999998</v>
      </c>
      <c r="CI80">
        <v>42</v>
      </c>
      <c r="CJ80">
        <v>7</v>
      </c>
      <c r="CK80">
        <v>10</v>
      </c>
      <c r="CL80">
        <v>11.41666667</v>
      </c>
      <c r="CM80">
        <v>10.33333333</v>
      </c>
      <c r="CN80">
        <v>8</v>
      </c>
      <c r="CO80">
        <v>2.2222219999999999</v>
      </c>
      <c r="CP80">
        <v>87</v>
      </c>
      <c r="CR80">
        <v>18</v>
      </c>
      <c r="CS80">
        <v>25</v>
      </c>
      <c r="CT80">
        <v>80</v>
      </c>
      <c r="CU80">
        <v>83</v>
      </c>
      <c r="CW80">
        <v>60</v>
      </c>
      <c r="CX80">
        <v>31</v>
      </c>
      <c r="CY80">
        <v>58</v>
      </c>
      <c r="CZ80">
        <v>78</v>
      </c>
      <c r="DA80">
        <v>83</v>
      </c>
      <c r="DB80">
        <v>557</v>
      </c>
      <c r="DC80">
        <v>31</v>
      </c>
      <c r="DD80">
        <v>58</v>
      </c>
      <c r="DE80">
        <v>78</v>
      </c>
      <c r="DF80">
        <v>83</v>
      </c>
      <c r="DG80">
        <v>802.5</v>
      </c>
      <c r="DH80" t="s">
        <v>232</v>
      </c>
      <c r="DI80" t="s">
        <v>418</v>
      </c>
      <c r="DJ80">
        <v>1547.2681</v>
      </c>
      <c r="DK80">
        <v>1532.9676999999999</v>
      </c>
      <c r="DL80">
        <v>1527.2467999999999</v>
      </c>
      <c r="DM80">
        <v>1536.1704999999999</v>
      </c>
      <c r="DN80">
        <v>1495.4833000000001</v>
      </c>
      <c r="DO80">
        <v>1455.0533</v>
      </c>
      <c r="DP80">
        <v>1474.2456</v>
      </c>
      <c r="DQ80">
        <v>1469.0250000000001</v>
      </c>
      <c r="DR80">
        <v>1480.2347</v>
      </c>
      <c r="DS80">
        <v>1496.8225</v>
      </c>
      <c r="DT80">
        <v>529.1798</v>
      </c>
      <c r="DU80">
        <v>549.19349999999997</v>
      </c>
      <c r="DV80">
        <v>582.24660000000006</v>
      </c>
      <c r="DW80">
        <v>606.60879999999997</v>
      </c>
      <c r="DX80">
        <v>653.79279999999994</v>
      </c>
      <c r="DY80">
        <v>703.67020000000002</v>
      </c>
      <c r="DZ80">
        <v>726.31010000000003</v>
      </c>
      <c r="EA80">
        <v>761.28809999999999</v>
      </c>
      <c r="EB80">
        <v>777.17420000000004</v>
      </c>
      <c r="EC80">
        <v>800.20780000000002</v>
      </c>
    </row>
    <row r="81" spans="1:133" customFormat="1" x14ac:dyDescent="0.25">
      <c r="A81" t="s">
        <v>154</v>
      </c>
      <c r="B81" t="s">
        <v>419</v>
      </c>
      <c r="C81">
        <v>81</v>
      </c>
      <c r="D81">
        <v>165360.00001284</v>
      </c>
      <c r="E81">
        <v>152.68355344180571</v>
      </c>
      <c r="F81">
        <v>766.1284469650152</v>
      </c>
      <c r="G81">
        <v>90666.666663353855</v>
      </c>
      <c r="H81">
        <v>78</v>
      </c>
      <c r="I81">
        <v>23.573474000000001</v>
      </c>
      <c r="J81">
        <v>32.297862000000002</v>
      </c>
      <c r="K81">
        <v>11.010322</v>
      </c>
      <c r="L81">
        <v>6.6937749999999996</v>
      </c>
      <c r="M81">
        <v>4539</v>
      </c>
      <c r="N81">
        <v>3469</v>
      </c>
      <c r="O81">
        <v>3124</v>
      </c>
      <c r="P81">
        <v>3224</v>
      </c>
      <c r="Q81">
        <v>3314</v>
      </c>
      <c r="R81">
        <v>3390</v>
      </c>
      <c r="S81">
        <v>1070</v>
      </c>
      <c r="T81">
        <v>872</v>
      </c>
      <c r="U81">
        <v>910</v>
      </c>
      <c r="V81">
        <v>947</v>
      </c>
      <c r="W81">
        <v>991</v>
      </c>
      <c r="X81">
        <v>28.395371000000001</v>
      </c>
      <c r="Y81">
        <v>0.90710000000000002</v>
      </c>
      <c r="Z81">
        <v>3281</v>
      </c>
      <c r="AA81">
        <v>3252</v>
      </c>
      <c r="AB81">
        <v>3284</v>
      </c>
      <c r="AC81">
        <v>3290.5506999999998</v>
      </c>
      <c r="AD81">
        <v>1149</v>
      </c>
      <c r="AE81">
        <v>1243</v>
      </c>
      <c r="AF81">
        <v>1308</v>
      </c>
      <c r="AG81">
        <v>1392.3734999999999</v>
      </c>
      <c r="AH81">
        <v>65440.846000999998</v>
      </c>
      <c r="AI81">
        <v>16033.156084</v>
      </c>
      <c r="AJ81">
        <v>36.781793999999998</v>
      </c>
      <c r="AK81">
        <v>106.412261</v>
      </c>
      <c r="AL81">
        <v>277603.73831799999</v>
      </c>
      <c r="AM81">
        <v>50.863999999999997</v>
      </c>
      <c r="AN81">
        <v>1.76190476</v>
      </c>
      <c r="AO81">
        <v>9.4954839999999994</v>
      </c>
      <c r="AP81">
        <v>16.756399999999999</v>
      </c>
      <c r="AQ81">
        <v>6.0880000000000001</v>
      </c>
      <c r="AR81">
        <v>7.8167</v>
      </c>
      <c r="AS81">
        <v>10.569000000000001</v>
      </c>
      <c r="AT81">
        <v>18.9481</v>
      </c>
      <c r="AU81">
        <v>433859.589041</v>
      </c>
      <c r="AV81">
        <v>312681.27490000002</v>
      </c>
      <c r="AW81">
        <v>351715.30249600002</v>
      </c>
      <c r="AX81">
        <v>402615.68627499999</v>
      </c>
      <c r="AY81">
        <v>429514.92537299998</v>
      </c>
      <c r="AZ81">
        <v>27910.773298</v>
      </c>
      <c r="BA81">
        <v>857.67907400000001</v>
      </c>
      <c r="BB81">
        <v>6979.4807629999996</v>
      </c>
      <c r="BC81">
        <v>289.52142600000002</v>
      </c>
      <c r="BD81">
        <v>98.154520000000005</v>
      </c>
      <c r="BE81">
        <v>139501.86915899999</v>
      </c>
      <c r="BF81">
        <v>118399.06542100001</v>
      </c>
      <c r="BG81">
        <v>6.433135</v>
      </c>
      <c r="BH81">
        <v>292</v>
      </c>
      <c r="BI81">
        <v>251</v>
      </c>
      <c r="BJ81">
        <v>257.58333333000002</v>
      </c>
      <c r="BK81">
        <v>255</v>
      </c>
      <c r="BL81">
        <v>268</v>
      </c>
      <c r="BM81">
        <v>19.906542000000002</v>
      </c>
      <c r="BN81">
        <v>11.643836</v>
      </c>
      <c r="BO81">
        <v>0.31945400000000002</v>
      </c>
      <c r="BP81">
        <v>0.56179800000000002</v>
      </c>
      <c r="BQ81">
        <v>52.796934870000001</v>
      </c>
      <c r="BR81">
        <v>261</v>
      </c>
      <c r="BS81">
        <v>7701.7203630000004</v>
      </c>
      <c r="BT81">
        <v>32099.801717999999</v>
      </c>
      <c r="BU81">
        <v>136169.158879</v>
      </c>
      <c r="BV81">
        <v>1494369.230769</v>
      </c>
      <c r="BW81">
        <v>1947.5655429999999</v>
      </c>
      <c r="BX81">
        <v>150.57142856999999</v>
      </c>
      <c r="BY81">
        <v>7.616822</v>
      </c>
      <c r="BZ81">
        <v>97.5</v>
      </c>
      <c r="CB81">
        <v>115.66666667</v>
      </c>
      <c r="CC81">
        <v>119.5</v>
      </c>
      <c r="CD81">
        <v>116.5</v>
      </c>
      <c r="CE81">
        <v>81.5</v>
      </c>
      <c r="CG81">
        <v>97.25</v>
      </c>
      <c r="CH81">
        <v>100</v>
      </c>
      <c r="CI81">
        <v>95</v>
      </c>
      <c r="CJ81">
        <v>16</v>
      </c>
      <c r="CL81">
        <v>18.416666670000001</v>
      </c>
      <c r="CM81">
        <v>19.5</v>
      </c>
      <c r="CN81">
        <v>22</v>
      </c>
      <c r="CO81">
        <v>2.14805</v>
      </c>
      <c r="CP81">
        <v>85</v>
      </c>
      <c r="CR81">
        <v>20</v>
      </c>
      <c r="CS81">
        <v>37</v>
      </c>
      <c r="CT81">
        <v>86</v>
      </c>
      <c r="CU81">
        <v>88</v>
      </c>
      <c r="CW81">
        <v>56</v>
      </c>
      <c r="CX81">
        <v>24</v>
      </c>
      <c r="CY81">
        <v>83</v>
      </c>
      <c r="CZ81">
        <v>82</v>
      </c>
      <c r="DA81">
        <v>92</v>
      </c>
      <c r="DB81">
        <v>587</v>
      </c>
      <c r="DC81">
        <v>24</v>
      </c>
      <c r="DD81">
        <v>83</v>
      </c>
      <c r="DE81">
        <v>82</v>
      </c>
      <c r="DF81">
        <v>92</v>
      </c>
      <c r="DG81">
        <v>922</v>
      </c>
      <c r="DH81" t="s">
        <v>154</v>
      </c>
      <c r="DI81" t="s">
        <v>419</v>
      </c>
      <c r="DJ81">
        <v>3407.2813000000001</v>
      </c>
      <c r="DK81">
        <v>3363.3294000000001</v>
      </c>
      <c r="DL81">
        <v>3335.0936000000002</v>
      </c>
      <c r="DM81">
        <v>3330.5659999999998</v>
      </c>
      <c r="DN81">
        <v>3290.5506999999998</v>
      </c>
      <c r="DO81">
        <v>3251.7388000000001</v>
      </c>
      <c r="DP81">
        <v>3183.6513</v>
      </c>
      <c r="DQ81">
        <v>3199.7892999999999</v>
      </c>
      <c r="DR81">
        <v>3213.6239999999998</v>
      </c>
      <c r="DS81">
        <v>3256.8822</v>
      </c>
      <c r="DT81">
        <v>1067.7260000000001</v>
      </c>
      <c r="DU81">
        <v>1150.1424999999999</v>
      </c>
      <c r="DV81">
        <v>1237.1948</v>
      </c>
      <c r="DW81">
        <v>1312.9232</v>
      </c>
      <c r="DX81">
        <v>1392.3734999999999</v>
      </c>
      <c r="DY81">
        <v>1488.6223</v>
      </c>
      <c r="DZ81">
        <v>1594.4675</v>
      </c>
      <c r="EA81">
        <v>1657.4401</v>
      </c>
      <c r="EB81">
        <v>1708.0762</v>
      </c>
      <c r="EC81">
        <v>1756.7359000000001</v>
      </c>
    </row>
    <row r="82" spans="1:133" customFormat="1" x14ac:dyDescent="0.25">
      <c r="A82" t="s">
        <v>80</v>
      </c>
      <c r="B82" t="s">
        <v>420</v>
      </c>
      <c r="C82">
        <v>82</v>
      </c>
      <c r="D82">
        <v>108539.99999856</v>
      </c>
      <c r="E82">
        <v>92.648597706252346</v>
      </c>
      <c r="F82">
        <v>968.73042197640473</v>
      </c>
      <c r="G82">
        <v>0</v>
      </c>
      <c r="H82">
        <v>82</v>
      </c>
      <c r="I82">
        <v>28.683385999999999</v>
      </c>
      <c r="J82">
        <v>14.890281999999999</v>
      </c>
      <c r="K82">
        <v>11.788964</v>
      </c>
      <c r="L82">
        <v>7.8071669999999997</v>
      </c>
      <c r="M82">
        <v>3828</v>
      </c>
      <c r="N82">
        <v>2730</v>
      </c>
      <c r="O82">
        <v>2659</v>
      </c>
      <c r="P82">
        <v>2676</v>
      </c>
      <c r="Q82">
        <v>2727</v>
      </c>
      <c r="R82">
        <v>2770</v>
      </c>
      <c r="S82">
        <v>1098</v>
      </c>
      <c r="T82">
        <v>1060</v>
      </c>
      <c r="U82">
        <v>1070</v>
      </c>
      <c r="V82">
        <v>1071</v>
      </c>
      <c r="W82">
        <v>1079</v>
      </c>
      <c r="X82">
        <v>27.218430000000001</v>
      </c>
      <c r="Y82">
        <v>1.4505110000000001</v>
      </c>
      <c r="Z82">
        <v>2747</v>
      </c>
      <c r="AA82">
        <v>2734</v>
      </c>
      <c r="AB82">
        <v>2644</v>
      </c>
      <c r="AC82">
        <v>2726.8896</v>
      </c>
      <c r="AD82">
        <v>1151</v>
      </c>
      <c r="AE82">
        <v>1200</v>
      </c>
      <c r="AF82">
        <v>1241</v>
      </c>
      <c r="AG82">
        <v>1258.5432000000001</v>
      </c>
      <c r="AH82">
        <v>73675.287356000001</v>
      </c>
      <c r="AI82">
        <v>16655.290101999999</v>
      </c>
      <c r="AJ82">
        <v>1.728183</v>
      </c>
      <c r="AK82">
        <v>161.40500599999999</v>
      </c>
      <c r="AL82">
        <v>256857.01274999999</v>
      </c>
      <c r="AM82">
        <v>52.956000000000003</v>
      </c>
      <c r="AN82">
        <v>1.44565217</v>
      </c>
      <c r="AO82">
        <v>11.024032999999999</v>
      </c>
      <c r="AP82">
        <v>0.74319999999999997</v>
      </c>
      <c r="AQ82">
        <v>4.2760999999999996</v>
      </c>
      <c r="AR82">
        <v>-0.1641</v>
      </c>
      <c r="AS82">
        <v>-2.1640000000000001</v>
      </c>
      <c r="AT82">
        <v>4.2679</v>
      </c>
      <c r="AU82">
        <v>351658.862876</v>
      </c>
      <c r="AV82">
        <v>290693.26682999998</v>
      </c>
      <c r="AW82">
        <v>307058.26270899997</v>
      </c>
      <c r="AX82">
        <v>316884.01253900002</v>
      </c>
      <c r="AY82">
        <v>739277.02702699997</v>
      </c>
      <c r="AZ82">
        <v>27467.607105999999</v>
      </c>
      <c r="BA82">
        <v>1208.333333</v>
      </c>
      <c r="BB82">
        <v>6104.8065980000001</v>
      </c>
      <c r="BC82">
        <v>249.07565399999999</v>
      </c>
      <c r="BD82">
        <v>225.96700799999999</v>
      </c>
      <c r="BE82">
        <v>119092.896175</v>
      </c>
      <c r="BF82">
        <v>95761.384334999995</v>
      </c>
      <c r="BG82">
        <v>7.810867</v>
      </c>
      <c r="BH82">
        <v>299</v>
      </c>
      <c r="BI82">
        <v>334.16666666999998</v>
      </c>
      <c r="BJ82">
        <v>314.66666666999998</v>
      </c>
      <c r="BK82">
        <v>319</v>
      </c>
      <c r="BL82">
        <v>148</v>
      </c>
      <c r="BM82">
        <v>20.309653999999998</v>
      </c>
      <c r="BN82">
        <v>0</v>
      </c>
      <c r="BO82">
        <v>0.41797299999999998</v>
      </c>
      <c r="BP82">
        <v>0.54858899999999999</v>
      </c>
      <c r="BQ82">
        <v>35.610236219999997</v>
      </c>
      <c r="BR82">
        <v>254</v>
      </c>
      <c r="BS82">
        <v>8705.6313989999999</v>
      </c>
      <c r="BT82">
        <v>38685.997909999998</v>
      </c>
      <c r="BU82">
        <v>134872.49544599999</v>
      </c>
      <c r="BV82">
        <v>1077018.181818</v>
      </c>
      <c r="BW82">
        <v>0</v>
      </c>
      <c r="BX82">
        <v>47.697674419999998</v>
      </c>
      <c r="BY82">
        <v>10.382514</v>
      </c>
      <c r="BZ82">
        <v>137.5</v>
      </c>
      <c r="CA82">
        <v>134.41666667000001</v>
      </c>
      <c r="CC82">
        <v>139.25</v>
      </c>
      <c r="CD82">
        <v>139</v>
      </c>
      <c r="CE82">
        <v>114</v>
      </c>
      <c r="CF82">
        <v>119.5</v>
      </c>
      <c r="CH82">
        <v>118.08333333</v>
      </c>
      <c r="CI82">
        <v>112.5</v>
      </c>
      <c r="CJ82">
        <v>23</v>
      </c>
      <c r="CK82">
        <v>14.91666667</v>
      </c>
      <c r="CM82">
        <v>21.166666670000001</v>
      </c>
      <c r="CN82">
        <v>25</v>
      </c>
      <c r="CO82">
        <v>3.5919539999999999</v>
      </c>
      <c r="CP82">
        <v>86</v>
      </c>
      <c r="CQ82">
        <v>77.333333330000002</v>
      </c>
      <c r="CR82">
        <v>14</v>
      </c>
      <c r="CS82">
        <v>27</v>
      </c>
      <c r="CT82">
        <v>92</v>
      </c>
      <c r="CU82">
        <v>91</v>
      </c>
      <c r="CV82">
        <v>79.388888890000004</v>
      </c>
      <c r="CW82">
        <v>62</v>
      </c>
      <c r="CX82">
        <v>27</v>
      </c>
      <c r="CY82">
        <v>76</v>
      </c>
      <c r="CZ82">
        <v>86</v>
      </c>
      <c r="DA82">
        <v>95</v>
      </c>
      <c r="DB82">
        <v>971</v>
      </c>
      <c r="DC82">
        <v>27</v>
      </c>
      <c r="DD82">
        <v>76</v>
      </c>
      <c r="DE82">
        <v>86</v>
      </c>
      <c r="DF82">
        <v>95</v>
      </c>
      <c r="DG82">
        <v>796</v>
      </c>
      <c r="DH82" t="s">
        <v>80</v>
      </c>
      <c r="DI82" t="s">
        <v>420</v>
      </c>
      <c r="DJ82">
        <v>2762.1414</v>
      </c>
      <c r="DK82">
        <v>2782.3737999999998</v>
      </c>
      <c r="DL82">
        <v>2777.4922000000001</v>
      </c>
      <c r="DM82">
        <v>2762.3209999999999</v>
      </c>
      <c r="DN82">
        <v>2726.8896</v>
      </c>
      <c r="DO82">
        <v>2707.2044999999998</v>
      </c>
      <c r="DP82">
        <v>2709.8440999999998</v>
      </c>
      <c r="DQ82">
        <v>2712.8139000000001</v>
      </c>
      <c r="DR82">
        <v>2711.7449999999999</v>
      </c>
      <c r="DS82">
        <v>2712.0491999999999</v>
      </c>
      <c r="DT82">
        <v>1098.8858</v>
      </c>
      <c r="DU82">
        <v>1136.2081000000001</v>
      </c>
      <c r="DV82">
        <v>1187.4775999999999</v>
      </c>
      <c r="DW82">
        <v>1230.0679</v>
      </c>
      <c r="DX82">
        <v>1258.5432000000001</v>
      </c>
      <c r="DY82">
        <v>1311.2396000000001</v>
      </c>
      <c r="DZ82">
        <v>1350.9609</v>
      </c>
      <c r="EA82">
        <v>1376.9655</v>
      </c>
      <c r="EB82">
        <v>1413.7559000000001</v>
      </c>
      <c r="EC82">
        <v>1438.3478</v>
      </c>
    </row>
    <row r="83" spans="1:133" customFormat="1" x14ac:dyDescent="0.25">
      <c r="A83" t="s">
        <v>153</v>
      </c>
      <c r="B83" t="s">
        <v>421</v>
      </c>
      <c r="C83">
        <v>83</v>
      </c>
      <c r="H83">
        <v>76</v>
      </c>
      <c r="I83">
        <v>27.964454</v>
      </c>
      <c r="J83">
        <v>18.966953</v>
      </c>
      <c r="K83">
        <v>12.255197000000001</v>
      </c>
      <c r="L83">
        <v>7.5851160000000002</v>
      </c>
      <c r="M83">
        <v>3601</v>
      </c>
      <c r="N83">
        <v>2594</v>
      </c>
      <c r="O83">
        <v>2516</v>
      </c>
      <c r="P83">
        <v>2530</v>
      </c>
      <c r="Q83">
        <v>2557</v>
      </c>
      <c r="R83">
        <v>2601</v>
      </c>
      <c r="S83">
        <v>1007</v>
      </c>
      <c r="T83">
        <v>914</v>
      </c>
      <c r="U83">
        <v>933</v>
      </c>
      <c r="V83">
        <v>917</v>
      </c>
      <c r="W83">
        <v>937</v>
      </c>
      <c r="X83">
        <v>27.124134000000002</v>
      </c>
      <c r="Y83">
        <v>1.2503759999999999</v>
      </c>
      <c r="Z83">
        <v>2510</v>
      </c>
      <c r="AA83">
        <v>2487</v>
      </c>
      <c r="AB83">
        <v>2489</v>
      </c>
      <c r="AC83">
        <v>2470.5241000000001</v>
      </c>
      <c r="AD83">
        <v>1016</v>
      </c>
      <c r="AE83">
        <v>1053</v>
      </c>
      <c r="AF83">
        <v>1097</v>
      </c>
      <c r="AG83">
        <v>1168.0920000000001</v>
      </c>
      <c r="AH83">
        <v>73919.466815000007</v>
      </c>
      <c r="AI83">
        <v>16839.032841</v>
      </c>
      <c r="AJ83">
        <v>14.763089000000001</v>
      </c>
      <c r="AK83">
        <v>111.10274200000001</v>
      </c>
      <c r="AL83">
        <v>264333.66434999998</v>
      </c>
      <c r="AM83">
        <v>48.933999999999997</v>
      </c>
      <c r="AN83">
        <v>1</v>
      </c>
      <c r="AO83">
        <v>11.385726</v>
      </c>
      <c r="AP83">
        <v>7.0707000000000004</v>
      </c>
      <c r="AQ83">
        <v>1.3112999999999999</v>
      </c>
      <c r="AR83">
        <v>10.0152</v>
      </c>
      <c r="AS83">
        <v>10.517899999999999</v>
      </c>
      <c r="AT83">
        <v>8.7138000000000009</v>
      </c>
      <c r="AV83">
        <v>319046.41908999998</v>
      </c>
      <c r="AW83">
        <v>327159.098122</v>
      </c>
      <c r="AX83">
        <v>387116.071429</v>
      </c>
      <c r="AY83">
        <v>448465.68627499999</v>
      </c>
      <c r="AZ83">
        <v>26985.559567</v>
      </c>
      <c r="BA83">
        <v>687.93311200000005</v>
      </c>
      <c r="BB83">
        <v>6604.7755349999998</v>
      </c>
      <c r="BC83">
        <v>141.75956600000001</v>
      </c>
      <c r="BD83">
        <v>159.310033</v>
      </c>
      <c r="BE83">
        <v>110235.352532</v>
      </c>
      <c r="BF83">
        <v>96499.503475999998</v>
      </c>
      <c r="BI83">
        <v>251.33333334</v>
      </c>
      <c r="BJ83">
        <v>262.41666666999998</v>
      </c>
      <c r="BK83">
        <v>224</v>
      </c>
      <c r="BL83">
        <v>204</v>
      </c>
      <c r="BS83">
        <v>9134.3025010000001</v>
      </c>
      <c r="BT83">
        <v>42623.993334999999</v>
      </c>
      <c r="BU83">
        <v>152422.04568000001</v>
      </c>
      <c r="BW83">
        <v>2746.7370169999999</v>
      </c>
      <c r="CA83">
        <v>134.08333332999999</v>
      </c>
      <c r="CB83">
        <v>124.16666667</v>
      </c>
      <c r="CC83">
        <v>130.41666667000001</v>
      </c>
      <c r="CD83">
        <v>135</v>
      </c>
      <c r="CF83">
        <v>115.08333333</v>
      </c>
      <c r="CG83">
        <v>105.16666667</v>
      </c>
      <c r="CH83">
        <v>106.75</v>
      </c>
      <c r="CI83">
        <v>108.5</v>
      </c>
      <c r="CK83">
        <v>19</v>
      </c>
      <c r="CL83">
        <v>19</v>
      </c>
      <c r="CM83">
        <v>23.666666670000001</v>
      </c>
      <c r="CN83">
        <v>25.5</v>
      </c>
      <c r="CP83">
        <v>86</v>
      </c>
      <c r="CS83">
        <v>30</v>
      </c>
      <c r="CT83">
        <v>97</v>
      </c>
      <c r="CU83">
        <v>90</v>
      </c>
      <c r="CX83">
        <v>26</v>
      </c>
      <c r="CY83">
        <v>67</v>
      </c>
      <c r="CZ83">
        <v>77</v>
      </c>
      <c r="DA83">
        <v>83</v>
      </c>
      <c r="DB83">
        <v>739.5</v>
      </c>
      <c r="DC83">
        <v>26</v>
      </c>
      <c r="DD83">
        <v>67</v>
      </c>
      <c r="DE83">
        <v>77</v>
      </c>
      <c r="DF83">
        <v>83</v>
      </c>
      <c r="DG83">
        <v>700</v>
      </c>
      <c r="DH83" t="s">
        <v>153</v>
      </c>
      <c r="DI83" t="s">
        <v>421</v>
      </c>
      <c r="DJ83">
        <v>2570.4162000000001</v>
      </c>
      <c r="DK83">
        <v>2574.3245000000002</v>
      </c>
      <c r="DL83">
        <v>2554.8928000000001</v>
      </c>
      <c r="DM83">
        <v>2516.9535000000001</v>
      </c>
      <c r="DN83">
        <v>2470.5241000000001</v>
      </c>
      <c r="DO83">
        <v>2482.41</v>
      </c>
      <c r="DP83">
        <v>2452.9655000000002</v>
      </c>
      <c r="DQ83">
        <v>2435.3231000000001</v>
      </c>
      <c r="DR83">
        <v>2451.8220000000001</v>
      </c>
      <c r="DS83">
        <v>2468.6385</v>
      </c>
      <c r="DT83">
        <v>991.24980000000005</v>
      </c>
      <c r="DU83">
        <v>1027.7583</v>
      </c>
      <c r="DV83">
        <v>1072.6701</v>
      </c>
      <c r="DW83">
        <v>1109.6780000000001</v>
      </c>
      <c r="DX83">
        <v>1168.0920000000001</v>
      </c>
      <c r="DY83">
        <v>1191.6088999999999</v>
      </c>
      <c r="DZ83">
        <v>1251.7147</v>
      </c>
      <c r="EA83">
        <v>1286.3719000000001</v>
      </c>
      <c r="EB83">
        <v>1303.0289</v>
      </c>
      <c r="EC83">
        <v>1328.5858000000001</v>
      </c>
    </row>
    <row r="84" spans="1:133" customFormat="1" x14ac:dyDescent="0.25">
      <c r="A84" t="s">
        <v>38</v>
      </c>
      <c r="B84" t="s">
        <v>422</v>
      </c>
      <c r="C84">
        <v>84</v>
      </c>
      <c r="D84">
        <v>24756.000004560003</v>
      </c>
      <c r="E84">
        <v>25.422438782725465</v>
      </c>
      <c r="F84">
        <v>2652.0035542077417</v>
      </c>
      <c r="G84">
        <v>24582.089571</v>
      </c>
      <c r="H84">
        <v>69</v>
      </c>
      <c r="I84">
        <v>30.156908000000001</v>
      </c>
      <c r="J84">
        <v>19.135093000000001</v>
      </c>
      <c r="K84">
        <v>12.035947</v>
      </c>
      <c r="L84">
        <v>8.4305120000000002</v>
      </c>
      <c r="M84">
        <v>2613</v>
      </c>
      <c r="N84">
        <v>1825</v>
      </c>
      <c r="O84">
        <v>1822</v>
      </c>
      <c r="P84">
        <v>1805</v>
      </c>
      <c r="Q84">
        <v>1811</v>
      </c>
      <c r="R84">
        <v>1837</v>
      </c>
      <c r="S84">
        <v>788</v>
      </c>
      <c r="T84">
        <v>703</v>
      </c>
      <c r="U84">
        <v>724</v>
      </c>
      <c r="V84">
        <v>735</v>
      </c>
      <c r="W84">
        <v>740</v>
      </c>
      <c r="X84">
        <v>27.955494000000002</v>
      </c>
      <c r="Y84">
        <v>1.455012</v>
      </c>
      <c r="Z84">
        <v>1822</v>
      </c>
      <c r="AA84">
        <v>1815</v>
      </c>
      <c r="AB84">
        <v>1796</v>
      </c>
      <c r="AC84">
        <v>1769.0141000000001</v>
      </c>
      <c r="AD84">
        <v>809</v>
      </c>
      <c r="AE84">
        <v>853</v>
      </c>
      <c r="AF84">
        <v>861</v>
      </c>
      <c r="AG84">
        <v>908.93600000000004</v>
      </c>
      <c r="AH84">
        <v>57654.802908999998</v>
      </c>
      <c r="AI84">
        <v>14019.364502</v>
      </c>
      <c r="AJ84">
        <v>-27.130372999999999</v>
      </c>
      <c r="AK84">
        <v>153.84615400000001</v>
      </c>
      <c r="AL84">
        <v>191182.741117</v>
      </c>
      <c r="AM84">
        <v>50.817</v>
      </c>
      <c r="AN84">
        <v>2.2558139499999998</v>
      </c>
      <c r="AO84">
        <v>27.516265000000001</v>
      </c>
      <c r="AP84">
        <v>-17.152799999999999</v>
      </c>
      <c r="AQ84">
        <v>-27.347899999999999</v>
      </c>
      <c r="AR84">
        <v>-24.4801</v>
      </c>
      <c r="AS84">
        <v>-21.355399999999999</v>
      </c>
      <c r="AT84">
        <v>-13.4328</v>
      </c>
      <c r="AU84">
        <v>542586.77685999998</v>
      </c>
      <c r="AV84">
        <v>428035.98973899998</v>
      </c>
      <c r="AW84">
        <v>452274.45650899998</v>
      </c>
      <c r="AX84">
        <v>441300.75188</v>
      </c>
      <c r="AY84">
        <v>402766.66666699998</v>
      </c>
      <c r="AZ84">
        <v>25125.526215000002</v>
      </c>
      <c r="BA84">
        <v>422.91644400000001</v>
      </c>
      <c r="BB84">
        <v>6440.1412220000002</v>
      </c>
      <c r="BC84">
        <v>307.264363</v>
      </c>
      <c r="BD84">
        <v>1411.040976</v>
      </c>
      <c r="BE84">
        <v>110558.375635</v>
      </c>
      <c r="BF84">
        <v>83315.989847999997</v>
      </c>
      <c r="BG84">
        <v>4.6306929999999999</v>
      </c>
      <c r="BH84">
        <v>121</v>
      </c>
      <c r="BI84">
        <v>129.66666666</v>
      </c>
      <c r="BJ84">
        <v>122.66666667</v>
      </c>
      <c r="BK84">
        <v>133</v>
      </c>
      <c r="BL84">
        <v>150</v>
      </c>
      <c r="BM84">
        <v>11.167513</v>
      </c>
      <c r="BN84">
        <v>0</v>
      </c>
      <c r="BP84">
        <v>1.607348</v>
      </c>
      <c r="BQ84">
        <v>25.158536590000001</v>
      </c>
      <c r="BR84">
        <v>82</v>
      </c>
      <c r="BS84">
        <v>5283.6204129999996</v>
      </c>
      <c r="BT84">
        <v>21375.047837999999</v>
      </c>
      <c r="BU84">
        <v>70879.441623999999</v>
      </c>
      <c r="BV84">
        <v>833626.86567199999</v>
      </c>
      <c r="BW84">
        <v>630.30998899999997</v>
      </c>
      <c r="BX84">
        <v>22.208333329999999</v>
      </c>
      <c r="BY84">
        <v>6.9796950000000004</v>
      </c>
      <c r="BZ84">
        <v>67</v>
      </c>
      <c r="CA84">
        <v>61</v>
      </c>
      <c r="CB84">
        <v>62.833333330000002</v>
      </c>
      <c r="CC84">
        <v>55.916666669999998</v>
      </c>
      <c r="CD84">
        <v>49</v>
      </c>
      <c r="CE84">
        <v>55</v>
      </c>
      <c r="CF84">
        <v>46.75</v>
      </c>
      <c r="CG84">
        <v>46.25</v>
      </c>
      <c r="CH84">
        <v>43.166666669999998</v>
      </c>
      <c r="CI84">
        <v>38</v>
      </c>
      <c r="CJ84">
        <v>12</v>
      </c>
      <c r="CK84">
        <v>14.25</v>
      </c>
      <c r="CL84">
        <v>16.583333329999999</v>
      </c>
      <c r="CM84">
        <v>12.75</v>
      </c>
      <c r="CN84">
        <v>12.5</v>
      </c>
      <c r="CO84">
        <v>2.5641029999999998</v>
      </c>
      <c r="CP84">
        <v>87</v>
      </c>
      <c r="CR84">
        <v>7</v>
      </c>
      <c r="CS84">
        <v>22</v>
      </c>
      <c r="CT84">
        <v>92</v>
      </c>
      <c r="CU84">
        <v>88</v>
      </c>
      <c r="CX84">
        <v>52</v>
      </c>
      <c r="CY84">
        <v>85</v>
      </c>
      <c r="CZ84">
        <v>90</v>
      </c>
      <c r="DA84">
        <v>100</v>
      </c>
      <c r="DB84">
        <v>785.5</v>
      </c>
      <c r="DC84">
        <v>52</v>
      </c>
      <c r="DD84">
        <v>85</v>
      </c>
      <c r="DE84">
        <v>90</v>
      </c>
      <c r="DF84">
        <v>100</v>
      </c>
      <c r="DG84">
        <v>980</v>
      </c>
      <c r="DH84" t="s">
        <v>38</v>
      </c>
      <c r="DI84" t="s">
        <v>422</v>
      </c>
      <c r="DJ84">
        <v>1827.9965999999999</v>
      </c>
      <c r="DK84">
        <v>1809.1693</v>
      </c>
      <c r="DL84">
        <v>1799.0824</v>
      </c>
      <c r="DM84">
        <v>1786.8566000000001</v>
      </c>
      <c r="DN84">
        <v>1769.0141000000001</v>
      </c>
      <c r="DO84">
        <v>1767.5043000000001</v>
      </c>
      <c r="DP84">
        <v>1769.1555000000001</v>
      </c>
      <c r="DQ84">
        <v>1783.395</v>
      </c>
      <c r="DR84">
        <v>1792.4115999999999</v>
      </c>
      <c r="DS84">
        <v>1785.4712</v>
      </c>
      <c r="DT84">
        <v>773.43510000000003</v>
      </c>
      <c r="DU84">
        <v>803.31589999999994</v>
      </c>
      <c r="DV84">
        <v>836.07029999999997</v>
      </c>
      <c r="DW84">
        <v>868.07119999999998</v>
      </c>
      <c r="DX84">
        <v>908.93600000000004</v>
      </c>
      <c r="DY84">
        <v>930.78989999999999</v>
      </c>
      <c r="DZ84">
        <v>958.52719999999999</v>
      </c>
      <c r="EA84">
        <v>976.92910000000006</v>
      </c>
      <c r="EB84">
        <v>983.07460000000003</v>
      </c>
      <c r="EC84">
        <v>1002.1541999999999</v>
      </c>
    </row>
    <row r="85" spans="1:133" customFormat="1" x14ac:dyDescent="0.25">
      <c r="A85" t="s">
        <v>96</v>
      </c>
      <c r="B85" t="s">
        <v>423</v>
      </c>
      <c r="C85">
        <v>85</v>
      </c>
      <c r="D85">
        <v>444348.00003840006</v>
      </c>
      <c r="E85">
        <v>99.643452716268229</v>
      </c>
      <c r="F85">
        <v>924.3273289509209</v>
      </c>
      <c r="G85">
        <v>84155.260466892752</v>
      </c>
      <c r="H85">
        <v>89</v>
      </c>
      <c r="I85">
        <v>27.761748000000001</v>
      </c>
      <c r="J85">
        <v>30.612805000000002</v>
      </c>
      <c r="K85">
        <v>9.0824510000000007</v>
      </c>
      <c r="L85">
        <v>5.611097</v>
      </c>
      <c r="M85">
        <v>14556</v>
      </c>
      <c r="N85">
        <v>10515</v>
      </c>
      <c r="O85">
        <v>9977</v>
      </c>
      <c r="P85">
        <v>10109</v>
      </c>
      <c r="Q85">
        <v>10330</v>
      </c>
      <c r="R85">
        <v>10525</v>
      </c>
      <c r="S85">
        <v>4041</v>
      </c>
      <c r="T85">
        <v>3686</v>
      </c>
      <c r="U85">
        <v>3824</v>
      </c>
      <c r="V85">
        <v>3854</v>
      </c>
      <c r="W85">
        <v>3944</v>
      </c>
      <c r="X85">
        <v>20.211614000000001</v>
      </c>
      <c r="Y85">
        <v>1.051126</v>
      </c>
      <c r="Z85">
        <v>10680</v>
      </c>
      <c r="AA85">
        <v>10683</v>
      </c>
      <c r="AB85">
        <v>10325</v>
      </c>
      <c r="AC85">
        <v>10343.5263</v>
      </c>
      <c r="AD85">
        <v>4187</v>
      </c>
      <c r="AE85">
        <v>4383</v>
      </c>
      <c r="AF85">
        <v>4587</v>
      </c>
      <c r="AG85">
        <v>4906.0369000000001</v>
      </c>
      <c r="AH85">
        <v>75439.956032000002</v>
      </c>
      <c r="AI85">
        <v>12541.628482</v>
      </c>
      <c r="AJ85">
        <v>65.974165999999997</v>
      </c>
      <c r="AK85">
        <v>286.48393499999997</v>
      </c>
      <c r="AL85">
        <v>271740.658253</v>
      </c>
      <c r="AM85">
        <v>57.86</v>
      </c>
      <c r="AN85">
        <v>2.1239669399999999</v>
      </c>
      <c r="AO85">
        <v>24.546579000000001</v>
      </c>
      <c r="AP85">
        <v>7.8798000000000004</v>
      </c>
      <c r="AQ85">
        <v>5.71</v>
      </c>
      <c r="AR85">
        <v>5.3579999999999997</v>
      </c>
      <c r="AS85">
        <v>4.1204000000000001</v>
      </c>
      <c r="AT85">
        <v>5.6912000000000003</v>
      </c>
      <c r="AU85">
        <v>347481.38747900003</v>
      </c>
      <c r="AV85">
        <v>298493.99432200001</v>
      </c>
      <c r="AW85">
        <v>296678.49415799999</v>
      </c>
      <c r="AX85">
        <v>337028.75112299999</v>
      </c>
      <c r="AY85">
        <v>323256.81618299999</v>
      </c>
      <c r="AZ85">
        <v>28216.749107</v>
      </c>
      <c r="BA85">
        <v>841.63681299999996</v>
      </c>
      <c r="BB85">
        <v>4826.6961039999997</v>
      </c>
      <c r="BC85">
        <v>80.438224000000005</v>
      </c>
      <c r="BD85">
        <v>178.219334</v>
      </c>
      <c r="BE85">
        <v>122395.44667200001</v>
      </c>
      <c r="BF85">
        <v>101638.950755</v>
      </c>
      <c r="BG85">
        <v>8.1203629999999993</v>
      </c>
      <c r="BH85">
        <v>1182</v>
      </c>
      <c r="BI85">
        <v>1144.75</v>
      </c>
      <c r="BJ85">
        <v>1155.5</v>
      </c>
      <c r="BK85">
        <v>1113</v>
      </c>
      <c r="BL85">
        <v>1137</v>
      </c>
      <c r="BM85">
        <v>21.108636000000001</v>
      </c>
      <c r="BN85">
        <v>2.2842639999999999</v>
      </c>
      <c r="BO85">
        <v>0.494641</v>
      </c>
      <c r="BP85">
        <v>0.42250599999999999</v>
      </c>
      <c r="BQ85">
        <v>35.950485440000001</v>
      </c>
      <c r="BR85">
        <v>1030</v>
      </c>
      <c r="BS85">
        <v>6328.195729</v>
      </c>
      <c r="BT85">
        <v>39997.801593999997</v>
      </c>
      <c r="BU85">
        <v>144075.22890399999</v>
      </c>
      <c r="BV85">
        <v>1189393.2584269999</v>
      </c>
      <c r="BW85">
        <v>2830.0357239999998</v>
      </c>
      <c r="BX85">
        <v>58.418750000000003</v>
      </c>
      <c r="BY85">
        <v>9.4283590000000004</v>
      </c>
      <c r="BZ85">
        <v>489.5</v>
      </c>
      <c r="CA85">
        <v>439.5</v>
      </c>
      <c r="CB85">
        <v>447.08333333000002</v>
      </c>
      <c r="CC85">
        <v>440.58333333000002</v>
      </c>
      <c r="CD85">
        <v>477.5</v>
      </c>
      <c r="CE85">
        <v>381</v>
      </c>
      <c r="CF85">
        <v>338</v>
      </c>
      <c r="CG85">
        <v>342.83333333000002</v>
      </c>
      <c r="CH85">
        <v>334.08333333000002</v>
      </c>
      <c r="CI85">
        <v>367</v>
      </c>
      <c r="CJ85">
        <v>108.5</v>
      </c>
      <c r="CK85">
        <v>101.5</v>
      </c>
      <c r="CL85">
        <v>104.25</v>
      </c>
      <c r="CM85">
        <v>106.5</v>
      </c>
      <c r="CN85">
        <v>110.5</v>
      </c>
      <c r="CO85">
        <v>3.3628740000000001</v>
      </c>
      <c r="CP85">
        <v>86.5</v>
      </c>
      <c r="CQ85">
        <v>78.277777779999994</v>
      </c>
      <c r="CR85">
        <v>13</v>
      </c>
      <c r="CS85">
        <v>35</v>
      </c>
      <c r="CT85">
        <v>86</v>
      </c>
      <c r="CU85">
        <v>85</v>
      </c>
      <c r="CV85">
        <v>80.527777779999994</v>
      </c>
      <c r="CW85">
        <v>63</v>
      </c>
      <c r="CX85">
        <v>33</v>
      </c>
      <c r="CY85">
        <v>70</v>
      </c>
      <c r="CZ85">
        <v>80</v>
      </c>
      <c r="DA85">
        <v>94</v>
      </c>
      <c r="DB85">
        <v>572</v>
      </c>
      <c r="DC85">
        <v>33</v>
      </c>
      <c r="DD85">
        <v>70</v>
      </c>
      <c r="DE85">
        <v>80</v>
      </c>
      <c r="DF85">
        <v>94</v>
      </c>
      <c r="DG85">
        <v>766.5</v>
      </c>
      <c r="DH85" t="s">
        <v>96</v>
      </c>
      <c r="DI85" t="s">
        <v>423</v>
      </c>
      <c r="DJ85">
        <v>10558.966199999999</v>
      </c>
      <c r="DK85">
        <v>10565.0519</v>
      </c>
      <c r="DL85">
        <v>10518.5617</v>
      </c>
      <c r="DM85">
        <v>10469.026</v>
      </c>
      <c r="DN85">
        <v>10343.5263</v>
      </c>
      <c r="DO85">
        <v>10332.770200000001</v>
      </c>
      <c r="DP85">
        <v>10382.217699999999</v>
      </c>
      <c r="DQ85">
        <v>10458.6703</v>
      </c>
      <c r="DR85">
        <v>10609.445</v>
      </c>
      <c r="DS85">
        <v>10754.665300000001</v>
      </c>
      <c r="DT85">
        <v>4050.2195000000002</v>
      </c>
      <c r="DU85">
        <v>4204.0573000000004</v>
      </c>
      <c r="DV85">
        <v>4410.0802999999996</v>
      </c>
      <c r="DW85">
        <v>4635.2087000000001</v>
      </c>
      <c r="DX85">
        <v>4906.0369000000001</v>
      </c>
      <c r="DY85">
        <v>5114.9447</v>
      </c>
      <c r="DZ85">
        <v>5299.5576000000001</v>
      </c>
      <c r="EA85">
        <v>5495.4831999999997</v>
      </c>
      <c r="EB85">
        <v>5635.1710000000003</v>
      </c>
      <c r="EC85">
        <v>5743.2404999999999</v>
      </c>
    </row>
    <row r="86" spans="1:133" customFormat="1" x14ac:dyDescent="0.25">
      <c r="A86" t="s">
        <v>163</v>
      </c>
      <c r="B86" t="s">
        <v>424</v>
      </c>
      <c r="C86">
        <v>86</v>
      </c>
      <c r="D86">
        <v>186528.000015</v>
      </c>
      <c r="E86">
        <v>112.4514445131979</v>
      </c>
      <c r="F86">
        <v>838.44784690423569</v>
      </c>
      <c r="G86">
        <v>19849.148412656934</v>
      </c>
      <c r="H86">
        <v>79</v>
      </c>
      <c r="I86">
        <v>31.199843000000001</v>
      </c>
      <c r="J86">
        <v>16.774318999999998</v>
      </c>
      <c r="K86">
        <v>11.815987</v>
      </c>
      <c r="L86">
        <v>7.8510559999999998</v>
      </c>
      <c r="M86">
        <v>5109</v>
      </c>
      <c r="N86">
        <v>3515</v>
      </c>
      <c r="O86">
        <v>3583</v>
      </c>
      <c r="P86">
        <v>3612</v>
      </c>
      <c r="Q86">
        <v>3570</v>
      </c>
      <c r="R86">
        <v>3543</v>
      </c>
      <c r="S86">
        <v>1594</v>
      </c>
      <c r="T86">
        <v>1420</v>
      </c>
      <c r="U86">
        <v>1470</v>
      </c>
      <c r="V86">
        <v>1517</v>
      </c>
      <c r="W86">
        <v>1532</v>
      </c>
      <c r="X86">
        <v>25.163768999999998</v>
      </c>
      <c r="Y86">
        <v>1.3692550000000001</v>
      </c>
      <c r="Z86">
        <v>3576</v>
      </c>
      <c r="AA86">
        <v>3531</v>
      </c>
      <c r="AB86">
        <v>3461</v>
      </c>
      <c r="AC86">
        <v>3403.4895999999999</v>
      </c>
      <c r="AD86">
        <v>1667</v>
      </c>
      <c r="AE86">
        <v>1745</v>
      </c>
      <c r="AF86">
        <v>1788</v>
      </c>
      <c r="AG86">
        <v>1806.8720000000001</v>
      </c>
      <c r="AH86">
        <v>86526.717556999996</v>
      </c>
      <c r="AI86">
        <v>19415.209575000001</v>
      </c>
      <c r="AJ86">
        <v>70.230986999999999</v>
      </c>
      <c r="AK86">
        <v>256.07053100000002</v>
      </c>
      <c r="AL86">
        <v>277330.61480600003</v>
      </c>
      <c r="AM86">
        <v>46.521999999999998</v>
      </c>
      <c r="AN86">
        <v>4.9795918400000003</v>
      </c>
      <c r="AO86">
        <v>31.650029</v>
      </c>
      <c r="AP86">
        <v>21.679099999999998</v>
      </c>
      <c r="AQ86">
        <v>2.6528999999999998</v>
      </c>
      <c r="AR86">
        <v>15.347799999999999</v>
      </c>
      <c r="AS86">
        <v>22.994599999999998</v>
      </c>
      <c r="AT86">
        <v>22.0565</v>
      </c>
      <c r="AU86">
        <v>338515.15151499998</v>
      </c>
      <c r="AV86">
        <v>273815.47126199998</v>
      </c>
      <c r="AW86">
        <v>274890.80751700001</v>
      </c>
      <c r="AX86">
        <v>292369.426752</v>
      </c>
      <c r="AY86">
        <v>314013.667426</v>
      </c>
      <c r="AZ86">
        <v>30611.469955</v>
      </c>
      <c r="BA86">
        <v>1118.0613699999999</v>
      </c>
      <c r="BB86">
        <v>6896.9610400000001</v>
      </c>
      <c r="BC86">
        <v>103.925528</v>
      </c>
      <c r="BD86">
        <v>779.68773099999999</v>
      </c>
      <c r="BE86">
        <v>125430.363864</v>
      </c>
      <c r="BF86">
        <v>98114.178167999999</v>
      </c>
      <c r="BG86">
        <v>9.0428660000000001</v>
      </c>
      <c r="BH86">
        <v>462</v>
      </c>
      <c r="BI86">
        <v>503.08333333000002</v>
      </c>
      <c r="BJ86">
        <v>492.25</v>
      </c>
      <c r="BK86">
        <v>471</v>
      </c>
      <c r="BL86">
        <v>439</v>
      </c>
      <c r="BM86">
        <v>20.953576000000002</v>
      </c>
      <c r="BN86">
        <v>3.246753</v>
      </c>
      <c r="BO86">
        <v>0.53826600000000002</v>
      </c>
      <c r="BP86">
        <v>0.52847900000000003</v>
      </c>
      <c r="BQ86">
        <v>36.574117649999998</v>
      </c>
      <c r="BR86">
        <v>425</v>
      </c>
      <c r="BS86">
        <v>10260.503374</v>
      </c>
      <c r="BT86">
        <v>46307.496574999997</v>
      </c>
      <c r="BU86">
        <v>148422.208281</v>
      </c>
      <c r="BV86">
        <v>1151265.2068129999</v>
      </c>
      <c r="BW86">
        <v>798.39498900000001</v>
      </c>
      <c r="BX86">
        <v>59.633333329999999</v>
      </c>
      <c r="BY86">
        <v>10.539523000000001</v>
      </c>
      <c r="BZ86">
        <v>205.5</v>
      </c>
      <c r="CB86">
        <v>174.91666667000001</v>
      </c>
      <c r="CC86">
        <v>195.58333332999999</v>
      </c>
      <c r="CD86">
        <v>215</v>
      </c>
      <c r="CE86">
        <v>168</v>
      </c>
      <c r="CG86">
        <v>146.58333332999999</v>
      </c>
      <c r="CH86">
        <v>158.33333332999999</v>
      </c>
      <c r="CI86">
        <v>174</v>
      </c>
      <c r="CJ86">
        <v>37.5</v>
      </c>
      <c r="CL86">
        <v>28.333333329999999</v>
      </c>
      <c r="CM86">
        <v>37.25</v>
      </c>
      <c r="CN86">
        <v>42</v>
      </c>
      <c r="CO86">
        <v>4.0223139999999997</v>
      </c>
      <c r="CP86">
        <v>87</v>
      </c>
      <c r="CR86">
        <v>15</v>
      </c>
      <c r="CS86">
        <v>31</v>
      </c>
      <c r="CT86">
        <v>92</v>
      </c>
      <c r="CU86">
        <v>86</v>
      </c>
      <c r="CW86">
        <v>58</v>
      </c>
      <c r="CX86">
        <v>35</v>
      </c>
      <c r="CY86">
        <v>63</v>
      </c>
      <c r="CZ86">
        <v>73</v>
      </c>
      <c r="DA86">
        <v>79</v>
      </c>
      <c r="DB86">
        <v>764</v>
      </c>
      <c r="DC86">
        <v>35</v>
      </c>
      <c r="DD86">
        <v>63</v>
      </c>
      <c r="DE86">
        <v>73</v>
      </c>
      <c r="DF86">
        <v>79</v>
      </c>
      <c r="DG86">
        <v>883</v>
      </c>
      <c r="DH86" t="s">
        <v>163</v>
      </c>
      <c r="DI86" t="s">
        <v>424</v>
      </c>
      <c r="DJ86">
        <v>3513.4261999999999</v>
      </c>
      <c r="DK86">
        <v>3506.1374000000001</v>
      </c>
      <c r="DL86">
        <v>3454.5441999999998</v>
      </c>
      <c r="DM86">
        <v>3415.3478999999998</v>
      </c>
      <c r="DN86">
        <v>3403.4895999999999</v>
      </c>
      <c r="DO86">
        <v>3387.8038999999999</v>
      </c>
      <c r="DP86">
        <v>3401.6406999999999</v>
      </c>
      <c r="DQ86">
        <v>3414.2166000000002</v>
      </c>
      <c r="DR86">
        <v>3434.4468000000002</v>
      </c>
      <c r="DS86">
        <v>3490.5929999999998</v>
      </c>
      <c r="DT86">
        <v>1599.0058000000001</v>
      </c>
      <c r="DU86">
        <v>1643.9196999999999</v>
      </c>
      <c r="DV86">
        <v>1713.0352</v>
      </c>
      <c r="DW86">
        <v>1773.5717999999999</v>
      </c>
      <c r="DX86">
        <v>1806.8720000000001</v>
      </c>
      <c r="DY86">
        <v>1853.0053</v>
      </c>
      <c r="DZ86">
        <v>1877.0814</v>
      </c>
      <c r="EA86">
        <v>1898.7730999999999</v>
      </c>
      <c r="EB86">
        <v>1935.8751</v>
      </c>
      <c r="EC86">
        <v>1948.4962</v>
      </c>
    </row>
    <row r="87" spans="1:133" customFormat="1" x14ac:dyDescent="0.25">
      <c r="A87" t="s">
        <v>173</v>
      </c>
      <c r="B87" t="s">
        <v>425</v>
      </c>
      <c r="C87">
        <v>87</v>
      </c>
      <c r="D87">
        <v>217103.99999040001</v>
      </c>
      <c r="E87">
        <v>106.8412670806842</v>
      </c>
      <c r="F87">
        <v>863.0564153965903</v>
      </c>
      <c r="G87">
        <v>79213.114759979508</v>
      </c>
      <c r="H87">
        <v>85</v>
      </c>
      <c r="I87">
        <v>29.187173999999999</v>
      </c>
      <c r="J87">
        <v>19.985085000000002</v>
      </c>
      <c r="K87">
        <v>10.522421</v>
      </c>
      <c r="L87">
        <v>7.2406389999999998</v>
      </c>
      <c r="M87">
        <v>6705</v>
      </c>
      <c r="N87">
        <v>4748</v>
      </c>
      <c r="O87">
        <v>4861</v>
      </c>
      <c r="P87">
        <v>4876</v>
      </c>
      <c r="Q87">
        <v>4873</v>
      </c>
      <c r="R87">
        <v>4853</v>
      </c>
      <c r="S87">
        <v>1957</v>
      </c>
      <c r="T87">
        <v>1657</v>
      </c>
      <c r="U87">
        <v>1763</v>
      </c>
      <c r="V87">
        <v>1820</v>
      </c>
      <c r="W87">
        <v>1890</v>
      </c>
      <c r="X87">
        <v>24.807607000000001</v>
      </c>
      <c r="Y87">
        <v>1.10256</v>
      </c>
      <c r="Z87">
        <v>4660</v>
      </c>
      <c r="AA87">
        <v>4602</v>
      </c>
      <c r="AB87">
        <v>4521</v>
      </c>
      <c r="AC87">
        <v>4453.4488000000001</v>
      </c>
      <c r="AD87">
        <v>2077</v>
      </c>
      <c r="AE87">
        <v>2170</v>
      </c>
      <c r="AF87">
        <v>2271</v>
      </c>
      <c r="AG87">
        <v>2368.8085999999998</v>
      </c>
      <c r="AH87">
        <v>77250.857569</v>
      </c>
      <c r="AI87">
        <v>16091.386710000001</v>
      </c>
      <c r="AJ87">
        <v>48.425221000000001</v>
      </c>
      <c r="AK87">
        <v>21.052242</v>
      </c>
      <c r="AL87">
        <v>264673.99080199999</v>
      </c>
      <c r="AM87">
        <v>47.468000000000004</v>
      </c>
      <c r="AN87">
        <v>4.8256410299999999</v>
      </c>
      <c r="AO87">
        <v>11.722595</v>
      </c>
      <c r="AP87">
        <v>12.529299999999999</v>
      </c>
      <c r="AQ87">
        <v>7.0259</v>
      </c>
      <c r="AR87">
        <v>10.447100000000001</v>
      </c>
      <c r="AS87">
        <v>9.2575000000000003</v>
      </c>
      <c r="AT87">
        <v>13.506500000000001</v>
      </c>
      <c r="AU87">
        <v>401226.98072799999</v>
      </c>
      <c r="AV87">
        <v>313502.77731199999</v>
      </c>
      <c r="AW87">
        <v>361550.41810100002</v>
      </c>
      <c r="AX87">
        <v>383387.35177900002</v>
      </c>
      <c r="AY87">
        <v>363753.50701399997</v>
      </c>
      <c r="AZ87">
        <v>27945.264727999998</v>
      </c>
      <c r="BA87">
        <v>982.53662899999995</v>
      </c>
      <c r="BB87">
        <v>5687.9532339999996</v>
      </c>
      <c r="BC87">
        <v>45.952345999999999</v>
      </c>
      <c r="BD87">
        <v>224.72990999999999</v>
      </c>
      <c r="BE87">
        <v>114937.148697</v>
      </c>
      <c r="BF87">
        <v>95745.017884999994</v>
      </c>
      <c r="BG87">
        <v>6.9649520000000003</v>
      </c>
      <c r="BH87">
        <v>467</v>
      </c>
      <c r="BI87">
        <v>495.08333333000002</v>
      </c>
      <c r="BJ87">
        <v>508.25</v>
      </c>
      <c r="BK87">
        <v>506</v>
      </c>
      <c r="BL87">
        <v>499</v>
      </c>
      <c r="BM87">
        <v>17.424630000000001</v>
      </c>
      <c r="BN87">
        <v>4.2826550000000001</v>
      </c>
      <c r="BO87">
        <v>0.50708399999999998</v>
      </c>
      <c r="BP87">
        <v>0.17897099999999999</v>
      </c>
      <c r="BQ87">
        <v>38.907526879999999</v>
      </c>
      <c r="BR87">
        <v>465</v>
      </c>
      <c r="BS87">
        <v>9129.1253510000006</v>
      </c>
      <c r="BT87">
        <v>43149.739001000002</v>
      </c>
      <c r="BU87">
        <v>147838.01737399999</v>
      </c>
      <c r="BV87">
        <v>1185733.606557</v>
      </c>
      <c r="BW87">
        <v>2882.6249069999999</v>
      </c>
      <c r="BX87">
        <v>61.229729730000003</v>
      </c>
      <c r="BY87">
        <v>9.4276949999999999</v>
      </c>
      <c r="BZ87">
        <v>244</v>
      </c>
      <c r="CA87">
        <v>237.91666667000001</v>
      </c>
      <c r="CB87">
        <v>229.08333332999999</v>
      </c>
      <c r="CC87">
        <v>231.25</v>
      </c>
      <c r="CD87">
        <v>228.5</v>
      </c>
      <c r="CE87">
        <v>184.5</v>
      </c>
      <c r="CF87">
        <v>191.58333332999999</v>
      </c>
      <c r="CG87">
        <v>182.58333332999999</v>
      </c>
      <c r="CH87">
        <v>177.41666667000001</v>
      </c>
      <c r="CI87">
        <v>172.5</v>
      </c>
      <c r="CJ87">
        <v>58</v>
      </c>
      <c r="CK87">
        <v>46.333333330000002</v>
      </c>
      <c r="CL87">
        <v>46.5</v>
      </c>
      <c r="CM87">
        <v>53.833333330000002</v>
      </c>
      <c r="CN87">
        <v>56</v>
      </c>
      <c r="CO87">
        <v>3.6390750000000001</v>
      </c>
      <c r="CP87">
        <v>87</v>
      </c>
      <c r="CS87">
        <v>37</v>
      </c>
      <c r="CT87">
        <v>88</v>
      </c>
      <c r="CU87">
        <v>87</v>
      </c>
      <c r="CX87">
        <v>28</v>
      </c>
      <c r="CY87">
        <v>75</v>
      </c>
      <c r="CZ87">
        <v>78</v>
      </c>
      <c r="DA87">
        <v>86</v>
      </c>
      <c r="DB87">
        <v>377</v>
      </c>
      <c r="DC87">
        <v>28</v>
      </c>
      <c r="DD87">
        <v>75</v>
      </c>
      <c r="DE87">
        <v>78</v>
      </c>
      <c r="DF87">
        <v>86</v>
      </c>
      <c r="DG87">
        <v>812</v>
      </c>
      <c r="DH87" t="s">
        <v>173</v>
      </c>
      <c r="DI87" t="s">
        <v>425</v>
      </c>
      <c r="DJ87">
        <v>4753.2889999999998</v>
      </c>
      <c r="DK87">
        <v>4656.4903000000004</v>
      </c>
      <c r="DL87">
        <v>4603.7039999999997</v>
      </c>
      <c r="DM87">
        <v>4512.8485000000001</v>
      </c>
      <c r="DN87">
        <v>4453.4488000000001</v>
      </c>
      <c r="DO87">
        <v>4389.4722000000002</v>
      </c>
      <c r="DP87">
        <v>4351.0303999999996</v>
      </c>
      <c r="DQ87">
        <v>4370.8221000000003</v>
      </c>
      <c r="DR87">
        <v>4384.1215000000002</v>
      </c>
      <c r="DS87">
        <v>4420.3460999999998</v>
      </c>
      <c r="DT87">
        <v>1975.1932999999999</v>
      </c>
      <c r="DU87">
        <v>2094.9856</v>
      </c>
      <c r="DV87">
        <v>2194.5585999999998</v>
      </c>
      <c r="DW87">
        <v>2287.8494999999998</v>
      </c>
      <c r="DX87">
        <v>2368.8085999999998</v>
      </c>
      <c r="DY87">
        <v>2435.2674999999999</v>
      </c>
      <c r="DZ87">
        <v>2497.7555000000002</v>
      </c>
      <c r="EA87">
        <v>2548.3215999999998</v>
      </c>
      <c r="EB87">
        <v>2599.5592999999999</v>
      </c>
      <c r="EC87">
        <v>2611.6260000000002</v>
      </c>
    </row>
    <row r="88" spans="1:133" customFormat="1" x14ac:dyDescent="0.25">
      <c r="A88" t="s">
        <v>267</v>
      </c>
      <c r="B88" t="s">
        <v>426</v>
      </c>
      <c r="C88">
        <v>88</v>
      </c>
      <c r="D88">
        <v>372288.00000155997</v>
      </c>
      <c r="E88">
        <v>102.42441449893609</v>
      </c>
      <c r="F88">
        <v>775.13645349512433</v>
      </c>
      <c r="G88">
        <v>65810.597531760999</v>
      </c>
      <c r="H88">
        <v>81</v>
      </c>
      <c r="I88">
        <v>28.280708000000001</v>
      </c>
      <c r="J88">
        <v>24.548275</v>
      </c>
      <c r="K88">
        <v>13.350612999999999</v>
      </c>
      <c r="L88">
        <v>8.4556620000000002</v>
      </c>
      <c r="M88">
        <v>10958</v>
      </c>
      <c r="N88">
        <v>7859</v>
      </c>
      <c r="O88">
        <v>7633</v>
      </c>
      <c r="P88">
        <v>7697</v>
      </c>
      <c r="Q88">
        <v>7776</v>
      </c>
      <c r="R88">
        <v>7838</v>
      </c>
      <c r="S88">
        <v>3099</v>
      </c>
      <c r="T88">
        <v>2697</v>
      </c>
      <c r="U88">
        <v>2809</v>
      </c>
      <c r="V88">
        <v>2886</v>
      </c>
      <c r="W88">
        <v>3006</v>
      </c>
      <c r="X88">
        <v>29.899045000000001</v>
      </c>
      <c r="Y88">
        <v>1.5279670000000001</v>
      </c>
      <c r="Z88">
        <v>7801</v>
      </c>
      <c r="AA88">
        <v>7744</v>
      </c>
      <c r="AB88">
        <v>7578</v>
      </c>
      <c r="AC88">
        <v>7469.6822000000002</v>
      </c>
      <c r="AD88">
        <v>3322</v>
      </c>
      <c r="AE88">
        <v>3505</v>
      </c>
      <c r="AF88">
        <v>3558</v>
      </c>
      <c r="AG88">
        <v>3758.7710999999999</v>
      </c>
      <c r="AH88">
        <v>71110.056580000004</v>
      </c>
      <c r="AI88">
        <v>17158.935880000001</v>
      </c>
      <c r="AJ88">
        <v>-8.1366370000000003</v>
      </c>
      <c r="AK88">
        <v>-1.964529</v>
      </c>
      <c r="AL88">
        <v>251443.691513</v>
      </c>
      <c r="AM88">
        <v>55.389000000000003</v>
      </c>
      <c r="AN88">
        <v>1.9372384899999999</v>
      </c>
      <c r="AO88">
        <v>10.175214</v>
      </c>
      <c r="AP88">
        <v>-1.2774000000000001</v>
      </c>
      <c r="AQ88">
        <v>-3.8797999999999999</v>
      </c>
      <c r="AR88">
        <v>-5.8723999999999998</v>
      </c>
      <c r="AS88">
        <v>-5.9846000000000004</v>
      </c>
      <c r="AT88">
        <v>-5.6413000000000002</v>
      </c>
      <c r="AU88">
        <v>405870.60478200001</v>
      </c>
      <c r="AV88">
        <v>311542.15470000001</v>
      </c>
      <c r="AW88">
        <v>326027.85515299998</v>
      </c>
      <c r="AX88">
        <v>348551.28205099999</v>
      </c>
      <c r="AY88">
        <v>367936.70886100002</v>
      </c>
      <c r="AZ88">
        <v>26334.5501</v>
      </c>
      <c r="BA88">
        <v>584.88403800000003</v>
      </c>
      <c r="BB88">
        <v>6812.305593</v>
      </c>
      <c r="BC88">
        <v>231.02319199999999</v>
      </c>
      <c r="BD88">
        <v>124.938608</v>
      </c>
      <c r="BE88">
        <v>105633.430139</v>
      </c>
      <c r="BF88">
        <v>93118.425298000002</v>
      </c>
      <c r="BG88">
        <v>6.48841</v>
      </c>
      <c r="BH88">
        <v>711</v>
      </c>
      <c r="BI88">
        <v>718.58333333999997</v>
      </c>
      <c r="BJ88">
        <v>718</v>
      </c>
      <c r="BK88">
        <v>702</v>
      </c>
      <c r="BL88">
        <v>711</v>
      </c>
      <c r="BM88">
        <v>16.553726999999999</v>
      </c>
      <c r="BO88">
        <v>0.18251500000000001</v>
      </c>
      <c r="BP88">
        <v>0.346779</v>
      </c>
      <c r="BQ88">
        <v>44.130867709999997</v>
      </c>
      <c r="BR88">
        <v>703</v>
      </c>
      <c r="BS88">
        <v>9407.7489769999993</v>
      </c>
      <c r="BT88">
        <v>41222.485854999999</v>
      </c>
      <c r="BU88">
        <v>145761.858664</v>
      </c>
      <c r="BV88">
        <v>1018525.366404</v>
      </c>
      <c r="BW88">
        <v>2663.533492</v>
      </c>
      <c r="BX88">
        <v>48.932038830000003</v>
      </c>
      <c r="BY88">
        <v>11.19716</v>
      </c>
      <c r="BZ88">
        <v>443.5</v>
      </c>
      <c r="CA88">
        <v>411.75</v>
      </c>
      <c r="CB88">
        <v>408.33333333000002</v>
      </c>
      <c r="CC88">
        <v>409.58333333000002</v>
      </c>
      <c r="CD88">
        <v>431</v>
      </c>
      <c r="CE88">
        <v>347</v>
      </c>
      <c r="CF88">
        <v>318.16666666999998</v>
      </c>
      <c r="CG88">
        <v>318.83333333000002</v>
      </c>
      <c r="CH88">
        <v>319.25</v>
      </c>
      <c r="CI88">
        <v>340</v>
      </c>
      <c r="CJ88">
        <v>99.5</v>
      </c>
      <c r="CK88">
        <v>93.583333330000002</v>
      </c>
      <c r="CL88">
        <v>89.5</v>
      </c>
      <c r="CM88">
        <v>90.333333330000002</v>
      </c>
      <c r="CN88">
        <v>88</v>
      </c>
      <c r="CO88">
        <v>4.0472710000000003</v>
      </c>
      <c r="CP88">
        <v>87</v>
      </c>
      <c r="CS88">
        <v>32</v>
      </c>
      <c r="CT88">
        <v>88</v>
      </c>
      <c r="CU88">
        <v>88</v>
      </c>
      <c r="CX88">
        <v>32</v>
      </c>
      <c r="CY88">
        <v>71</v>
      </c>
      <c r="CZ88">
        <v>80</v>
      </c>
      <c r="DA88">
        <v>87</v>
      </c>
      <c r="DB88">
        <v>684</v>
      </c>
      <c r="DC88">
        <v>32</v>
      </c>
      <c r="DD88">
        <v>71</v>
      </c>
      <c r="DE88">
        <v>80</v>
      </c>
      <c r="DF88">
        <v>87</v>
      </c>
      <c r="DG88">
        <v>476</v>
      </c>
      <c r="DH88" t="s">
        <v>267</v>
      </c>
      <c r="DI88" t="s">
        <v>426</v>
      </c>
      <c r="DJ88">
        <v>7861.5784999999996</v>
      </c>
      <c r="DK88">
        <v>7756.3366999999998</v>
      </c>
      <c r="DL88">
        <v>7696.3239999999996</v>
      </c>
      <c r="DM88">
        <v>7537.7627000000002</v>
      </c>
      <c r="DN88">
        <v>7469.6822000000002</v>
      </c>
      <c r="DO88">
        <v>7380.1030000000001</v>
      </c>
      <c r="DP88">
        <v>7314.1782000000003</v>
      </c>
      <c r="DQ88">
        <v>7355.2452999999996</v>
      </c>
      <c r="DR88">
        <v>7374.4054999999998</v>
      </c>
      <c r="DS88">
        <v>7375.3013000000001</v>
      </c>
      <c r="DT88">
        <v>3093.1502</v>
      </c>
      <c r="DU88">
        <v>3265.5066999999999</v>
      </c>
      <c r="DV88">
        <v>3410.7284</v>
      </c>
      <c r="DW88">
        <v>3615.5059999999999</v>
      </c>
      <c r="DX88">
        <v>3758.7710999999999</v>
      </c>
      <c r="DY88">
        <v>3937.5821999999998</v>
      </c>
      <c r="DZ88">
        <v>4070.8213999999998</v>
      </c>
      <c r="EA88">
        <v>4154.2784000000001</v>
      </c>
      <c r="EB88">
        <v>4222.0991000000004</v>
      </c>
      <c r="EC88">
        <v>4312.7822999999999</v>
      </c>
    </row>
    <row r="89" spans="1:133" customFormat="1" x14ac:dyDescent="0.25">
      <c r="A89" t="s">
        <v>259</v>
      </c>
      <c r="B89" t="s">
        <v>427</v>
      </c>
      <c r="C89">
        <v>89</v>
      </c>
      <c r="D89">
        <v>158832.00001020002</v>
      </c>
      <c r="E89">
        <v>95.70551522132034</v>
      </c>
      <c r="F89">
        <v>837.65865815098891</v>
      </c>
      <c r="G89">
        <v>58950.94341071698</v>
      </c>
      <c r="H89">
        <v>73</v>
      </c>
      <c r="I89">
        <v>29.158366999999998</v>
      </c>
      <c r="J89">
        <v>15.537848</v>
      </c>
      <c r="K89">
        <v>10.843992999999999</v>
      </c>
      <c r="L89">
        <v>7.527158</v>
      </c>
      <c r="M89">
        <v>4016</v>
      </c>
      <c r="N89">
        <v>2845</v>
      </c>
      <c r="O89">
        <v>2812</v>
      </c>
      <c r="P89">
        <v>2814</v>
      </c>
      <c r="Q89">
        <v>2831</v>
      </c>
      <c r="R89">
        <v>2848</v>
      </c>
      <c r="S89">
        <v>1171</v>
      </c>
      <c r="T89">
        <v>1067</v>
      </c>
      <c r="U89">
        <v>1105</v>
      </c>
      <c r="V89">
        <v>1128</v>
      </c>
      <c r="W89">
        <v>1144</v>
      </c>
      <c r="X89">
        <v>25.814746</v>
      </c>
      <c r="Y89">
        <v>1.407726</v>
      </c>
      <c r="Z89">
        <v>2791</v>
      </c>
      <c r="AA89">
        <v>2785</v>
      </c>
      <c r="AB89">
        <v>2752</v>
      </c>
      <c r="AC89">
        <v>2750.0153</v>
      </c>
      <c r="AD89">
        <v>1186</v>
      </c>
      <c r="AE89">
        <v>1226</v>
      </c>
      <c r="AF89">
        <v>1332</v>
      </c>
      <c r="AG89">
        <v>1383.8157000000001</v>
      </c>
      <c r="AH89">
        <v>73457.918327000007</v>
      </c>
      <c r="AI89">
        <v>16178.376294</v>
      </c>
      <c r="AJ89">
        <v>13.731634</v>
      </c>
      <c r="AK89">
        <v>288.42321800000002</v>
      </c>
      <c r="AL89">
        <v>251927.41246799999</v>
      </c>
      <c r="AM89">
        <v>53.151000000000003</v>
      </c>
      <c r="AN89">
        <v>1.8421052600000001</v>
      </c>
      <c r="AO89">
        <v>20.742031999999998</v>
      </c>
      <c r="AP89">
        <v>5.7706</v>
      </c>
      <c r="AQ89">
        <v>-3.7581000000000002</v>
      </c>
      <c r="AR89">
        <v>-1.3709</v>
      </c>
      <c r="AS89">
        <v>1.3212999999999999</v>
      </c>
      <c r="AT89">
        <v>6.6102999999999996</v>
      </c>
      <c r="AU89">
        <v>434794.11764700001</v>
      </c>
      <c r="AV89">
        <v>321297.63246499997</v>
      </c>
      <c r="AW89">
        <v>326793.56710099999</v>
      </c>
      <c r="AX89">
        <v>369320.754717</v>
      </c>
      <c r="AY89">
        <v>412650.16501699999</v>
      </c>
      <c r="AZ89">
        <v>33129.233068000001</v>
      </c>
      <c r="BA89">
        <v>936.10593300000005</v>
      </c>
      <c r="BB89">
        <v>7563.0262899999998</v>
      </c>
      <c r="BC89">
        <v>151.82875899999999</v>
      </c>
      <c r="BD89">
        <v>143.086713</v>
      </c>
      <c r="BE89">
        <v>131614.00512399999</v>
      </c>
      <c r="BF89">
        <v>113618.27497899999</v>
      </c>
      <c r="BG89">
        <v>7.6195219999999999</v>
      </c>
      <c r="BH89">
        <v>306</v>
      </c>
      <c r="BI89">
        <v>295.66666666999998</v>
      </c>
      <c r="BJ89">
        <v>316.08333333000002</v>
      </c>
      <c r="BK89">
        <v>318</v>
      </c>
      <c r="BL89">
        <v>303</v>
      </c>
      <c r="BM89">
        <v>19.470538000000001</v>
      </c>
      <c r="BN89">
        <v>3.9215689999999999</v>
      </c>
      <c r="BO89">
        <v>0.14940200000000001</v>
      </c>
      <c r="BP89">
        <v>0.57270900000000002</v>
      </c>
      <c r="BQ89">
        <v>47.103202850000002</v>
      </c>
      <c r="BR89">
        <v>281</v>
      </c>
      <c r="BS89">
        <v>7095.9053800000002</v>
      </c>
      <c r="BT89">
        <v>33685.009960000003</v>
      </c>
      <c r="BU89">
        <v>115524.338173</v>
      </c>
      <c r="BV89">
        <v>1020973.5849059999</v>
      </c>
      <c r="BW89">
        <v>1944.97012</v>
      </c>
      <c r="BX89">
        <v>75.729729730000003</v>
      </c>
      <c r="BY89">
        <v>9.6498720000000002</v>
      </c>
      <c r="BZ89">
        <v>132.5</v>
      </c>
      <c r="CA89">
        <v>127.5</v>
      </c>
      <c r="CB89">
        <v>117.83333333</v>
      </c>
      <c r="CC89">
        <v>123.25</v>
      </c>
      <c r="CD89">
        <v>125.5</v>
      </c>
      <c r="CE89">
        <v>113</v>
      </c>
      <c r="CF89">
        <v>109.41666667</v>
      </c>
      <c r="CG89">
        <v>103.25</v>
      </c>
      <c r="CH89">
        <v>104.41666667</v>
      </c>
      <c r="CI89">
        <v>102</v>
      </c>
      <c r="CJ89">
        <v>20</v>
      </c>
      <c r="CK89">
        <v>18.083333329999999</v>
      </c>
      <c r="CL89">
        <v>14.58333333</v>
      </c>
      <c r="CM89">
        <v>18.833333329999999</v>
      </c>
      <c r="CN89">
        <v>23</v>
      </c>
      <c r="CO89">
        <v>3.2993030000000001</v>
      </c>
      <c r="CP89">
        <v>87</v>
      </c>
      <c r="CS89">
        <v>36</v>
      </c>
      <c r="CT89">
        <v>86</v>
      </c>
      <c r="CU89">
        <v>89</v>
      </c>
      <c r="CX89">
        <v>26</v>
      </c>
      <c r="CY89">
        <v>77</v>
      </c>
      <c r="CZ89">
        <v>79</v>
      </c>
      <c r="DA89">
        <v>86</v>
      </c>
      <c r="DB89">
        <v>673</v>
      </c>
      <c r="DC89">
        <v>26</v>
      </c>
      <c r="DD89">
        <v>77</v>
      </c>
      <c r="DE89">
        <v>79</v>
      </c>
      <c r="DF89">
        <v>86</v>
      </c>
      <c r="DG89">
        <v>905</v>
      </c>
      <c r="DH89" t="s">
        <v>259</v>
      </c>
      <c r="DI89" t="s">
        <v>427</v>
      </c>
      <c r="DJ89">
        <v>2832.0450000000001</v>
      </c>
      <c r="DK89">
        <v>2836.1743000000001</v>
      </c>
      <c r="DL89">
        <v>2837.38</v>
      </c>
      <c r="DM89">
        <v>2791.9068000000002</v>
      </c>
      <c r="DN89">
        <v>2750.0153</v>
      </c>
      <c r="DO89">
        <v>2729.8714999999997</v>
      </c>
      <c r="DP89">
        <v>2731.2426999999998</v>
      </c>
      <c r="DQ89">
        <v>2676.3072000000002</v>
      </c>
      <c r="DR89">
        <v>2674.1707999999999</v>
      </c>
      <c r="DS89">
        <v>2691.8456000000001</v>
      </c>
      <c r="DT89">
        <v>1180.2883999999999</v>
      </c>
      <c r="DU89">
        <v>1205.9772</v>
      </c>
      <c r="DV89">
        <v>1259.0527999999999</v>
      </c>
      <c r="DW89">
        <v>1318.2052000000001</v>
      </c>
      <c r="DX89">
        <v>1383.8157000000001</v>
      </c>
      <c r="DY89">
        <v>1428.6958999999999</v>
      </c>
      <c r="DZ89">
        <v>1452.2476999999999</v>
      </c>
      <c r="EA89">
        <v>1521.6419000000001</v>
      </c>
      <c r="EB89">
        <v>1545.3696</v>
      </c>
      <c r="EC89">
        <v>1547.9821999999999</v>
      </c>
    </row>
    <row r="90" spans="1:133" customFormat="1" x14ac:dyDescent="0.25">
      <c r="A90" t="s">
        <v>22</v>
      </c>
      <c r="B90" t="s">
        <v>428</v>
      </c>
      <c r="C90">
        <v>90</v>
      </c>
      <c r="D90">
        <v>135828</v>
      </c>
      <c r="E90">
        <v>130.41355543503892</v>
      </c>
      <c r="F90">
        <v>879.17071590530679</v>
      </c>
      <c r="G90">
        <v>43969.849233045221</v>
      </c>
      <c r="H90">
        <v>52</v>
      </c>
      <c r="I90">
        <v>27.349806000000001</v>
      </c>
      <c r="J90">
        <v>27.882750999999999</v>
      </c>
      <c r="K90">
        <v>15.740996000000001</v>
      </c>
      <c r="L90">
        <v>10.398821</v>
      </c>
      <c r="M90">
        <v>4128</v>
      </c>
      <c r="N90">
        <v>2999</v>
      </c>
      <c r="O90">
        <v>2829</v>
      </c>
      <c r="P90">
        <v>2900</v>
      </c>
      <c r="Q90">
        <v>2981</v>
      </c>
      <c r="R90">
        <v>3015</v>
      </c>
      <c r="S90">
        <v>1129</v>
      </c>
      <c r="T90">
        <v>923</v>
      </c>
      <c r="U90">
        <v>966</v>
      </c>
      <c r="V90">
        <v>991</v>
      </c>
      <c r="W90">
        <v>1045</v>
      </c>
      <c r="X90">
        <v>38.021552999999997</v>
      </c>
      <c r="Y90">
        <v>1.5565990000000001</v>
      </c>
      <c r="Z90">
        <v>3007</v>
      </c>
      <c r="AA90">
        <v>3000</v>
      </c>
      <c r="AB90">
        <v>3016</v>
      </c>
      <c r="AC90">
        <v>2932.1215999999999</v>
      </c>
      <c r="AD90">
        <v>1238</v>
      </c>
      <c r="AE90">
        <v>1299</v>
      </c>
      <c r="AF90">
        <v>1300</v>
      </c>
      <c r="AG90">
        <v>1407.1283000000001</v>
      </c>
      <c r="AH90">
        <v>66920.058139999994</v>
      </c>
      <c r="AI90">
        <v>21822.971355000001</v>
      </c>
      <c r="AJ90">
        <v>10.208174</v>
      </c>
      <c r="AK90">
        <v>106.01455300000001</v>
      </c>
      <c r="AL90">
        <v>244682.019486</v>
      </c>
      <c r="AM90">
        <v>46.13</v>
      </c>
      <c r="AN90">
        <v>2.125</v>
      </c>
      <c r="AO90">
        <v>25.072673999999999</v>
      </c>
      <c r="AP90">
        <v>4.5023999999999997</v>
      </c>
      <c r="AQ90">
        <v>6.3648999999999996</v>
      </c>
      <c r="AR90">
        <v>3.3866000000000001</v>
      </c>
      <c r="AS90">
        <v>1.8582000000000001</v>
      </c>
      <c r="AT90">
        <v>2.2717000000000001</v>
      </c>
      <c r="AU90">
        <v>464653.696498</v>
      </c>
      <c r="AV90">
        <v>411125.61820000003</v>
      </c>
      <c r="AW90">
        <v>411858.74362800003</v>
      </c>
      <c r="AX90">
        <v>504853.33333300002</v>
      </c>
      <c r="AY90">
        <v>488296.13733900001</v>
      </c>
      <c r="AZ90">
        <v>28928.294574</v>
      </c>
      <c r="BA90">
        <v>797.18154200000004</v>
      </c>
      <c r="BB90">
        <v>9855.7612599999993</v>
      </c>
      <c r="BC90">
        <v>108.317215</v>
      </c>
      <c r="BD90">
        <v>198.58156</v>
      </c>
      <c r="BE90">
        <v>118180.690877</v>
      </c>
      <c r="BF90">
        <v>105771.479185</v>
      </c>
      <c r="BG90">
        <v>6.2257749999999996</v>
      </c>
      <c r="BH90">
        <v>257</v>
      </c>
      <c r="BI90">
        <v>252.75</v>
      </c>
      <c r="BJ90">
        <v>245.41666667000001</v>
      </c>
      <c r="BK90">
        <v>225</v>
      </c>
      <c r="BL90">
        <v>233</v>
      </c>
      <c r="BM90">
        <v>15.766165000000001</v>
      </c>
      <c r="BN90">
        <v>6.6147859999999996</v>
      </c>
      <c r="BO90">
        <v>0.52083299999999999</v>
      </c>
      <c r="BP90">
        <v>0.27858500000000003</v>
      </c>
      <c r="BQ90">
        <v>44.21484375</v>
      </c>
      <c r="BR90">
        <v>256</v>
      </c>
      <c r="BS90">
        <v>10757.023118999999</v>
      </c>
      <c r="BT90">
        <v>34223.352713</v>
      </c>
      <c r="BU90">
        <v>125131.97519899999</v>
      </c>
      <c r="BV90">
        <v>1419839.1959800001</v>
      </c>
      <c r="BW90">
        <v>1059.8352709999999</v>
      </c>
      <c r="BX90">
        <v>65.037037040000001</v>
      </c>
      <c r="BY90">
        <v>7.5730740000000001</v>
      </c>
      <c r="BZ90">
        <v>99.5</v>
      </c>
      <c r="CA90">
        <v>103.5</v>
      </c>
      <c r="CB90">
        <v>104.16666667</v>
      </c>
      <c r="CC90">
        <v>108.75</v>
      </c>
      <c r="CD90">
        <v>111</v>
      </c>
      <c r="CE90">
        <v>85.5</v>
      </c>
      <c r="CF90">
        <v>84.416666669999998</v>
      </c>
      <c r="CG90">
        <v>86.166666669999998</v>
      </c>
      <c r="CH90">
        <v>91.5</v>
      </c>
      <c r="CI90">
        <v>87</v>
      </c>
      <c r="CJ90">
        <v>14</v>
      </c>
      <c r="CK90">
        <v>19.083333329999999</v>
      </c>
      <c r="CL90">
        <v>18</v>
      </c>
      <c r="CM90">
        <v>17.25</v>
      </c>
      <c r="CN90">
        <v>23</v>
      </c>
      <c r="CO90">
        <v>2.4103680000000001</v>
      </c>
      <c r="CP90">
        <v>86</v>
      </c>
      <c r="CR90">
        <v>17</v>
      </c>
      <c r="CS90">
        <v>34</v>
      </c>
      <c r="CT90">
        <v>94</v>
      </c>
      <c r="CU90">
        <v>91</v>
      </c>
      <c r="CW90">
        <v>38</v>
      </c>
      <c r="CX90">
        <v>22</v>
      </c>
      <c r="CY90">
        <v>64</v>
      </c>
      <c r="CZ90">
        <v>68</v>
      </c>
      <c r="DA90">
        <v>92</v>
      </c>
      <c r="DB90">
        <v>714</v>
      </c>
      <c r="DC90">
        <v>22</v>
      </c>
      <c r="DD90">
        <v>64</v>
      </c>
      <c r="DE90">
        <v>68</v>
      </c>
      <c r="DF90">
        <v>92</v>
      </c>
      <c r="DG90">
        <v>492</v>
      </c>
      <c r="DH90" t="s">
        <v>22</v>
      </c>
      <c r="DI90" t="s">
        <v>428</v>
      </c>
      <c r="DJ90">
        <v>3002.7215999999999</v>
      </c>
      <c r="DK90">
        <v>3019.1891999999998</v>
      </c>
      <c r="DL90">
        <v>3006.9202</v>
      </c>
      <c r="DM90">
        <v>3002.3211999999999</v>
      </c>
      <c r="DN90">
        <v>2932.1215999999999</v>
      </c>
      <c r="DO90">
        <v>2891.1493999999998</v>
      </c>
      <c r="DP90">
        <v>2883.0369000000001</v>
      </c>
      <c r="DQ90">
        <v>2876.6296000000002</v>
      </c>
      <c r="DR90">
        <v>2885.0511999999999</v>
      </c>
      <c r="DS90">
        <v>2890.4123</v>
      </c>
      <c r="DT90">
        <v>1116.4848999999999</v>
      </c>
      <c r="DU90">
        <v>1177.3813</v>
      </c>
      <c r="DV90">
        <v>1224.1997000000001</v>
      </c>
      <c r="DW90">
        <v>1302.6069</v>
      </c>
      <c r="DX90">
        <v>1407.1283000000001</v>
      </c>
      <c r="DY90">
        <v>1474.8356999999999</v>
      </c>
      <c r="DZ90">
        <v>1530.7036000000001</v>
      </c>
      <c r="EA90">
        <v>1571.57</v>
      </c>
      <c r="EB90">
        <v>1600.8587</v>
      </c>
      <c r="EC90">
        <v>1636.0579</v>
      </c>
    </row>
    <row r="91" spans="1:133" customFormat="1" x14ac:dyDescent="0.25">
      <c r="A91" t="s">
        <v>56</v>
      </c>
      <c r="B91" t="s">
        <v>429</v>
      </c>
      <c r="C91">
        <v>91</v>
      </c>
      <c r="D91">
        <v>522864.0000479999</v>
      </c>
      <c r="E91">
        <v>119.7488269898891</v>
      </c>
      <c r="F91">
        <v>579.99594535471601</v>
      </c>
      <c r="G91">
        <v>58917.057911571203</v>
      </c>
      <c r="H91">
        <v>64</v>
      </c>
      <c r="I91">
        <v>26.703679000000001</v>
      </c>
      <c r="J91">
        <v>27.557805999999999</v>
      </c>
      <c r="K91">
        <v>11.828747</v>
      </c>
      <c r="L91">
        <v>7.1551169999999997</v>
      </c>
      <c r="M91">
        <v>16391</v>
      </c>
      <c r="N91">
        <v>12014</v>
      </c>
      <c r="O91">
        <v>11335</v>
      </c>
      <c r="P91">
        <v>11466</v>
      </c>
      <c r="Q91">
        <v>11743</v>
      </c>
      <c r="R91">
        <v>11991</v>
      </c>
      <c r="S91">
        <v>4377</v>
      </c>
      <c r="T91">
        <v>3669</v>
      </c>
      <c r="U91">
        <v>3813</v>
      </c>
      <c r="V91">
        <v>3949</v>
      </c>
      <c r="W91">
        <v>4124</v>
      </c>
      <c r="X91">
        <v>26.794501</v>
      </c>
      <c r="Y91">
        <v>1.191702</v>
      </c>
      <c r="Z91">
        <v>11935</v>
      </c>
      <c r="AA91">
        <v>11896</v>
      </c>
      <c r="AB91">
        <v>11876</v>
      </c>
      <c r="AC91">
        <v>11845.5298</v>
      </c>
      <c r="AD91">
        <v>4596</v>
      </c>
      <c r="AE91">
        <v>4834</v>
      </c>
      <c r="AF91">
        <v>5125</v>
      </c>
      <c r="AG91">
        <v>5551.3298000000004</v>
      </c>
      <c r="AH91">
        <v>59988.469281999998</v>
      </c>
      <c r="AI91">
        <v>13644.058653</v>
      </c>
      <c r="AJ91">
        <v>-80.502617999999998</v>
      </c>
      <c r="AK91">
        <v>28.558350999999998</v>
      </c>
      <c r="AL91">
        <v>224644.96230300001</v>
      </c>
      <c r="AM91">
        <v>59.036000000000001</v>
      </c>
      <c r="AN91">
        <v>5.0524017499999996</v>
      </c>
      <c r="AO91">
        <v>9.1208589999999994</v>
      </c>
      <c r="AP91">
        <v>-8.7966999999999995</v>
      </c>
      <c r="AQ91">
        <v>-7.2826000000000004</v>
      </c>
      <c r="AR91">
        <v>-7.2073999999999998</v>
      </c>
      <c r="AS91">
        <v>-5.2153999999999998</v>
      </c>
      <c r="AT91">
        <v>-5.7821999999999996</v>
      </c>
      <c r="AU91">
        <v>290756.471716</v>
      </c>
      <c r="AV91">
        <v>258272.17125399999</v>
      </c>
      <c r="AW91">
        <v>244519.95332599999</v>
      </c>
      <c r="AX91">
        <v>271602.30547600001</v>
      </c>
      <c r="AY91">
        <v>297596.57947699999</v>
      </c>
      <c r="AZ91">
        <v>18501.555732000001</v>
      </c>
      <c r="BA91">
        <v>717.03202399999998</v>
      </c>
      <c r="BB91">
        <v>4297.3043660000003</v>
      </c>
      <c r="BC91">
        <v>33.037450999999997</v>
      </c>
      <c r="BD91">
        <v>809.08243800000002</v>
      </c>
      <c r="BE91">
        <v>93962.531413999997</v>
      </c>
      <c r="BF91">
        <v>69284.669865000003</v>
      </c>
      <c r="BG91">
        <v>6.3632479999999996</v>
      </c>
      <c r="BH91">
        <v>1043</v>
      </c>
      <c r="BI91">
        <v>981</v>
      </c>
      <c r="BJ91">
        <v>1071.25</v>
      </c>
      <c r="BK91">
        <v>1041</v>
      </c>
      <c r="BL91">
        <v>994</v>
      </c>
      <c r="BM91">
        <v>16.198308999999998</v>
      </c>
      <c r="BN91">
        <v>4.410355</v>
      </c>
      <c r="BO91">
        <v>0.32334800000000002</v>
      </c>
      <c r="BP91">
        <v>0.13117000000000001</v>
      </c>
      <c r="BQ91">
        <v>41.896153849999997</v>
      </c>
      <c r="BR91">
        <v>1040</v>
      </c>
      <c r="BS91">
        <v>7759.0113289999999</v>
      </c>
      <c r="BT91">
        <v>34788.603501999998</v>
      </c>
      <c r="BU91">
        <v>130276.445054</v>
      </c>
      <c r="BV91">
        <v>892363.06729299994</v>
      </c>
      <c r="BW91">
        <v>2296.870234</v>
      </c>
      <c r="BX91">
        <v>65.198895030000003</v>
      </c>
      <c r="BY91">
        <v>11.343386000000001</v>
      </c>
      <c r="BZ91">
        <v>639</v>
      </c>
      <c r="CA91">
        <v>576.91666667000004</v>
      </c>
      <c r="CB91">
        <v>531.75</v>
      </c>
      <c r="CC91">
        <v>569</v>
      </c>
      <c r="CD91">
        <v>587.5</v>
      </c>
      <c r="CE91">
        <v>496.5</v>
      </c>
      <c r="CF91">
        <v>460.91666666999998</v>
      </c>
      <c r="CG91">
        <v>425.16666666999998</v>
      </c>
      <c r="CH91">
        <v>435.5</v>
      </c>
      <c r="CI91">
        <v>447.5</v>
      </c>
      <c r="CJ91">
        <v>141</v>
      </c>
      <c r="CK91">
        <v>116</v>
      </c>
      <c r="CL91">
        <v>106.58333333</v>
      </c>
      <c r="CM91">
        <v>133.5</v>
      </c>
      <c r="CN91">
        <v>142</v>
      </c>
      <c r="CO91">
        <v>3.8984809999999999</v>
      </c>
      <c r="CP91">
        <v>87</v>
      </c>
      <c r="CQ91">
        <v>75.369284140000005</v>
      </c>
      <c r="CR91">
        <v>14</v>
      </c>
      <c r="CS91">
        <v>30</v>
      </c>
      <c r="CT91">
        <v>92</v>
      </c>
      <c r="CU91">
        <v>90</v>
      </c>
      <c r="CV91">
        <v>79.557920499999994</v>
      </c>
      <c r="CW91">
        <v>43</v>
      </c>
      <c r="CX91">
        <v>32</v>
      </c>
      <c r="CY91">
        <v>73</v>
      </c>
      <c r="CZ91">
        <v>85</v>
      </c>
      <c r="DA91">
        <v>91</v>
      </c>
      <c r="DB91">
        <v>556.5</v>
      </c>
      <c r="DC91">
        <v>32</v>
      </c>
      <c r="DD91">
        <v>73</v>
      </c>
      <c r="DE91">
        <v>85</v>
      </c>
      <c r="DF91">
        <v>91</v>
      </c>
      <c r="DG91">
        <v>639</v>
      </c>
      <c r="DH91" t="s">
        <v>56</v>
      </c>
      <c r="DI91" t="s">
        <v>429</v>
      </c>
      <c r="DJ91">
        <v>12043.4568</v>
      </c>
      <c r="DK91">
        <v>12062.850700000001</v>
      </c>
      <c r="DL91">
        <v>12031.7057</v>
      </c>
      <c r="DM91">
        <v>11952.199199999999</v>
      </c>
      <c r="DN91">
        <v>11845.5298</v>
      </c>
      <c r="DO91">
        <v>11828.1319</v>
      </c>
      <c r="DP91">
        <v>11861.5962</v>
      </c>
      <c r="DQ91">
        <v>11971.025900000001</v>
      </c>
      <c r="DR91">
        <v>12037.77</v>
      </c>
      <c r="DS91">
        <v>12180.258400000001</v>
      </c>
      <c r="DT91">
        <v>4375.1148999999996</v>
      </c>
      <c r="DU91">
        <v>4649.8181999999997</v>
      </c>
      <c r="DV91">
        <v>4902.1791000000003</v>
      </c>
      <c r="DW91">
        <v>5225.0726000000004</v>
      </c>
      <c r="DX91">
        <v>5551.3297999999995</v>
      </c>
      <c r="DY91">
        <v>5792.1697999999997</v>
      </c>
      <c r="DZ91">
        <v>6018.0959000000003</v>
      </c>
      <c r="EA91">
        <v>6216.1534000000001</v>
      </c>
      <c r="EB91">
        <v>6419.7129999999997</v>
      </c>
      <c r="EC91">
        <v>6550.4696999999996</v>
      </c>
    </row>
    <row r="92" spans="1:133" customFormat="1" x14ac:dyDescent="0.25">
      <c r="A92" t="s">
        <v>169</v>
      </c>
      <c r="B92" t="s">
        <v>430</v>
      </c>
      <c r="C92">
        <v>92</v>
      </c>
      <c r="D92">
        <v>91812.000016799997</v>
      </c>
      <c r="E92">
        <v>74.449070698177493</v>
      </c>
      <c r="F92">
        <v>1049.2528207883888</v>
      </c>
      <c r="G92">
        <v>56615.384624356913</v>
      </c>
      <c r="H92">
        <v>82</v>
      </c>
      <c r="I92">
        <v>32.387974999999997</v>
      </c>
      <c r="J92">
        <v>15.711854000000001</v>
      </c>
      <c r="K92">
        <v>11.66502</v>
      </c>
      <c r="L92">
        <v>8.678471</v>
      </c>
      <c r="M92">
        <v>3526</v>
      </c>
      <c r="N92">
        <v>2384</v>
      </c>
      <c r="O92">
        <v>2413</v>
      </c>
      <c r="P92">
        <v>2398</v>
      </c>
      <c r="Q92">
        <v>2411</v>
      </c>
      <c r="R92">
        <v>2387</v>
      </c>
      <c r="S92">
        <v>1142</v>
      </c>
      <c r="T92">
        <v>1052</v>
      </c>
      <c r="U92">
        <v>1082</v>
      </c>
      <c r="V92">
        <v>1097</v>
      </c>
      <c r="W92">
        <v>1118</v>
      </c>
      <c r="X92">
        <v>26.795349000000002</v>
      </c>
      <c r="Y92">
        <v>1.5350710000000001</v>
      </c>
      <c r="Z92">
        <v>2342</v>
      </c>
      <c r="AA92">
        <v>2332</v>
      </c>
      <c r="AB92">
        <v>2307</v>
      </c>
      <c r="AC92">
        <v>2297.2815000000001</v>
      </c>
      <c r="AD92">
        <v>1156</v>
      </c>
      <c r="AE92">
        <v>1187</v>
      </c>
      <c r="AF92">
        <v>1241</v>
      </c>
      <c r="AG92">
        <v>1275.6964</v>
      </c>
      <c r="AH92">
        <v>79902.155417000002</v>
      </c>
      <c r="AI92">
        <v>18293.791322000001</v>
      </c>
      <c r="AJ92">
        <v>17.75414</v>
      </c>
      <c r="AK92">
        <v>94.156091000000004</v>
      </c>
      <c r="AL92">
        <v>246703.15236400001</v>
      </c>
      <c r="AM92">
        <v>47.066000000000003</v>
      </c>
      <c r="AN92">
        <v>3.71276596</v>
      </c>
      <c r="AO92">
        <v>17.498581999999999</v>
      </c>
      <c r="AP92">
        <v>7.9623999999999997</v>
      </c>
      <c r="AQ92">
        <v>4.6589999999999998</v>
      </c>
      <c r="AR92">
        <v>-0.65169999999999995</v>
      </c>
      <c r="AS92">
        <v>6.3648999999999996</v>
      </c>
      <c r="AT92">
        <v>10.8001</v>
      </c>
      <c r="AU92">
        <v>307776.35782700003</v>
      </c>
      <c r="AV92">
        <v>230480.73793199999</v>
      </c>
      <c r="AW92">
        <v>254425.17006800001</v>
      </c>
      <c r="AX92">
        <v>288690.23569</v>
      </c>
      <c r="AY92">
        <v>320224.48979600001</v>
      </c>
      <c r="AZ92">
        <v>27321.043676000001</v>
      </c>
      <c r="BA92">
        <v>1176.6091650000001</v>
      </c>
      <c r="BB92">
        <v>6361.4256400000004</v>
      </c>
      <c r="BC92">
        <v>224.63713000000001</v>
      </c>
      <c r="BD92">
        <v>200.85112899999999</v>
      </c>
      <c r="BE92">
        <v>104146.23467599999</v>
      </c>
      <c r="BF92">
        <v>84355.516636999993</v>
      </c>
      <c r="BG92">
        <v>8.8769139999999993</v>
      </c>
      <c r="BH92">
        <v>313</v>
      </c>
      <c r="BI92">
        <v>307.16666665999998</v>
      </c>
      <c r="BJ92">
        <v>294</v>
      </c>
      <c r="BK92">
        <v>297</v>
      </c>
      <c r="BL92">
        <v>294</v>
      </c>
      <c r="BM92">
        <v>19.527145000000001</v>
      </c>
      <c r="BO92">
        <v>0.42541099999999998</v>
      </c>
      <c r="BP92">
        <v>0.59557599999999999</v>
      </c>
      <c r="BQ92">
        <v>26.940140849999999</v>
      </c>
      <c r="BR92">
        <v>284</v>
      </c>
      <c r="BS92">
        <v>10236.18816</v>
      </c>
      <c r="BT92">
        <v>45809.982984000002</v>
      </c>
      <c r="BU92">
        <v>141441.33099799999</v>
      </c>
      <c r="BV92">
        <v>994006.15384599997</v>
      </c>
      <c r="BW92">
        <v>2609.1888829999998</v>
      </c>
      <c r="BX92">
        <v>58.684210530000001</v>
      </c>
      <c r="BY92">
        <v>11.514886000000001</v>
      </c>
      <c r="BZ92">
        <v>162.5</v>
      </c>
      <c r="CB92">
        <v>165.83333332999999</v>
      </c>
      <c r="CC92">
        <v>167.58333332999999</v>
      </c>
      <c r="CD92">
        <v>161</v>
      </c>
      <c r="CE92">
        <v>131.5</v>
      </c>
      <c r="CG92">
        <v>133.58333332999999</v>
      </c>
      <c r="CH92">
        <v>126.33333333</v>
      </c>
      <c r="CI92">
        <v>125.5</v>
      </c>
      <c r="CJ92">
        <v>30.5</v>
      </c>
      <c r="CL92">
        <v>32.25</v>
      </c>
      <c r="CM92">
        <v>41.25</v>
      </c>
      <c r="CN92">
        <v>33</v>
      </c>
      <c r="CO92">
        <v>4.6086220000000004</v>
      </c>
      <c r="CP92">
        <v>87</v>
      </c>
      <c r="CQ92">
        <v>77.027777779999994</v>
      </c>
      <c r="CS92">
        <v>31</v>
      </c>
      <c r="CT92">
        <v>94</v>
      </c>
      <c r="CU92">
        <v>92</v>
      </c>
      <c r="CV92">
        <v>76.388888890000004</v>
      </c>
      <c r="CX92">
        <v>26</v>
      </c>
      <c r="CY92">
        <v>63</v>
      </c>
      <c r="CZ92">
        <v>60</v>
      </c>
      <c r="DA92">
        <v>85</v>
      </c>
      <c r="DB92">
        <v>579</v>
      </c>
      <c r="DC92">
        <v>26</v>
      </c>
      <c r="DD92">
        <v>63</v>
      </c>
      <c r="DE92">
        <v>60</v>
      </c>
      <c r="DF92">
        <v>85</v>
      </c>
      <c r="DG92">
        <v>399</v>
      </c>
      <c r="DH92" t="s">
        <v>169</v>
      </c>
      <c r="DI92" t="s">
        <v>430</v>
      </c>
      <c r="DJ92">
        <v>2389.9926999999998</v>
      </c>
      <c r="DK92">
        <v>2364.2001</v>
      </c>
      <c r="DL92">
        <v>2361.5545000000002</v>
      </c>
      <c r="DM92">
        <v>2320.3856999999998</v>
      </c>
      <c r="DN92">
        <v>2297.2815000000001</v>
      </c>
      <c r="DO92">
        <v>2283.0120000000002</v>
      </c>
      <c r="DP92">
        <v>2297.8447000000001</v>
      </c>
      <c r="DQ92">
        <v>2321.7916999999998</v>
      </c>
      <c r="DR92">
        <v>2357.3269</v>
      </c>
      <c r="DS92">
        <v>2388.9209999999998</v>
      </c>
      <c r="DT92">
        <v>1132.1107999999999</v>
      </c>
      <c r="DU92">
        <v>1161.2698</v>
      </c>
      <c r="DV92">
        <v>1189.6680000000001</v>
      </c>
      <c r="DW92">
        <v>1244.6174000000001</v>
      </c>
      <c r="DX92">
        <v>1275.6964</v>
      </c>
      <c r="DY92">
        <v>1302.2402</v>
      </c>
      <c r="DZ92">
        <v>1326.8358000000001</v>
      </c>
      <c r="EA92">
        <v>1346.8317</v>
      </c>
      <c r="EB92">
        <v>1349.6776</v>
      </c>
      <c r="EC92">
        <v>1360.5184999999999</v>
      </c>
    </row>
    <row r="93" spans="1:133" customFormat="1" x14ac:dyDescent="0.25">
      <c r="A93" t="s">
        <v>100</v>
      </c>
      <c r="B93" t="s">
        <v>431</v>
      </c>
      <c r="C93">
        <v>93</v>
      </c>
      <c r="D93">
        <v>412836.00002376002</v>
      </c>
      <c r="E93">
        <v>77.611856728234471</v>
      </c>
      <c r="F93">
        <v>1011.7504286830772</v>
      </c>
      <c r="G93">
        <v>77391.521195830428</v>
      </c>
      <c r="H93">
        <v>84</v>
      </c>
      <c r="I93">
        <v>28.31148</v>
      </c>
      <c r="J93">
        <v>29.087503000000002</v>
      </c>
      <c r="K93">
        <v>9.5453039999999998</v>
      </c>
      <c r="L93">
        <v>6.3465400000000001</v>
      </c>
      <c r="M93">
        <v>14948</v>
      </c>
      <c r="N93">
        <v>10716</v>
      </c>
      <c r="O93">
        <v>10602</v>
      </c>
      <c r="P93">
        <v>10623</v>
      </c>
      <c r="Q93">
        <v>10672</v>
      </c>
      <c r="R93">
        <v>10764</v>
      </c>
      <c r="S93">
        <v>4232</v>
      </c>
      <c r="T93">
        <v>3845</v>
      </c>
      <c r="U93">
        <v>3986</v>
      </c>
      <c r="V93">
        <v>4041</v>
      </c>
      <c r="W93">
        <v>4077</v>
      </c>
      <c r="X93">
        <v>22.416844000000001</v>
      </c>
      <c r="Y93">
        <v>1.0632550000000001</v>
      </c>
      <c r="Z93">
        <v>10776</v>
      </c>
      <c r="AA93">
        <v>10676</v>
      </c>
      <c r="AB93">
        <v>10353</v>
      </c>
      <c r="AC93">
        <v>10243.0679</v>
      </c>
      <c r="AD93">
        <v>4505</v>
      </c>
      <c r="AE93">
        <v>4755</v>
      </c>
      <c r="AF93">
        <v>4896</v>
      </c>
      <c r="AG93">
        <v>5104.6751999999997</v>
      </c>
      <c r="AH93">
        <v>74095.798769000001</v>
      </c>
      <c r="AI93">
        <v>13795.027144</v>
      </c>
      <c r="AJ93">
        <v>80.540107000000006</v>
      </c>
      <c r="AK93">
        <v>142.812153</v>
      </c>
      <c r="AL93">
        <v>261716.44612499999</v>
      </c>
      <c r="AM93">
        <v>53.198</v>
      </c>
      <c r="AN93">
        <v>3.0578512400000002</v>
      </c>
      <c r="AO93">
        <v>15.145839</v>
      </c>
      <c r="AP93">
        <v>9.5955999999999992</v>
      </c>
      <c r="AQ93">
        <v>9.6432000000000002</v>
      </c>
      <c r="AR93">
        <v>8.6254000000000008</v>
      </c>
      <c r="AS93">
        <v>7.7788000000000004</v>
      </c>
      <c r="AT93">
        <v>8.1107999999999993</v>
      </c>
      <c r="AU93">
        <v>421480.32290600002</v>
      </c>
      <c r="AV93">
        <v>328499.27617700002</v>
      </c>
      <c r="AW93">
        <v>358086.729704</v>
      </c>
      <c r="AX93">
        <v>393850.60975599999</v>
      </c>
      <c r="AY93">
        <v>406617.06349199999</v>
      </c>
      <c r="AZ93">
        <v>27942.667915000002</v>
      </c>
      <c r="BA93">
        <v>563.09048900000005</v>
      </c>
      <c r="BB93">
        <v>5165.4719409999998</v>
      </c>
      <c r="BC93">
        <v>118.36777499999999</v>
      </c>
      <c r="BD93">
        <v>213.35592800000001</v>
      </c>
      <c r="BE93">
        <v>114268.431002</v>
      </c>
      <c r="BF93">
        <v>98697.306238000005</v>
      </c>
      <c r="BG93">
        <v>6.6296489999999997</v>
      </c>
      <c r="BH93">
        <v>991</v>
      </c>
      <c r="BI93">
        <v>1036.16666667</v>
      </c>
      <c r="BJ93">
        <v>1022.33333333</v>
      </c>
      <c r="BK93">
        <v>984</v>
      </c>
      <c r="BL93">
        <v>1008</v>
      </c>
      <c r="BM93">
        <v>16.280718</v>
      </c>
      <c r="BN93">
        <v>3.834511</v>
      </c>
      <c r="BO93">
        <v>0.37797700000000001</v>
      </c>
      <c r="BP93">
        <v>0.35790699999999998</v>
      </c>
      <c r="BQ93">
        <v>35.033604889999999</v>
      </c>
      <c r="BR93">
        <v>982</v>
      </c>
      <c r="BS93">
        <v>7591.9588489999996</v>
      </c>
      <c r="BT93">
        <v>41031.308535999997</v>
      </c>
      <c r="BU93">
        <v>144928.166352</v>
      </c>
      <c r="BV93">
        <v>1019677.472984</v>
      </c>
      <c r="BW93">
        <v>3114.1958789999999</v>
      </c>
      <c r="BX93">
        <v>59.5819209</v>
      </c>
      <c r="BY93">
        <v>11.519375999999999</v>
      </c>
      <c r="BZ93">
        <v>601.5</v>
      </c>
      <c r="CA93">
        <v>657.33333332999996</v>
      </c>
      <c r="CB93">
        <v>669.16666667000004</v>
      </c>
      <c r="CC93">
        <v>647.75</v>
      </c>
      <c r="CD93">
        <v>612.5</v>
      </c>
      <c r="CE93">
        <v>487.5</v>
      </c>
      <c r="CF93">
        <v>508.41666666999998</v>
      </c>
      <c r="CG93">
        <v>516.08333332999996</v>
      </c>
      <c r="CH93">
        <v>514.83333332999996</v>
      </c>
      <c r="CI93">
        <v>495.5</v>
      </c>
      <c r="CJ93">
        <v>112</v>
      </c>
      <c r="CK93">
        <v>148.91666667000001</v>
      </c>
      <c r="CL93">
        <v>153.08333332999999</v>
      </c>
      <c r="CM93">
        <v>132.91666667000001</v>
      </c>
      <c r="CN93">
        <v>118.5</v>
      </c>
      <c r="CO93">
        <v>4.0239500000000001</v>
      </c>
      <c r="CP93">
        <v>86</v>
      </c>
      <c r="CR93">
        <v>15</v>
      </c>
      <c r="CS93">
        <v>33</v>
      </c>
      <c r="CT93">
        <v>90</v>
      </c>
      <c r="CU93">
        <v>87</v>
      </c>
      <c r="CW93">
        <v>16</v>
      </c>
      <c r="CX93">
        <v>32</v>
      </c>
      <c r="CY93">
        <v>80</v>
      </c>
      <c r="CZ93">
        <v>86</v>
      </c>
      <c r="DA93">
        <v>93</v>
      </c>
      <c r="DB93">
        <v>700.5</v>
      </c>
      <c r="DC93">
        <v>32</v>
      </c>
      <c r="DD93">
        <v>80</v>
      </c>
      <c r="DE93">
        <v>86</v>
      </c>
      <c r="DF93">
        <v>93</v>
      </c>
      <c r="DG93">
        <v>1001</v>
      </c>
      <c r="DH93" t="s">
        <v>100</v>
      </c>
      <c r="DI93" t="s">
        <v>431</v>
      </c>
      <c r="DJ93">
        <v>10747.962299999999</v>
      </c>
      <c r="DK93">
        <v>10678.5416</v>
      </c>
      <c r="DL93">
        <v>10548.8506</v>
      </c>
      <c r="DM93">
        <v>10402.633599999999</v>
      </c>
      <c r="DN93">
        <v>10243.0679</v>
      </c>
      <c r="DO93">
        <v>10105.341</v>
      </c>
      <c r="DP93">
        <v>10013.680399999999</v>
      </c>
      <c r="DQ93">
        <v>10072.959000000001</v>
      </c>
      <c r="DR93">
        <v>10105.743699999999</v>
      </c>
      <c r="DS93">
        <v>10200.2251</v>
      </c>
      <c r="DT93">
        <v>4223.8019999999997</v>
      </c>
      <c r="DU93">
        <v>4422.8275999999996</v>
      </c>
      <c r="DV93">
        <v>4655.0713999999998</v>
      </c>
      <c r="DW93">
        <v>4874.4169000000002</v>
      </c>
      <c r="DX93">
        <v>5104.6751999999997</v>
      </c>
      <c r="DY93">
        <v>5331.6225999999997</v>
      </c>
      <c r="DZ93">
        <v>5495.0160999999998</v>
      </c>
      <c r="EA93">
        <v>5634.7182999999995</v>
      </c>
      <c r="EB93">
        <v>5753.0353999999998</v>
      </c>
      <c r="EC93">
        <v>5832.0577999999996</v>
      </c>
    </row>
    <row r="94" spans="1:133" customFormat="1" x14ac:dyDescent="0.25">
      <c r="A94" t="s">
        <v>182</v>
      </c>
      <c r="B94" t="s">
        <v>432</v>
      </c>
      <c r="C94">
        <v>94</v>
      </c>
      <c r="D94">
        <v>209663.99999927997</v>
      </c>
      <c r="E94">
        <v>74.783606990106037</v>
      </c>
      <c r="F94">
        <v>1050.1230540323666</v>
      </c>
      <c r="G94">
        <v>53147.792697923222</v>
      </c>
      <c r="H94">
        <v>81</v>
      </c>
      <c r="I94">
        <v>29.808606000000001</v>
      </c>
      <c r="J94">
        <v>23.822451000000001</v>
      </c>
      <c r="K94">
        <v>10.819705000000001</v>
      </c>
      <c r="L94">
        <v>7.5285409999999997</v>
      </c>
      <c r="M94">
        <v>7367</v>
      </c>
      <c r="N94">
        <v>5171</v>
      </c>
      <c r="O94">
        <v>5263</v>
      </c>
      <c r="P94">
        <v>5245</v>
      </c>
      <c r="Q94">
        <v>5192</v>
      </c>
      <c r="R94">
        <v>5211</v>
      </c>
      <c r="S94">
        <v>2196</v>
      </c>
      <c r="T94">
        <v>1972</v>
      </c>
      <c r="U94">
        <v>2056</v>
      </c>
      <c r="V94">
        <v>2090</v>
      </c>
      <c r="W94">
        <v>2143</v>
      </c>
      <c r="X94">
        <v>25.256264999999999</v>
      </c>
      <c r="Y94">
        <v>1.3747469999999999</v>
      </c>
      <c r="Z94">
        <v>5013</v>
      </c>
      <c r="AA94">
        <v>4911</v>
      </c>
      <c r="AB94">
        <v>4831</v>
      </c>
      <c r="AC94">
        <v>4790.6733000000004</v>
      </c>
      <c r="AD94">
        <v>2309</v>
      </c>
      <c r="AE94">
        <v>2390</v>
      </c>
      <c r="AF94">
        <v>2472</v>
      </c>
      <c r="AG94">
        <v>2611.0039999999999</v>
      </c>
      <c r="AH94">
        <v>68602.959142000007</v>
      </c>
      <c r="AI94">
        <v>14543.179403</v>
      </c>
      <c r="AJ94">
        <v>-16.51172</v>
      </c>
      <c r="AK94">
        <v>106.31149499999999</v>
      </c>
      <c r="AL94">
        <v>230144.808743</v>
      </c>
      <c r="AM94">
        <v>46.975000000000001</v>
      </c>
      <c r="AN94">
        <v>4.0157728700000002</v>
      </c>
      <c r="AO94">
        <v>28.396905</v>
      </c>
      <c r="AP94">
        <v>-3.7465999999999999</v>
      </c>
      <c r="AQ94">
        <v>-2.4300000000000002</v>
      </c>
      <c r="AR94">
        <v>0.76200000000000001</v>
      </c>
      <c r="AS94">
        <v>-2.3195000000000001</v>
      </c>
      <c r="AT94">
        <v>-1.2485999999999999</v>
      </c>
      <c r="AU94">
        <v>394575.26881699997</v>
      </c>
      <c r="AV94">
        <v>258821.63214500001</v>
      </c>
      <c r="AW94">
        <v>313815.25643000001</v>
      </c>
      <c r="AX94">
        <v>366116.19718299998</v>
      </c>
      <c r="AY94">
        <v>370615.52028200001</v>
      </c>
      <c r="AZ94">
        <v>29886.385231</v>
      </c>
      <c r="BA94">
        <v>452.08954699999998</v>
      </c>
      <c r="BB94">
        <v>6462.2373070000003</v>
      </c>
      <c r="BC94">
        <v>92.666871999999998</v>
      </c>
      <c r="BD94">
        <v>99.489183999999995</v>
      </c>
      <c r="BE94">
        <v>110411.657559</v>
      </c>
      <c r="BF94">
        <v>100260.92896200001</v>
      </c>
      <c r="BG94">
        <v>7.5743179999999999</v>
      </c>
      <c r="BH94">
        <v>558</v>
      </c>
      <c r="BI94">
        <v>599.41666666000003</v>
      </c>
      <c r="BJ94">
        <v>580.08333332999996</v>
      </c>
      <c r="BK94">
        <v>568</v>
      </c>
      <c r="BL94">
        <v>567</v>
      </c>
      <c r="BM94">
        <v>17.941711999999999</v>
      </c>
      <c r="BN94">
        <v>2.3297490000000001</v>
      </c>
      <c r="BO94">
        <v>0.26469399999999998</v>
      </c>
      <c r="BP94">
        <v>0.149315</v>
      </c>
      <c r="BQ94">
        <v>32.176795579999997</v>
      </c>
      <c r="BR94">
        <v>543</v>
      </c>
      <c r="BS94">
        <v>7330.3164319999996</v>
      </c>
      <c r="BT94">
        <v>35202.389031999999</v>
      </c>
      <c r="BU94">
        <v>118094.717668</v>
      </c>
      <c r="BV94">
        <v>995531.66986599995</v>
      </c>
      <c r="BW94">
        <v>1879.3267269999999</v>
      </c>
      <c r="BX94">
        <v>53.397435899999998</v>
      </c>
      <c r="BY94">
        <v>9.3351550000000003</v>
      </c>
      <c r="BZ94">
        <v>260.5</v>
      </c>
      <c r="CA94">
        <v>213.33333332999999</v>
      </c>
      <c r="CC94">
        <v>261.58333333000002</v>
      </c>
      <c r="CD94">
        <v>264.5</v>
      </c>
      <c r="CE94">
        <v>205</v>
      </c>
      <c r="CF94">
        <v>162.08333332999999</v>
      </c>
      <c r="CH94">
        <v>207.08333332999999</v>
      </c>
      <c r="CI94">
        <v>207.5</v>
      </c>
      <c r="CJ94">
        <v>56.5</v>
      </c>
      <c r="CK94">
        <v>51.25</v>
      </c>
      <c r="CM94">
        <v>54.5</v>
      </c>
      <c r="CN94">
        <v>56</v>
      </c>
      <c r="CO94">
        <v>3.5360390000000002</v>
      </c>
      <c r="CP94">
        <v>87</v>
      </c>
      <c r="CQ94">
        <v>74.5</v>
      </c>
      <c r="CR94">
        <v>16</v>
      </c>
      <c r="CS94">
        <v>31</v>
      </c>
      <c r="CT94">
        <v>88</v>
      </c>
      <c r="CU94">
        <v>89</v>
      </c>
      <c r="CV94">
        <v>76.694444439999998</v>
      </c>
      <c r="CW94">
        <v>33</v>
      </c>
      <c r="CX94">
        <v>35</v>
      </c>
      <c r="CY94">
        <v>72</v>
      </c>
      <c r="CZ94">
        <v>81</v>
      </c>
      <c r="DA94">
        <v>95</v>
      </c>
      <c r="DB94">
        <v>556</v>
      </c>
      <c r="DC94">
        <v>35</v>
      </c>
      <c r="DD94">
        <v>72</v>
      </c>
      <c r="DE94">
        <v>81</v>
      </c>
      <c r="DF94">
        <v>95</v>
      </c>
      <c r="DG94">
        <v>587.5</v>
      </c>
      <c r="DH94" t="s">
        <v>182</v>
      </c>
      <c r="DI94" t="s">
        <v>432</v>
      </c>
      <c r="DJ94">
        <v>5162.1514999999999</v>
      </c>
      <c r="DK94">
        <v>5086.8656000000001</v>
      </c>
      <c r="DL94">
        <v>4997.4648999999999</v>
      </c>
      <c r="DM94">
        <v>4906.3576999999996</v>
      </c>
      <c r="DN94">
        <v>4790.6733000000004</v>
      </c>
      <c r="DO94">
        <v>4741.0012999999999</v>
      </c>
      <c r="DP94">
        <v>4717.3267999999998</v>
      </c>
      <c r="DQ94">
        <v>4739.4943999999996</v>
      </c>
      <c r="DR94">
        <v>4799.8527999999997</v>
      </c>
      <c r="DS94">
        <v>4823.4804999999997</v>
      </c>
      <c r="DT94">
        <v>2221.2249999999999</v>
      </c>
      <c r="DU94">
        <v>2302.9297999999999</v>
      </c>
      <c r="DV94">
        <v>2394.8362999999999</v>
      </c>
      <c r="DW94">
        <v>2486.7869999999998</v>
      </c>
      <c r="DX94">
        <v>2611.0039999999999</v>
      </c>
      <c r="DY94">
        <v>2684.9715999999999</v>
      </c>
      <c r="DZ94">
        <v>2756.4052999999999</v>
      </c>
      <c r="EA94">
        <v>2805.1894000000002</v>
      </c>
      <c r="EB94">
        <v>2834.5535</v>
      </c>
      <c r="EC94">
        <v>2869.0194999999999</v>
      </c>
    </row>
    <row r="95" spans="1:133" customFormat="1" x14ac:dyDescent="0.25">
      <c r="A95" t="s">
        <v>98</v>
      </c>
      <c r="B95" t="s">
        <v>433</v>
      </c>
      <c r="C95">
        <v>95</v>
      </c>
      <c r="D95">
        <v>179532.00001452002</v>
      </c>
      <c r="E95">
        <v>76.611764637000178</v>
      </c>
      <c r="F95">
        <v>1166.299044085875</v>
      </c>
      <c r="G95">
        <v>71722.504236615903</v>
      </c>
      <c r="H95">
        <v>85</v>
      </c>
      <c r="I95">
        <v>29.899311999999998</v>
      </c>
      <c r="J95">
        <v>22.875736</v>
      </c>
      <c r="K95">
        <v>11.453935</v>
      </c>
      <c r="L95">
        <v>7.5583559999999999</v>
      </c>
      <c r="M95">
        <v>8144</v>
      </c>
      <c r="N95">
        <v>5709</v>
      </c>
      <c r="O95">
        <v>5759</v>
      </c>
      <c r="P95">
        <v>5804</v>
      </c>
      <c r="Q95">
        <v>5758</v>
      </c>
      <c r="R95">
        <v>5766</v>
      </c>
      <c r="S95">
        <v>2435</v>
      </c>
      <c r="T95">
        <v>2189</v>
      </c>
      <c r="U95">
        <v>2247</v>
      </c>
      <c r="V95">
        <v>2331</v>
      </c>
      <c r="W95">
        <v>2356</v>
      </c>
      <c r="X95">
        <v>25.279364000000001</v>
      </c>
      <c r="Y95">
        <v>1.241619</v>
      </c>
      <c r="Z95">
        <v>5686</v>
      </c>
      <c r="AA95">
        <v>5619</v>
      </c>
      <c r="AB95">
        <v>5485</v>
      </c>
      <c r="AC95">
        <v>5401.7366000000002</v>
      </c>
      <c r="AD95">
        <v>2579</v>
      </c>
      <c r="AE95">
        <v>2669</v>
      </c>
      <c r="AF95">
        <v>2754</v>
      </c>
      <c r="AG95">
        <v>2859.3928000000001</v>
      </c>
      <c r="AH95">
        <v>71426.326130000001</v>
      </c>
      <c r="AI95">
        <v>14929.786442000001</v>
      </c>
      <c r="AJ95">
        <v>-3.337253</v>
      </c>
      <c r="AK95">
        <v>69.313384999999997</v>
      </c>
      <c r="AL95">
        <v>238889.52772099999</v>
      </c>
      <c r="AM95">
        <v>52.091999999999999</v>
      </c>
      <c r="AN95">
        <v>3.0307692300000002</v>
      </c>
      <c r="AO95">
        <v>10.105599</v>
      </c>
      <c r="AP95">
        <v>-0.68910000000000005</v>
      </c>
      <c r="AQ95">
        <v>11.0352</v>
      </c>
      <c r="AR95">
        <v>5.1082000000000001</v>
      </c>
      <c r="AS95">
        <v>3.2240000000000002</v>
      </c>
      <c r="AT95">
        <v>2.3702999999999999</v>
      </c>
      <c r="AU95">
        <v>358541.09589</v>
      </c>
      <c r="AV95">
        <v>375054.15860700002</v>
      </c>
      <c r="AW95">
        <v>357622.76893399999</v>
      </c>
      <c r="AX95">
        <v>352661.92170800001</v>
      </c>
      <c r="AY95">
        <v>363599.315068</v>
      </c>
      <c r="AZ95">
        <v>25710.707268999999</v>
      </c>
      <c r="BA95">
        <v>557.26967999999999</v>
      </c>
      <c r="BB95">
        <v>5449.3109009999998</v>
      </c>
      <c r="BC95">
        <v>155.29550499999999</v>
      </c>
      <c r="BD95">
        <v>210.82691800000001</v>
      </c>
      <c r="BE95">
        <v>99113.757700000002</v>
      </c>
      <c r="BF95">
        <v>85990.965091999999</v>
      </c>
      <c r="BG95">
        <v>7.1709230000000002</v>
      </c>
      <c r="BH95">
        <v>584</v>
      </c>
      <c r="BI95">
        <v>517</v>
      </c>
      <c r="BJ95">
        <v>518.25</v>
      </c>
      <c r="BK95">
        <v>562</v>
      </c>
      <c r="BL95">
        <v>584</v>
      </c>
      <c r="BM95">
        <v>16.098562999999999</v>
      </c>
      <c r="BO95">
        <v>0.171906</v>
      </c>
      <c r="BP95">
        <v>0.454322</v>
      </c>
      <c r="BQ95">
        <v>27.65434381</v>
      </c>
      <c r="BR95">
        <v>541</v>
      </c>
      <c r="BS95">
        <v>8487.7700519999999</v>
      </c>
      <c r="BT95">
        <v>41507.490177</v>
      </c>
      <c r="BU95">
        <v>138824.229979</v>
      </c>
      <c r="BV95">
        <v>1143949.2385790001</v>
      </c>
      <c r="BW95">
        <v>2602.4066800000001</v>
      </c>
      <c r="BX95">
        <v>48.019801979999997</v>
      </c>
      <c r="BY95">
        <v>9.8357290000000006</v>
      </c>
      <c r="BZ95">
        <v>295.5</v>
      </c>
      <c r="CA95">
        <v>356.08333333000002</v>
      </c>
      <c r="CB95">
        <v>345.58333333000002</v>
      </c>
      <c r="CC95">
        <v>306.25</v>
      </c>
      <c r="CD95">
        <v>307</v>
      </c>
      <c r="CE95">
        <v>239.5</v>
      </c>
      <c r="CF95">
        <v>284.16666666999998</v>
      </c>
      <c r="CG95">
        <v>274</v>
      </c>
      <c r="CH95">
        <v>244</v>
      </c>
      <c r="CI95">
        <v>245</v>
      </c>
      <c r="CJ95">
        <v>56</v>
      </c>
      <c r="CK95">
        <v>71.916666669999998</v>
      </c>
      <c r="CL95">
        <v>71.583333330000002</v>
      </c>
      <c r="CM95">
        <v>62.25</v>
      </c>
      <c r="CN95">
        <v>63</v>
      </c>
      <c r="CO95">
        <v>3.6284380000000001</v>
      </c>
      <c r="CP95">
        <v>87</v>
      </c>
      <c r="CR95">
        <v>18.5</v>
      </c>
      <c r="CS95">
        <v>37</v>
      </c>
      <c r="CT95">
        <v>90</v>
      </c>
      <c r="CU95">
        <v>85</v>
      </c>
      <c r="CW95">
        <v>39</v>
      </c>
      <c r="CX95">
        <v>29</v>
      </c>
      <c r="CY95">
        <v>65</v>
      </c>
      <c r="CZ95">
        <v>75</v>
      </c>
      <c r="DA95">
        <v>87</v>
      </c>
      <c r="DB95">
        <v>612</v>
      </c>
      <c r="DC95">
        <v>29</v>
      </c>
      <c r="DD95">
        <v>65</v>
      </c>
      <c r="DE95">
        <v>75</v>
      </c>
      <c r="DF95">
        <v>87</v>
      </c>
      <c r="DG95">
        <v>686.5</v>
      </c>
      <c r="DH95" t="s">
        <v>98</v>
      </c>
      <c r="DI95" t="s">
        <v>433</v>
      </c>
      <c r="DJ95">
        <v>5704.4660000000003</v>
      </c>
      <c r="DK95">
        <v>5623.8738000000003</v>
      </c>
      <c r="DL95">
        <v>5535.5145000000002</v>
      </c>
      <c r="DM95">
        <v>5447.8334000000004</v>
      </c>
      <c r="DN95">
        <v>5401.7366000000002</v>
      </c>
      <c r="DO95">
        <v>5370.8037999999997</v>
      </c>
      <c r="DP95">
        <v>5399.6827999999996</v>
      </c>
      <c r="DQ95">
        <v>5444.0360000000001</v>
      </c>
      <c r="DR95">
        <v>5492.4074000000001</v>
      </c>
      <c r="DS95">
        <v>5596.4228000000003</v>
      </c>
      <c r="DT95">
        <v>2449.5192999999999</v>
      </c>
      <c r="DU95">
        <v>2556.7928999999999</v>
      </c>
      <c r="DV95">
        <v>2644.9423000000002</v>
      </c>
      <c r="DW95">
        <v>2764.1059999999998</v>
      </c>
      <c r="DX95">
        <v>2859.3928000000001</v>
      </c>
      <c r="DY95">
        <v>2932.6637000000001</v>
      </c>
      <c r="DZ95">
        <v>2986.1821</v>
      </c>
      <c r="EA95">
        <v>3042.9793</v>
      </c>
      <c r="EB95">
        <v>3088.7044000000001</v>
      </c>
      <c r="EC95">
        <v>3100.3424</v>
      </c>
    </row>
    <row r="96" spans="1:133" customFormat="1" x14ac:dyDescent="0.25">
      <c r="A96" t="s">
        <v>222</v>
      </c>
      <c r="B96" t="s">
        <v>434</v>
      </c>
      <c r="C96">
        <v>96</v>
      </c>
      <c r="D96">
        <v>105443.99998560001</v>
      </c>
      <c r="E96">
        <v>97.334388075692274</v>
      </c>
      <c r="F96">
        <v>1073.3944085539706</v>
      </c>
      <c r="G96">
        <v>54006.711397355706</v>
      </c>
      <c r="H96">
        <v>83</v>
      </c>
      <c r="I96">
        <v>28.049299000000001</v>
      </c>
      <c r="J96">
        <v>20.696981999999998</v>
      </c>
      <c r="K96">
        <v>11.208176</v>
      </c>
      <c r="L96">
        <v>7.5368279999999999</v>
      </c>
      <c r="M96">
        <v>4706</v>
      </c>
      <c r="N96">
        <v>3386</v>
      </c>
      <c r="O96">
        <v>3296</v>
      </c>
      <c r="P96">
        <v>3350</v>
      </c>
      <c r="Q96">
        <v>3383</v>
      </c>
      <c r="R96">
        <v>3397</v>
      </c>
      <c r="S96">
        <v>1320</v>
      </c>
      <c r="T96">
        <v>1160</v>
      </c>
      <c r="U96">
        <v>1176</v>
      </c>
      <c r="V96">
        <v>1233</v>
      </c>
      <c r="W96">
        <v>1261</v>
      </c>
      <c r="X96">
        <v>26.869933</v>
      </c>
      <c r="Y96">
        <v>1.1590720000000001</v>
      </c>
      <c r="Z96">
        <v>3306</v>
      </c>
      <c r="AA96">
        <v>3270</v>
      </c>
      <c r="AB96">
        <v>3297</v>
      </c>
      <c r="AC96">
        <v>3254.4014000000002</v>
      </c>
      <c r="AD96">
        <v>1393</v>
      </c>
      <c r="AE96">
        <v>1469</v>
      </c>
      <c r="AF96">
        <v>1555</v>
      </c>
      <c r="AG96">
        <v>1602.2306000000001</v>
      </c>
      <c r="AH96">
        <v>71966.638334000003</v>
      </c>
      <c r="AI96">
        <v>16647.596208999999</v>
      </c>
      <c r="AJ96">
        <v>28.403675</v>
      </c>
      <c r="AK96">
        <v>478.81694599999997</v>
      </c>
      <c r="AL96">
        <v>256571.96969699999</v>
      </c>
      <c r="AM96">
        <v>44.573</v>
      </c>
      <c r="AN96">
        <v>3.1845493600000001</v>
      </c>
      <c r="AO96">
        <v>26.200595</v>
      </c>
      <c r="AP96">
        <v>10.793200000000001</v>
      </c>
      <c r="AQ96">
        <v>10.6364</v>
      </c>
      <c r="AR96">
        <v>6.7480000000000002</v>
      </c>
      <c r="AS96">
        <v>8.9069000000000003</v>
      </c>
      <c r="AT96">
        <v>9.0465999999999998</v>
      </c>
      <c r="AU96">
        <v>387613.013699</v>
      </c>
      <c r="AV96">
        <v>317958.89368799998</v>
      </c>
      <c r="AW96">
        <v>281737.185459</v>
      </c>
      <c r="AX96">
        <v>392590.10600700002</v>
      </c>
      <c r="AY96">
        <v>357842.105263</v>
      </c>
      <c r="AZ96">
        <v>24050.786230000002</v>
      </c>
      <c r="BA96">
        <v>725.53385900000001</v>
      </c>
      <c r="BB96">
        <v>5675.8593129999999</v>
      </c>
      <c r="BC96">
        <v>139.60260400000001</v>
      </c>
      <c r="BD96">
        <v>180.19869800000001</v>
      </c>
      <c r="BE96">
        <v>101572.727273</v>
      </c>
      <c r="BF96">
        <v>85744.696970000005</v>
      </c>
      <c r="BG96">
        <v>6.2048449999999997</v>
      </c>
      <c r="BH96">
        <v>292</v>
      </c>
      <c r="BI96">
        <v>328.41666665999998</v>
      </c>
      <c r="BJ96">
        <v>357.66666666999998</v>
      </c>
      <c r="BK96">
        <v>283</v>
      </c>
      <c r="BL96">
        <v>304</v>
      </c>
      <c r="BM96">
        <v>15.530303</v>
      </c>
      <c r="BN96">
        <v>2.3972600000000002</v>
      </c>
      <c r="BO96">
        <v>0.40373999999999999</v>
      </c>
      <c r="BP96">
        <v>0.435614</v>
      </c>
      <c r="BQ96">
        <v>32.544444439999999</v>
      </c>
      <c r="BR96">
        <v>270</v>
      </c>
      <c r="BS96">
        <v>9447.5276919999997</v>
      </c>
      <c r="BT96">
        <v>41405.439864</v>
      </c>
      <c r="BU96">
        <v>147616.66666700001</v>
      </c>
      <c r="BV96">
        <v>1307744.9664429999</v>
      </c>
      <c r="BW96">
        <v>1709.944751</v>
      </c>
      <c r="BX96">
        <v>42.758620690000001</v>
      </c>
      <c r="BY96">
        <v>8.8636359999999996</v>
      </c>
      <c r="BZ96">
        <v>149</v>
      </c>
      <c r="CA96">
        <v>142.75</v>
      </c>
      <c r="CB96">
        <v>102.91666667</v>
      </c>
      <c r="CD96">
        <v>141</v>
      </c>
      <c r="CE96">
        <v>117</v>
      </c>
      <c r="CF96">
        <v>119.75</v>
      </c>
      <c r="CG96">
        <v>86.916666669999998</v>
      </c>
      <c r="CI96">
        <v>107</v>
      </c>
      <c r="CJ96">
        <v>31</v>
      </c>
      <c r="CK96">
        <v>23</v>
      </c>
      <c r="CL96">
        <v>16</v>
      </c>
      <c r="CN96">
        <v>33</v>
      </c>
      <c r="CO96">
        <v>3.1661709999999998</v>
      </c>
      <c r="CP96">
        <v>87</v>
      </c>
      <c r="CR96">
        <v>15</v>
      </c>
      <c r="CS96">
        <v>32</v>
      </c>
      <c r="CT96">
        <v>93</v>
      </c>
      <c r="CU96">
        <v>92</v>
      </c>
      <c r="CW96">
        <v>37</v>
      </c>
      <c r="CX96">
        <v>25</v>
      </c>
      <c r="CY96">
        <v>72</v>
      </c>
      <c r="CZ96">
        <v>76</v>
      </c>
      <c r="DA96">
        <v>85</v>
      </c>
      <c r="DB96">
        <v>358</v>
      </c>
      <c r="DC96">
        <v>25</v>
      </c>
      <c r="DD96">
        <v>72</v>
      </c>
      <c r="DE96">
        <v>76</v>
      </c>
      <c r="DF96">
        <v>85</v>
      </c>
      <c r="DG96">
        <v>991</v>
      </c>
      <c r="DH96" t="s">
        <v>222</v>
      </c>
      <c r="DI96" t="s">
        <v>434</v>
      </c>
      <c r="DJ96">
        <v>3373.6149999999998</v>
      </c>
      <c r="DK96">
        <v>3340.2678999999998</v>
      </c>
      <c r="DL96">
        <v>3302.9946</v>
      </c>
      <c r="DM96">
        <v>3293.0702000000001</v>
      </c>
      <c r="DN96">
        <v>3254.4014000000002</v>
      </c>
      <c r="DO96">
        <v>3278.7896000000001</v>
      </c>
      <c r="DP96">
        <v>3241.7296000000001</v>
      </c>
      <c r="DQ96">
        <v>3258.0172000000002</v>
      </c>
      <c r="DR96">
        <v>3315.5623000000001</v>
      </c>
      <c r="DS96">
        <v>3364.4884000000002</v>
      </c>
      <c r="DT96">
        <v>1329.4629</v>
      </c>
      <c r="DU96">
        <v>1405.9516000000001</v>
      </c>
      <c r="DV96">
        <v>1486.7094999999999</v>
      </c>
      <c r="DW96">
        <v>1540.229</v>
      </c>
      <c r="DX96">
        <v>1602.2306000000001</v>
      </c>
      <c r="DY96">
        <v>1639.4864</v>
      </c>
      <c r="DZ96">
        <v>1715.2764</v>
      </c>
      <c r="EA96">
        <v>1751.5559000000001</v>
      </c>
      <c r="EB96">
        <v>1783.6164000000001</v>
      </c>
      <c r="EC96">
        <v>1806.7855999999999</v>
      </c>
    </row>
    <row r="97" spans="1:133" customFormat="1" x14ac:dyDescent="0.25">
      <c r="A97" t="s">
        <v>213</v>
      </c>
      <c r="B97" t="s">
        <v>435</v>
      </c>
      <c r="C97">
        <v>97</v>
      </c>
      <c r="D97">
        <v>64020.000004799993</v>
      </c>
      <c r="E97">
        <v>63.483858211614454</v>
      </c>
      <c r="F97">
        <v>1194.4860980037092</v>
      </c>
      <c r="G97">
        <v>73999.999990054945</v>
      </c>
      <c r="H97">
        <v>71</v>
      </c>
      <c r="I97">
        <v>24.877682</v>
      </c>
      <c r="J97">
        <v>21.753857</v>
      </c>
      <c r="K97">
        <v>7.6455130000000002</v>
      </c>
      <c r="L97">
        <v>4.5693349999999997</v>
      </c>
      <c r="M97">
        <v>2657</v>
      </c>
      <c r="N97">
        <v>1996</v>
      </c>
      <c r="O97">
        <v>2004</v>
      </c>
      <c r="P97">
        <v>1974</v>
      </c>
      <c r="Q97">
        <v>1990</v>
      </c>
      <c r="R97">
        <v>2008</v>
      </c>
      <c r="S97">
        <v>661</v>
      </c>
      <c r="T97">
        <v>591</v>
      </c>
      <c r="U97">
        <v>593</v>
      </c>
      <c r="V97">
        <v>612</v>
      </c>
      <c r="W97">
        <v>625</v>
      </c>
      <c r="X97">
        <v>18.367205999999999</v>
      </c>
      <c r="Y97">
        <v>0.82953100000000002</v>
      </c>
      <c r="Z97">
        <v>2007</v>
      </c>
      <c r="AA97">
        <v>1958</v>
      </c>
      <c r="AB97">
        <v>1930</v>
      </c>
      <c r="AC97">
        <v>1908.5795000000001</v>
      </c>
      <c r="AD97">
        <v>682</v>
      </c>
      <c r="AE97">
        <v>732</v>
      </c>
      <c r="AF97">
        <v>771</v>
      </c>
      <c r="AG97">
        <v>816.93600000000004</v>
      </c>
      <c r="AH97">
        <v>80444.109897999995</v>
      </c>
      <c r="AI97">
        <v>13025.231577</v>
      </c>
      <c r="AJ97">
        <v>43.514145999999997</v>
      </c>
      <c r="AK97">
        <v>8.6409509999999994</v>
      </c>
      <c r="AL97">
        <v>323358.547655</v>
      </c>
      <c r="AM97">
        <v>55.320999999999998</v>
      </c>
      <c r="AN97">
        <v>1.7398843900000001</v>
      </c>
      <c r="AO97">
        <v>22.393677</v>
      </c>
      <c r="AP97">
        <v>30.028600000000001</v>
      </c>
      <c r="AQ97">
        <v>4.5281000000000002</v>
      </c>
      <c r="AR97">
        <v>6.4481000000000002</v>
      </c>
      <c r="AS97">
        <v>17.220099999999999</v>
      </c>
      <c r="AT97">
        <v>22.695499999999999</v>
      </c>
      <c r="AU97">
        <v>513228.18791899999</v>
      </c>
      <c r="AV97">
        <v>216743.841055</v>
      </c>
      <c r="AW97">
        <v>174847.61182699999</v>
      </c>
      <c r="AX97">
        <v>390042.42424199998</v>
      </c>
      <c r="AY97">
        <v>488316.90140799998</v>
      </c>
      <c r="AZ97">
        <v>28780.955965000001</v>
      </c>
      <c r="BA97">
        <v>509.124844</v>
      </c>
      <c r="BB97">
        <v>5014.3094149999997</v>
      </c>
      <c r="BC97">
        <v>123.600166</v>
      </c>
      <c r="BD97">
        <v>2353.4494679999998</v>
      </c>
      <c r="BE97">
        <v>187703.47957600001</v>
      </c>
      <c r="BF97">
        <v>115689.863843</v>
      </c>
      <c r="BG97">
        <v>5.6078279999999996</v>
      </c>
      <c r="BH97">
        <v>149</v>
      </c>
      <c r="BI97">
        <v>314.58333334000002</v>
      </c>
      <c r="BJ97">
        <v>329.75</v>
      </c>
      <c r="BK97">
        <v>165</v>
      </c>
      <c r="BL97">
        <v>142</v>
      </c>
      <c r="BM97">
        <v>15.128593</v>
      </c>
      <c r="BP97">
        <v>0.48927399999999999</v>
      </c>
      <c r="BQ97">
        <v>36.047297299999997</v>
      </c>
      <c r="BR97">
        <v>148</v>
      </c>
      <c r="BS97">
        <v>5016.0376050000004</v>
      </c>
      <c r="BT97">
        <v>33700.037636000001</v>
      </c>
      <c r="BU97">
        <v>135462.934947</v>
      </c>
      <c r="BV97">
        <v>983967.03296700004</v>
      </c>
      <c r="BW97">
        <v>2534.4373350000001</v>
      </c>
      <c r="BX97">
        <v>50.71875</v>
      </c>
      <c r="BY97">
        <v>10.136157000000001</v>
      </c>
      <c r="BZ97">
        <v>91</v>
      </c>
      <c r="CA97">
        <v>82</v>
      </c>
      <c r="CC97">
        <v>81.416666669999998</v>
      </c>
      <c r="CD97">
        <v>84</v>
      </c>
      <c r="CE97">
        <v>67</v>
      </c>
      <c r="CF97">
        <v>67.166666669999998</v>
      </c>
      <c r="CH97">
        <v>62.416666669999998</v>
      </c>
      <c r="CI97">
        <v>62</v>
      </c>
      <c r="CJ97">
        <v>24</v>
      </c>
      <c r="CK97">
        <v>14.83333333</v>
      </c>
      <c r="CM97">
        <v>19</v>
      </c>
      <c r="CN97">
        <v>22</v>
      </c>
      <c r="CO97">
        <v>3.4249149999999999</v>
      </c>
      <c r="CP97">
        <v>87</v>
      </c>
      <c r="CR97">
        <v>17</v>
      </c>
      <c r="CS97">
        <v>33</v>
      </c>
      <c r="CT97">
        <v>85</v>
      </c>
      <c r="CU97">
        <v>85</v>
      </c>
      <c r="CW97">
        <v>43</v>
      </c>
      <c r="CX97">
        <v>25</v>
      </c>
      <c r="CY97">
        <v>64</v>
      </c>
      <c r="CZ97">
        <v>69</v>
      </c>
      <c r="DA97">
        <v>84</v>
      </c>
      <c r="DB97">
        <v>1036</v>
      </c>
      <c r="DC97">
        <v>25</v>
      </c>
      <c r="DD97">
        <v>64</v>
      </c>
      <c r="DE97">
        <v>69</v>
      </c>
      <c r="DF97">
        <v>84</v>
      </c>
      <c r="DG97">
        <v>686</v>
      </c>
      <c r="DH97" t="s">
        <v>213</v>
      </c>
      <c r="DI97" t="s">
        <v>435</v>
      </c>
      <c r="DJ97">
        <v>2018.8143</v>
      </c>
      <c r="DK97">
        <v>2007.9629</v>
      </c>
      <c r="DL97">
        <v>1956.3057000000001</v>
      </c>
      <c r="DM97">
        <v>1936.463</v>
      </c>
      <c r="DN97">
        <v>1908.5795000000001</v>
      </c>
      <c r="DO97">
        <v>1909.5003999999999</v>
      </c>
      <c r="DP97">
        <v>1919.4580000000001</v>
      </c>
      <c r="DQ97">
        <v>1946.9865</v>
      </c>
      <c r="DR97">
        <v>1978.1427000000001</v>
      </c>
      <c r="DS97">
        <v>1984.8142</v>
      </c>
      <c r="DT97">
        <v>646.73059999999998</v>
      </c>
      <c r="DU97">
        <v>681.75120000000004</v>
      </c>
      <c r="DV97">
        <v>730.37440000000004</v>
      </c>
      <c r="DW97">
        <v>773.62660000000005</v>
      </c>
      <c r="DX97">
        <v>816.93600000000004</v>
      </c>
      <c r="DY97">
        <v>843.46339999999998</v>
      </c>
      <c r="DZ97">
        <v>861.57360000000006</v>
      </c>
      <c r="EA97">
        <v>879.48450000000003</v>
      </c>
      <c r="EB97">
        <v>886.23860000000002</v>
      </c>
      <c r="EC97">
        <v>900.65120000000002</v>
      </c>
    </row>
    <row r="98" spans="1:133" customFormat="1" x14ac:dyDescent="0.25">
      <c r="A98" t="s">
        <v>201</v>
      </c>
      <c r="B98" t="s">
        <v>436</v>
      </c>
      <c r="C98">
        <v>98</v>
      </c>
      <c r="D98">
        <v>92975.999988479991</v>
      </c>
      <c r="E98">
        <v>71.939688330849677</v>
      </c>
      <c r="F98">
        <v>940.59757368288263</v>
      </c>
      <c r="G98">
        <v>6200.0000100000007</v>
      </c>
      <c r="H98">
        <v>91</v>
      </c>
      <c r="I98">
        <v>32.694737000000003</v>
      </c>
      <c r="J98">
        <v>29.894736000000002</v>
      </c>
      <c r="K98">
        <v>6.6509819999999999</v>
      </c>
      <c r="L98">
        <v>5.7995369999999999</v>
      </c>
      <c r="M98">
        <v>4750</v>
      </c>
      <c r="N98">
        <v>3197</v>
      </c>
      <c r="O98">
        <v>3440</v>
      </c>
      <c r="P98">
        <v>3358</v>
      </c>
      <c r="Q98">
        <v>3252</v>
      </c>
      <c r="R98">
        <v>3262</v>
      </c>
      <c r="S98">
        <v>1553</v>
      </c>
      <c r="T98">
        <v>1211</v>
      </c>
      <c r="U98">
        <v>1301</v>
      </c>
      <c r="V98">
        <v>1403</v>
      </c>
      <c r="W98">
        <v>1449</v>
      </c>
      <c r="X98">
        <v>17.738441999999999</v>
      </c>
      <c r="Y98">
        <v>0.80289699999999997</v>
      </c>
      <c r="Z98">
        <v>3093</v>
      </c>
      <c r="AA98">
        <v>3011</v>
      </c>
      <c r="AB98">
        <v>2974</v>
      </c>
      <c r="AC98">
        <v>3011.0207</v>
      </c>
      <c r="AD98">
        <v>1679</v>
      </c>
      <c r="AE98">
        <v>1803</v>
      </c>
      <c r="AF98">
        <v>1847</v>
      </c>
      <c r="AG98">
        <v>1960.8920000000001</v>
      </c>
      <c r="AH98">
        <v>64253.684211</v>
      </c>
      <c r="AI98">
        <v>9941.8925980000004</v>
      </c>
      <c r="AJ98">
        <v>4.5590219999999997</v>
      </c>
      <c r="AK98">
        <v>302.89790099999999</v>
      </c>
      <c r="AL98">
        <v>196526.07855800001</v>
      </c>
      <c r="AM98">
        <v>44.494999999999997</v>
      </c>
      <c r="AN98">
        <v>1.8608414200000001</v>
      </c>
      <c r="AO98">
        <v>7.3263160000000003</v>
      </c>
      <c r="AP98">
        <v>1.7423</v>
      </c>
      <c r="AQ98">
        <v>-10.9641</v>
      </c>
      <c r="AR98">
        <v>-5.0328999999999997</v>
      </c>
      <c r="AS98">
        <v>-3.3975</v>
      </c>
      <c r="AT98">
        <v>-5.1119000000000003</v>
      </c>
      <c r="AU98">
        <v>390415.178571</v>
      </c>
      <c r="AV98">
        <v>324449.12280700001</v>
      </c>
      <c r="AW98">
        <v>306721.15385</v>
      </c>
      <c r="AX98">
        <v>310562.5</v>
      </c>
      <c r="AY98">
        <v>383308.75575999997</v>
      </c>
      <c r="AZ98">
        <v>18411.157895</v>
      </c>
      <c r="BA98">
        <v>683.69557099999997</v>
      </c>
      <c r="BB98">
        <v>2940.1747700000001</v>
      </c>
      <c r="BC98">
        <v>93.808350000000004</v>
      </c>
      <c r="BD98">
        <v>44.887594</v>
      </c>
      <c r="BE98">
        <v>71690.276882999999</v>
      </c>
      <c r="BF98">
        <v>56312.298777000004</v>
      </c>
      <c r="BG98">
        <v>4.715789</v>
      </c>
      <c r="BH98">
        <v>224</v>
      </c>
      <c r="BI98">
        <v>285</v>
      </c>
      <c r="BJ98">
        <v>277.33333333000002</v>
      </c>
      <c r="BK98">
        <v>272</v>
      </c>
      <c r="BL98">
        <v>217</v>
      </c>
      <c r="BM98">
        <v>10.109465999999999</v>
      </c>
      <c r="BO98">
        <v>0.8</v>
      </c>
      <c r="BP98">
        <v>0.67368399999999995</v>
      </c>
      <c r="BQ98">
        <v>35.705069119999997</v>
      </c>
      <c r="BR98">
        <v>217</v>
      </c>
      <c r="BS98">
        <v>5876.4284109999999</v>
      </c>
      <c r="BT98">
        <v>38756.631579000001</v>
      </c>
      <c r="BU98">
        <v>118540.888603</v>
      </c>
      <c r="BV98">
        <v>818195.55555599998</v>
      </c>
      <c r="BW98">
        <v>293.684211</v>
      </c>
      <c r="BX98">
        <v>56.925373129999997</v>
      </c>
      <c r="BY98">
        <v>12.137798</v>
      </c>
      <c r="BZ98">
        <v>225</v>
      </c>
      <c r="CB98">
        <v>134.66666667000001</v>
      </c>
      <c r="CC98">
        <v>140</v>
      </c>
      <c r="CD98">
        <v>181.5</v>
      </c>
      <c r="CE98">
        <v>188.5</v>
      </c>
      <c r="CG98">
        <v>105.41666667</v>
      </c>
      <c r="CH98">
        <v>104.58333333</v>
      </c>
      <c r="CI98">
        <v>139.5</v>
      </c>
      <c r="CJ98">
        <v>35</v>
      </c>
      <c r="CL98">
        <v>29.25</v>
      </c>
      <c r="CM98">
        <v>35.416666669999998</v>
      </c>
      <c r="CN98">
        <v>43</v>
      </c>
      <c r="CO98">
        <v>4.7368420000000002</v>
      </c>
      <c r="CP98">
        <v>88</v>
      </c>
      <c r="CR98">
        <v>11</v>
      </c>
      <c r="CS98">
        <v>27</v>
      </c>
      <c r="CT98">
        <v>78</v>
      </c>
      <c r="CU98">
        <v>79</v>
      </c>
      <c r="CW98">
        <v>38</v>
      </c>
      <c r="CX98">
        <v>34</v>
      </c>
      <c r="CY98">
        <v>67</v>
      </c>
      <c r="CZ98">
        <v>73</v>
      </c>
      <c r="DA98">
        <v>86</v>
      </c>
      <c r="DB98">
        <v>543</v>
      </c>
      <c r="DC98">
        <v>34</v>
      </c>
      <c r="DD98">
        <v>67</v>
      </c>
      <c r="DE98">
        <v>73</v>
      </c>
      <c r="DF98">
        <v>86</v>
      </c>
      <c r="DG98">
        <v>675</v>
      </c>
      <c r="DH98" t="s">
        <v>201</v>
      </c>
      <c r="DI98" t="s">
        <v>436</v>
      </c>
      <c r="DJ98">
        <v>3206.6039999999998</v>
      </c>
      <c r="DK98">
        <v>3151.1686</v>
      </c>
      <c r="DL98">
        <v>3055.5156999999999</v>
      </c>
      <c r="DM98">
        <v>3027.9297000000001</v>
      </c>
      <c r="DN98">
        <v>3011.0207</v>
      </c>
      <c r="DO98">
        <v>3030.0693000000001</v>
      </c>
      <c r="DP98">
        <v>3080.4232000000002</v>
      </c>
      <c r="DQ98">
        <v>3117.3143999999998</v>
      </c>
      <c r="DR98">
        <v>3197.8735999999999</v>
      </c>
      <c r="DS98">
        <v>3283.9207999999999</v>
      </c>
      <c r="DT98">
        <v>1564.4373000000001</v>
      </c>
      <c r="DU98">
        <v>1662.7049999999999</v>
      </c>
      <c r="DV98">
        <v>1792.8063</v>
      </c>
      <c r="DW98">
        <v>1874.5846999999999</v>
      </c>
      <c r="DX98">
        <v>1960.8920000000001</v>
      </c>
      <c r="DY98">
        <v>2029.1334999999999</v>
      </c>
      <c r="DZ98">
        <v>2071.7847999999999</v>
      </c>
      <c r="EA98">
        <v>2105.0884999999998</v>
      </c>
      <c r="EB98">
        <v>2115.3047999999999</v>
      </c>
      <c r="EC98">
        <v>2124.2786999999998</v>
      </c>
    </row>
    <row r="99" spans="1:133" customFormat="1" x14ac:dyDescent="0.25">
      <c r="A99" t="s">
        <v>29</v>
      </c>
      <c r="B99" t="s">
        <v>437</v>
      </c>
      <c r="C99">
        <v>99</v>
      </c>
      <c r="D99">
        <v>108671.99999039999</v>
      </c>
      <c r="E99">
        <v>117.35654034290248</v>
      </c>
      <c r="F99">
        <v>697.83384870751627</v>
      </c>
      <c r="G99">
        <v>71121.07623016143</v>
      </c>
      <c r="H99">
        <v>99</v>
      </c>
      <c r="I99">
        <v>27.713694</v>
      </c>
      <c r="J99">
        <v>20.733509999999999</v>
      </c>
      <c r="K99">
        <v>7.6903730000000001</v>
      </c>
      <c r="L99">
        <v>4.7128059999999996</v>
      </c>
      <c r="M99">
        <v>3381</v>
      </c>
      <c r="N99">
        <v>2444</v>
      </c>
      <c r="O99">
        <v>2448</v>
      </c>
      <c r="P99">
        <v>2450</v>
      </c>
      <c r="Q99">
        <v>2435</v>
      </c>
      <c r="R99">
        <v>2447</v>
      </c>
      <c r="S99">
        <v>937</v>
      </c>
      <c r="T99">
        <v>808</v>
      </c>
      <c r="U99">
        <v>854</v>
      </c>
      <c r="V99">
        <v>878</v>
      </c>
      <c r="W99">
        <v>886</v>
      </c>
      <c r="X99">
        <v>17.005331000000002</v>
      </c>
      <c r="Y99">
        <v>0.76954</v>
      </c>
      <c r="Z99">
        <v>2497</v>
      </c>
      <c r="AA99">
        <v>2512</v>
      </c>
      <c r="AB99">
        <v>2432</v>
      </c>
      <c r="AC99">
        <v>2443.1984000000002</v>
      </c>
      <c r="AD99">
        <v>1035</v>
      </c>
      <c r="AE99">
        <v>1077</v>
      </c>
      <c r="AF99">
        <v>1027</v>
      </c>
      <c r="AG99">
        <v>1073.0869</v>
      </c>
      <c r="AH99">
        <v>70406.980183000007</v>
      </c>
      <c r="AI99">
        <v>9838.1953529999992</v>
      </c>
      <c r="AJ99">
        <v>-1.702456</v>
      </c>
      <c r="AK99">
        <v>181.772457</v>
      </c>
      <c r="AL99">
        <v>254051.22732100001</v>
      </c>
      <c r="AM99">
        <v>57.015999999999998</v>
      </c>
      <c r="AN99">
        <v>1.56711409</v>
      </c>
      <c r="AO99">
        <v>26.530612000000001</v>
      </c>
      <c r="AP99">
        <v>-0.8629</v>
      </c>
      <c r="AQ99">
        <v>-5.8364000000000003</v>
      </c>
      <c r="AR99">
        <v>2.1015999999999999</v>
      </c>
      <c r="AS99">
        <v>5.9405000000000001</v>
      </c>
      <c r="AT99">
        <v>9.4879999999999995</v>
      </c>
      <c r="AU99">
        <v>332609.64912299998</v>
      </c>
      <c r="AV99">
        <v>255666.66666700001</v>
      </c>
      <c r="AW99">
        <v>245001.60307499999</v>
      </c>
      <c r="AX99">
        <v>325617.28395100002</v>
      </c>
      <c r="AY99">
        <v>508995.762712</v>
      </c>
      <c r="AZ99">
        <v>22429.754509999999</v>
      </c>
      <c r="BA99">
        <v>21.024042000000001</v>
      </c>
      <c r="BB99">
        <v>2958.2536970000001</v>
      </c>
      <c r="BC99">
        <v>10.763505</v>
      </c>
      <c r="BD99">
        <v>1876.521477</v>
      </c>
      <c r="BE99">
        <v>123497.33190999999</v>
      </c>
      <c r="BF99">
        <v>80933.831376999995</v>
      </c>
      <c r="BG99">
        <v>6.7435669999999996</v>
      </c>
      <c r="BH99">
        <v>228</v>
      </c>
      <c r="BI99">
        <v>231</v>
      </c>
      <c r="BJ99">
        <v>259.91666666999998</v>
      </c>
      <c r="BK99">
        <v>243</v>
      </c>
      <c r="BL99">
        <v>236</v>
      </c>
      <c r="BM99">
        <v>15.795090999999999</v>
      </c>
      <c r="BN99">
        <v>9.2105259999999998</v>
      </c>
      <c r="BO99">
        <v>0.428867</v>
      </c>
      <c r="BP99">
        <v>0.38450200000000001</v>
      </c>
      <c r="BQ99">
        <v>39.373913039999998</v>
      </c>
      <c r="BR99">
        <v>230</v>
      </c>
      <c r="BS99">
        <v>4789.8601749999998</v>
      </c>
      <c r="BT99">
        <v>34754.806270000001</v>
      </c>
      <c r="BU99">
        <v>125406.616862</v>
      </c>
      <c r="BV99">
        <v>1053865.4708519999</v>
      </c>
      <c r="BW99">
        <v>2345.4599229999999</v>
      </c>
      <c r="BX99">
        <v>71.297297299999997</v>
      </c>
      <c r="BY99">
        <v>8.0042690000000007</v>
      </c>
      <c r="BZ99">
        <v>111.5</v>
      </c>
      <c r="CA99">
        <v>122.33333333</v>
      </c>
      <c r="CC99">
        <v>120.91666667</v>
      </c>
      <c r="CD99">
        <v>115.5</v>
      </c>
      <c r="CE99">
        <v>75</v>
      </c>
      <c r="CF99">
        <v>87.916666669999998</v>
      </c>
      <c r="CH99">
        <v>91.5</v>
      </c>
      <c r="CI99">
        <v>81.5</v>
      </c>
      <c r="CJ99">
        <v>38</v>
      </c>
      <c r="CK99">
        <v>34.416666669999998</v>
      </c>
      <c r="CM99">
        <v>29.416666670000001</v>
      </c>
      <c r="CN99">
        <v>34</v>
      </c>
      <c r="CO99">
        <v>3.297841</v>
      </c>
      <c r="CP99">
        <v>83</v>
      </c>
      <c r="CR99">
        <v>10</v>
      </c>
      <c r="CS99">
        <v>27</v>
      </c>
      <c r="CT99">
        <v>74</v>
      </c>
      <c r="CU99">
        <v>70</v>
      </c>
      <c r="CW99">
        <v>35</v>
      </c>
      <c r="CX99">
        <v>58</v>
      </c>
      <c r="CY99">
        <v>70</v>
      </c>
      <c r="CZ99">
        <v>73</v>
      </c>
      <c r="DA99">
        <v>97</v>
      </c>
      <c r="DB99">
        <v>456</v>
      </c>
      <c r="DC99">
        <v>58</v>
      </c>
      <c r="DD99">
        <v>70</v>
      </c>
      <c r="DE99">
        <v>73</v>
      </c>
      <c r="DF99">
        <v>97</v>
      </c>
      <c r="DG99">
        <v>1044</v>
      </c>
      <c r="DH99" t="s">
        <v>29</v>
      </c>
      <c r="DI99" t="s">
        <v>437</v>
      </c>
      <c r="DJ99">
        <v>2413.8121999999998</v>
      </c>
      <c r="DK99">
        <v>2409.0099</v>
      </c>
      <c r="DL99">
        <v>2418.6734000000001</v>
      </c>
      <c r="DM99">
        <v>2428.1174000000001</v>
      </c>
      <c r="DN99">
        <v>2443.1984000000002</v>
      </c>
      <c r="DO99">
        <v>2455.9938000000002</v>
      </c>
      <c r="DP99">
        <v>2471.8423000000003</v>
      </c>
      <c r="DQ99">
        <v>2507.6936000000001</v>
      </c>
      <c r="DR99">
        <v>2558.1165000000001</v>
      </c>
      <c r="DS99">
        <v>2597.0733</v>
      </c>
      <c r="DT99">
        <v>938.36450000000002</v>
      </c>
      <c r="DU99">
        <v>975.27250000000004</v>
      </c>
      <c r="DV99">
        <v>1000.4924</v>
      </c>
      <c r="DW99">
        <v>1030.0706</v>
      </c>
      <c r="DX99">
        <v>1073.0869</v>
      </c>
      <c r="DY99">
        <v>1101.9169999999999</v>
      </c>
      <c r="DZ99">
        <v>1131.4123999999999</v>
      </c>
      <c r="EA99">
        <v>1154.0916</v>
      </c>
      <c r="EB99">
        <v>1173.2481</v>
      </c>
      <c r="EC99">
        <v>1185.9360999999999</v>
      </c>
    </row>
    <row r="100" spans="1:133" customFormat="1" x14ac:dyDescent="0.25">
      <c r="A100" t="s">
        <v>256</v>
      </c>
      <c r="B100" t="s">
        <v>438</v>
      </c>
      <c r="C100">
        <v>100</v>
      </c>
      <c r="D100">
        <v>196487.9999808</v>
      </c>
      <c r="E100">
        <v>90.79873515751467</v>
      </c>
      <c r="F100">
        <v>823.43959944490257</v>
      </c>
      <c r="G100">
        <v>66970.387239507982</v>
      </c>
      <c r="H100">
        <v>93</v>
      </c>
      <c r="I100">
        <v>29.093634999999999</v>
      </c>
      <c r="J100">
        <v>39.760147000000003</v>
      </c>
      <c r="K100">
        <v>8.0854549999999996</v>
      </c>
      <c r="L100">
        <v>6.6708970000000001</v>
      </c>
      <c r="M100">
        <v>8672</v>
      </c>
      <c r="N100">
        <v>6149</v>
      </c>
      <c r="O100">
        <v>6319</v>
      </c>
      <c r="P100">
        <v>6332</v>
      </c>
      <c r="Q100">
        <v>6331</v>
      </c>
      <c r="R100">
        <v>6240</v>
      </c>
      <c r="S100">
        <v>2523</v>
      </c>
      <c r="T100">
        <v>1908</v>
      </c>
      <c r="U100">
        <v>2024</v>
      </c>
      <c r="V100">
        <v>2142</v>
      </c>
      <c r="W100">
        <v>2309</v>
      </c>
      <c r="X100">
        <v>22.929061000000001</v>
      </c>
      <c r="Y100">
        <v>0.93598700000000001</v>
      </c>
      <c r="Z100">
        <v>5952</v>
      </c>
      <c r="AA100">
        <v>5775</v>
      </c>
      <c r="AB100">
        <v>5738</v>
      </c>
      <c r="AC100">
        <v>5716.5641999999998</v>
      </c>
      <c r="AD100">
        <v>2701</v>
      </c>
      <c r="AE100">
        <v>2949</v>
      </c>
      <c r="AF100">
        <v>3171</v>
      </c>
      <c r="AG100">
        <v>3372.3292000000001</v>
      </c>
      <c r="AH100">
        <v>48402.329336000003</v>
      </c>
      <c r="AI100">
        <v>8574.0726049999994</v>
      </c>
      <c r="AJ100">
        <v>-124.723235</v>
      </c>
      <c r="AK100">
        <v>444.99087800000001</v>
      </c>
      <c r="AL100">
        <v>166367.419738</v>
      </c>
      <c r="AM100">
        <v>48.753</v>
      </c>
      <c r="AN100">
        <v>1.65783664</v>
      </c>
      <c r="AO100">
        <v>19.061347000000001</v>
      </c>
      <c r="AP100">
        <v>-27.777899999999999</v>
      </c>
      <c r="AQ100">
        <v>-20.206499999999998</v>
      </c>
      <c r="AR100">
        <v>-18.953600000000002</v>
      </c>
      <c r="AS100">
        <v>-22.6648</v>
      </c>
      <c r="AT100">
        <v>-25.648099999999999</v>
      </c>
      <c r="AU100">
        <v>311146.15384599997</v>
      </c>
      <c r="AV100">
        <v>325087.386016</v>
      </c>
      <c r="AW100">
        <v>336427.58089099999</v>
      </c>
      <c r="AX100">
        <v>296877.016129</v>
      </c>
      <c r="AY100">
        <v>302553.23590799997</v>
      </c>
      <c r="AZ100">
        <v>18657.287822999999</v>
      </c>
      <c r="BA100">
        <v>387.19230099999999</v>
      </c>
      <c r="BB100">
        <v>3526.2684749999999</v>
      </c>
      <c r="BC100">
        <v>107.90301700000001</v>
      </c>
      <c r="BD100">
        <v>133.73522600000001</v>
      </c>
      <c r="BE100">
        <v>74917.558462000001</v>
      </c>
      <c r="BF100">
        <v>64128.418549000002</v>
      </c>
      <c r="BG100">
        <v>5.9963100000000003</v>
      </c>
      <c r="BH100">
        <v>520</v>
      </c>
      <c r="BI100">
        <v>438.66666666999998</v>
      </c>
      <c r="BJ100">
        <v>432.66666666999998</v>
      </c>
      <c r="BK100">
        <v>496</v>
      </c>
      <c r="BL100">
        <v>479</v>
      </c>
      <c r="BM100">
        <v>15.655965</v>
      </c>
      <c r="BO100">
        <v>0.42666100000000001</v>
      </c>
      <c r="BP100">
        <v>0.53620800000000002</v>
      </c>
      <c r="BQ100">
        <v>35.288793099999999</v>
      </c>
      <c r="BR100">
        <v>464</v>
      </c>
      <c r="BS100">
        <v>3973.982708</v>
      </c>
      <c r="BT100">
        <v>24404.635609000001</v>
      </c>
      <c r="BU100">
        <v>83883.075704000003</v>
      </c>
      <c r="BV100">
        <v>964177.676538</v>
      </c>
      <c r="BW100">
        <v>1695.1107010000001</v>
      </c>
      <c r="BX100">
        <v>39.583333330000002</v>
      </c>
      <c r="BY100">
        <v>6.9163690000000004</v>
      </c>
      <c r="BZ100">
        <v>219.5</v>
      </c>
      <c r="CA100">
        <v>157</v>
      </c>
      <c r="CD100">
        <v>230</v>
      </c>
      <c r="CE100">
        <v>174.5</v>
      </c>
      <c r="CF100">
        <v>126.66666667</v>
      </c>
      <c r="CI100">
        <v>169.5</v>
      </c>
      <c r="CJ100">
        <v>45.5</v>
      </c>
      <c r="CK100">
        <v>30.333333329999999</v>
      </c>
      <c r="CN100">
        <v>61.5</v>
      </c>
      <c r="CO100">
        <v>2.5311349999999999</v>
      </c>
      <c r="CP100">
        <v>86</v>
      </c>
      <c r="CR100">
        <v>16</v>
      </c>
      <c r="CS100">
        <v>36</v>
      </c>
      <c r="CT100">
        <v>81</v>
      </c>
      <c r="CU100">
        <v>79</v>
      </c>
      <c r="CW100">
        <v>53</v>
      </c>
      <c r="CX100">
        <v>38</v>
      </c>
      <c r="CY100">
        <v>52</v>
      </c>
      <c r="CZ100">
        <v>72</v>
      </c>
      <c r="DA100">
        <v>83</v>
      </c>
      <c r="DB100">
        <v>760</v>
      </c>
      <c r="DC100">
        <v>38</v>
      </c>
      <c r="DD100">
        <v>52</v>
      </c>
      <c r="DE100">
        <v>72</v>
      </c>
      <c r="DF100">
        <v>83</v>
      </c>
      <c r="DG100">
        <v>766</v>
      </c>
      <c r="DH100" t="s">
        <v>256</v>
      </c>
      <c r="DI100" t="s">
        <v>438</v>
      </c>
      <c r="DJ100">
        <v>6137.5958000000001</v>
      </c>
      <c r="DK100">
        <v>6055.7461000000003</v>
      </c>
      <c r="DL100">
        <v>5911.1147000000001</v>
      </c>
      <c r="DM100">
        <v>5772.8114999999998</v>
      </c>
      <c r="DN100">
        <v>5716.5641999999998</v>
      </c>
      <c r="DO100">
        <v>5625.6476999999995</v>
      </c>
      <c r="DP100">
        <v>5653.1976999999997</v>
      </c>
      <c r="DQ100">
        <v>5723.0105000000003</v>
      </c>
      <c r="DR100">
        <v>5862.5213000000003</v>
      </c>
      <c r="DS100">
        <v>6053.0396000000001</v>
      </c>
      <c r="DT100">
        <v>2514.4045999999998</v>
      </c>
      <c r="DU100">
        <v>2735.1075000000001</v>
      </c>
      <c r="DV100">
        <v>2987.9312</v>
      </c>
      <c r="DW100">
        <v>3203.9684999999999</v>
      </c>
      <c r="DX100">
        <v>3372.3292000000001</v>
      </c>
      <c r="DY100">
        <v>3556.9520000000002</v>
      </c>
      <c r="DZ100">
        <v>3653.4587000000001</v>
      </c>
      <c r="EA100">
        <v>3750.1527999999998</v>
      </c>
      <c r="EB100">
        <v>3803.7357999999999</v>
      </c>
      <c r="EC100">
        <v>3798.5016000000001</v>
      </c>
    </row>
    <row r="101" spans="1:133" customFormat="1" x14ac:dyDescent="0.25">
      <c r="A101" t="s">
        <v>292</v>
      </c>
      <c r="B101" t="s">
        <v>439</v>
      </c>
      <c r="C101">
        <v>101</v>
      </c>
      <c r="D101">
        <v>80484.000007199997</v>
      </c>
      <c r="E101">
        <v>61.745808751929076</v>
      </c>
      <c r="F101">
        <v>1164.9644648818057</v>
      </c>
      <c r="G101">
        <v>64873.563230375476</v>
      </c>
      <c r="H101">
        <v>79</v>
      </c>
      <c r="I101">
        <v>27.490995999999999</v>
      </c>
      <c r="J101">
        <v>17.496998000000001</v>
      </c>
      <c r="K101">
        <v>9.4120869999999996</v>
      </c>
      <c r="L101">
        <v>6.2838719999999997</v>
      </c>
      <c r="M101">
        <v>3332</v>
      </c>
      <c r="N101">
        <v>2416</v>
      </c>
      <c r="O101">
        <v>2436</v>
      </c>
      <c r="P101">
        <v>2416</v>
      </c>
      <c r="Q101">
        <v>2421</v>
      </c>
      <c r="R101">
        <v>2457</v>
      </c>
      <c r="S101">
        <v>916</v>
      </c>
      <c r="T101">
        <v>843</v>
      </c>
      <c r="U101">
        <v>876</v>
      </c>
      <c r="V101">
        <v>876</v>
      </c>
      <c r="W101">
        <v>893</v>
      </c>
      <c r="X101">
        <v>22.857927</v>
      </c>
      <c r="Y101">
        <v>1.0770390000000001</v>
      </c>
      <c r="Z101">
        <v>2368</v>
      </c>
      <c r="AA101">
        <v>2342</v>
      </c>
      <c r="AB101">
        <v>2328</v>
      </c>
      <c r="AC101">
        <v>2301.1327000000001</v>
      </c>
      <c r="AD101">
        <v>970</v>
      </c>
      <c r="AE101">
        <v>1002</v>
      </c>
      <c r="AF101">
        <v>1097</v>
      </c>
      <c r="AG101">
        <v>1135.3253</v>
      </c>
      <c r="AH101">
        <v>68451.080432000002</v>
      </c>
      <c r="AI101">
        <v>13432.5993</v>
      </c>
      <c r="AJ101">
        <v>10.127986</v>
      </c>
      <c r="AK101">
        <v>105.440077</v>
      </c>
      <c r="AL101">
        <v>248994.54148499999</v>
      </c>
      <c r="AM101">
        <v>48.79</v>
      </c>
      <c r="AN101">
        <v>1.6597222199999999</v>
      </c>
      <c r="AO101">
        <v>10.744298000000001</v>
      </c>
      <c r="AP101">
        <v>5.4545000000000003</v>
      </c>
      <c r="AQ101">
        <v>0.57520000000000004</v>
      </c>
      <c r="AR101">
        <v>4.3136999999999999</v>
      </c>
      <c r="AS101">
        <v>3.6002000000000001</v>
      </c>
      <c r="AT101">
        <v>13.4595</v>
      </c>
      <c r="AU101">
        <v>457370.731707</v>
      </c>
      <c r="AV101">
        <v>358933.33333300002</v>
      </c>
      <c r="AW101">
        <v>445388.86839800002</v>
      </c>
      <c r="AX101">
        <v>435017.094017</v>
      </c>
      <c r="AY101">
        <v>484376.74418600003</v>
      </c>
      <c r="AZ101">
        <v>28139.555821999998</v>
      </c>
      <c r="BA101">
        <v>422.78932600000002</v>
      </c>
      <c r="BB101">
        <v>5721.2732390000001</v>
      </c>
      <c r="BC101">
        <v>111.476984</v>
      </c>
      <c r="BD101">
        <v>115.593058</v>
      </c>
      <c r="BE101">
        <v>115097.161572</v>
      </c>
      <c r="BF101">
        <v>102359.170306</v>
      </c>
      <c r="BG101">
        <v>6.1524609999999997</v>
      </c>
      <c r="BH101">
        <v>205</v>
      </c>
      <c r="BI101">
        <v>225</v>
      </c>
      <c r="BJ101">
        <v>226.08333334</v>
      </c>
      <c r="BK101">
        <v>234</v>
      </c>
      <c r="BL101">
        <v>215</v>
      </c>
      <c r="BM101">
        <v>16.048034999999999</v>
      </c>
      <c r="BO101">
        <v>0.37514999999999998</v>
      </c>
      <c r="BP101">
        <v>0.48019200000000001</v>
      </c>
      <c r="BQ101">
        <v>33.202970299999997</v>
      </c>
      <c r="BR101">
        <v>202</v>
      </c>
      <c r="BS101">
        <v>6956.0266170000004</v>
      </c>
      <c r="BT101">
        <v>36347.839136000002</v>
      </c>
      <c r="BU101">
        <v>132217.24890800001</v>
      </c>
      <c r="BV101">
        <v>928053.63984700001</v>
      </c>
      <c r="BW101">
        <v>2540.816327</v>
      </c>
      <c r="BX101">
        <v>48.952380949999998</v>
      </c>
      <c r="BY101">
        <v>11.244541</v>
      </c>
      <c r="BZ101">
        <v>130.5</v>
      </c>
      <c r="CA101">
        <v>146.08333332999999</v>
      </c>
      <c r="CB101">
        <v>141.5</v>
      </c>
      <c r="CC101">
        <v>129.5</v>
      </c>
      <c r="CD101">
        <v>134</v>
      </c>
      <c r="CE101">
        <v>103</v>
      </c>
      <c r="CF101">
        <v>119.16666667</v>
      </c>
      <c r="CG101">
        <v>112.75</v>
      </c>
      <c r="CH101">
        <v>103.91666667</v>
      </c>
      <c r="CI101">
        <v>105.5</v>
      </c>
      <c r="CJ101">
        <v>28</v>
      </c>
      <c r="CK101">
        <v>26.916666670000001</v>
      </c>
      <c r="CL101">
        <v>28.75</v>
      </c>
      <c r="CM101">
        <v>25.583333329999999</v>
      </c>
      <c r="CN101">
        <v>29</v>
      </c>
      <c r="CO101">
        <v>3.9165670000000001</v>
      </c>
      <c r="CP101">
        <v>87</v>
      </c>
      <c r="CR101">
        <v>15</v>
      </c>
      <c r="CS101">
        <v>43</v>
      </c>
      <c r="CT101">
        <v>87</v>
      </c>
      <c r="CU101">
        <v>90</v>
      </c>
      <c r="CW101">
        <v>57</v>
      </c>
      <c r="CX101">
        <v>29</v>
      </c>
      <c r="CY101">
        <v>86</v>
      </c>
      <c r="CZ101">
        <v>87</v>
      </c>
      <c r="DA101">
        <v>91</v>
      </c>
      <c r="DB101">
        <v>602</v>
      </c>
      <c r="DC101">
        <v>29</v>
      </c>
      <c r="DD101">
        <v>86</v>
      </c>
      <c r="DE101">
        <v>87</v>
      </c>
      <c r="DF101">
        <v>91</v>
      </c>
      <c r="DG101">
        <v>843</v>
      </c>
      <c r="DH101" t="s">
        <v>292</v>
      </c>
      <c r="DI101" t="s">
        <v>439</v>
      </c>
      <c r="DJ101">
        <v>2432.9466000000002</v>
      </c>
      <c r="DK101">
        <v>2392.4694</v>
      </c>
      <c r="DL101">
        <v>2358.4513000000002</v>
      </c>
      <c r="DM101">
        <v>2312.6028999999999</v>
      </c>
      <c r="DN101">
        <v>2301.1327000000001</v>
      </c>
      <c r="DO101">
        <v>2267.2460000000001</v>
      </c>
      <c r="DP101">
        <v>2267.7981</v>
      </c>
      <c r="DQ101">
        <v>2266.1709999999998</v>
      </c>
      <c r="DR101">
        <v>2258.3051999999998</v>
      </c>
      <c r="DS101">
        <v>2265.1822999999999</v>
      </c>
      <c r="DT101">
        <v>923.21119999999996</v>
      </c>
      <c r="DU101">
        <v>984.07119999999998</v>
      </c>
      <c r="DV101">
        <v>1030.7049999999999</v>
      </c>
      <c r="DW101">
        <v>1091.9272000000001</v>
      </c>
      <c r="DX101">
        <v>1135.3253</v>
      </c>
      <c r="DY101">
        <v>1181.9888000000001</v>
      </c>
      <c r="DZ101">
        <v>1206.2899</v>
      </c>
      <c r="EA101">
        <v>1236.4771000000001</v>
      </c>
      <c r="EB101">
        <v>1272.8050000000001</v>
      </c>
      <c r="EC101">
        <v>1292.8477</v>
      </c>
    </row>
    <row r="102" spans="1:133" customFormat="1" x14ac:dyDescent="0.25">
      <c r="A102" t="s">
        <v>287</v>
      </c>
      <c r="B102" t="s">
        <v>440</v>
      </c>
      <c r="C102">
        <v>102</v>
      </c>
      <c r="D102">
        <v>134603.99999820002</v>
      </c>
      <c r="E102">
        <v>149.58109146899861</v>
      </c>
      <c r="F102">
        <v>615.84351134488202</v>
      </c>
      <c r="G102">
        <v>57140.845069183095</v>
      </c>
      <c r="H102">
        <v>74</v>
      </c>
      <c r="I102">
        <v>27.173912999999999</v>
      </c>
      <c r="J102">
        <v>19.68599</v>
      </c>
      <c r="K102">
        <v>10.588234999999999</v>
      </c>
      <c r="L102">
        <v>6.4562410000000003</v>
      </c>
      <c r="M102">
        <v>2484</v>
      </c>
      <c r="N102">
        <v>1809</v>
      </c>
      <c r="O102">
        <v>1845</v>
      </c>
      <c r="P102">
        <v>1830</v>
      </c>
      <c r="Q102">
        <v>1830</v>
      </c>
      <c r="R102">
        <v>1810</v>
      </c>
      <c r="S102">
        <v>675</v>
      </c>
      <c r="T102">
        <v>604</v>
      </c>
      <c r="U102">
        <v>634</v>
      </c>
      <c r="V102">
        <v>645</v>
      </c>
      <c r="W102">
        <v>663</v>
      </c>
      <c r="X102">
        <v>23.758966999999998</v>
      </c>
      <c r="Y102">
        <v>1.233859</v>
      </c>
      <c r="Z102">
        <v>1793</v>
      </c>
      <c r="AA102">
        <v>1768</v>
      </c>
      <c r="AB102">
        <v>1779</v>
      </c>
      <c r="AC102">
        <v>1811.8847000000001</v>
      </c>
      <c r="AD102">
        <v>728</v>
      </c>
      <c r="AE102">
        <v>758</v>
      </c>
      <c r="AF102">
        <v>816</v>
      </c>
      <c r="AG102">
        <v>820.99130000000002</v>
      </c>
      <c r="AH102">
        <v>71027.375201000003</v>
      </c>
      <c r="AI102">
        <v>14471.927308</v>
      </c>
      <c r="AJ102">
        <v>7.5887089999999997</v>
      </c>
      <c r="AK102">
        <v>28.981349000000002</v>
      </c>
      <c r="AL102">
        <v>261380.74074099999</v>
      </c>
      <c r="AM102">
        <v>43.872999999999998</v>
      </c>
      <c r="AN102">
        <v>1.5</v>
      </c>
      <c r="AO102">
        <v>10.547504</v>
      </c>
      <c r="AP102">
        <v>5.2803000000000004</v>
      </c>
      <c r="AQ102">
        <v>-8.7978000000000005</v>
      </c>
      <c r="AR102">
        <v>-9.8991000000000007</v>
      </c>
      <c r="AS102">
        <v>-5.5338000000000003</v>
      </c>
      <c r="AT102">
        <v>2.1356000000000002</v>
      </c>
      <c r="AU102">
        <v>392867.29857799999</v>
      </c>
      <c r="AV102">
        <v>331117.56935300003</v>
      </c>
      <c r="AW102">
        <v>329547.62980300002</v>
      </c>
      <c r="AX102">
        <v>389950.549451</v>
      </c>
      <c r="AY102">
        <v>392169.23076900002</v>
      </c>
      <c r="AZ102">
        <v>33371.578099999999</v>
      </c>
      <c r="BA102">
        <v>742.03730299999995</v>
      </c>
      <c r="BB102">
        <v>6647.0588239999997</v>
      </c>
      <c r="BC102">
        <v>69.823051000000007</v>
      </c>
      <c r="BD102">
        <v>120.803443</v>
      </c>
      <c r="BE102">
        <v>138647.40740699999</v>
      </c>
      <c r="BF102">
        <v>122807.40740700001</v>
      </c>
      <c r="BG102">
        <v>8.4943639999999991</v>
      </c>
      <c r="BH102">
        <v>211</v>
      </c>
      <c r="BI102">
        <v>189.25</v>
      </c>
      <c r="BJ102">
        <v>184.58333332999999</v>
      </c>
      <c r="BK102">
        <v>182</v>
      </c>
      <c r="BL102">
        <v>195</v>
      </c>
      <c r="BM102">
        <v>21.185185000000001</v>
      </c>
      <c r="BN102">
        <v>9.9526070000000004</v>
      </c>
      <c r="BO102">
        <v>0.362319</v>
      </c>
      <c r="BP102">
        <v>0.362319</v>
      </c>
      <c r="BQ102">
        <v>54.717073169999999</v>
      </c>
      <c r="BR102">
        <v>205</v>
      </c>
      <c r="BS102">
        <v>6863.2233379999998</v>
      </c>
      <c r="BT102">
        <v>33229.468599</v>
      </c>
      <c r="BU102">
        <v>122284.44444399999</v>
      </c>
      <c r="BV102">
        <v>1162563.3802819999</v>
      </c>
      <c r="BW102">
        <v>1633.2528179999999</v>
      </c>
      <c r="BX102">
        <v>103.78947368</v>
      </c>
      <c r="BY102">
        <v>8.2222220000000004</v>
      </c>
      <c r="BZ102">
        <v>71</v>
      </c>
      <c r="CA102">
        <v>81.166666669999998</v>
      </c>
      <c r="CB102">
        <v>87.083333330000002</v>
      </c>
      <c r="CC102">
        <v>82.666666669999998</v>
      </c>
      <c r="CD102">
        <v>79</v>
      </c>
      <c r="CE102">
        <v>55.5</v>
      </c>
      <c r="CF102">
        <v>63.416666669999998</v>
      </c>
      <c r="CG102">
        <v>69.083333330000002</v>
      </c>
      <c r="CH102">
        <v>67.333333330000002</v>
      </c>
      <c r="CI102">
        <v>63</v>
      </c>
      <c r="CJ102">
        <v>15</v>
      </c>
      <c r="CK102">
        <v>17.75</v>
      </c>
      <c r="CL102">
        <v>18</v>
      </c>
      <c r="CM102">
        <v>15.33333333</v>
      </c>
      <c r="CN102">
        <v>13.5</v>
      </c>
      <c r="CO102">
        <v>2.8582930000000002</v>
      </c>
      <c r="CP102">
        <v>84</v>
      </c>
      <c r="CQ102">
        <v>69.138888890000004</v>
      </c>
      <c r="CR102">
        <v>17.5</v>
      </c>
      <c r="CS102">
        <v>30</v>
      </c>
      <c r="CT102">
        <v>92</v>
      </c>
      <c r="CU102">
        <v>88</v>
      </c>
      <c r="CV102">
        <v>54.75</v>
      </c>
      <c r="CW102">
        <v>56.8</v>
      </c>
      <c r="CX102">
        <v>15</v>
      </c>
      <c r="CY102">
        <v>65</v>
      </c>
      <c r="CZ102">
        <v>78</v>
      </c>
      <c r="DA102">
        <v>85</v>
      </c>
      <c r="DB102">
        <v>605</v>
      </c>
      <c r="DC102">
        <v>15</v>
      </c>
      <c r="DD102">
        <v>65</v>
      </c>
      <c r="DE102">
        <v>78</v>
      </c>
      <c r="DF102">
        <v>85</v>
      </c>
      <c r="DG102">
        <v>1384</v>
      </c>
      <c r="DH102" t="s">
        <v>287</v>
      </c>
      <c r="DI102" t="s">
        <v>440</v>
      </c>
      <c r="DJ102">
        <v>1826.3795</v>
      </c>
      <c r="DK102">
        <v>1819.2021</v>
      </c>
      <c r="DL102">
        <v>1816.4257</v>
      </c>
      <c r="DM102">
        <v>1815.3274000000001</v>
      </c>
      <c r="DN102">
        <v>1811.8847000000001</v>
      </c>
      <c r="DO102">
        <v>1819.4647</v>
      </c>
      <c r="DP102">
        <v>1820.3326999999999</v>
      </c>
      <c r="DQ102">
        <v>1843.9694999999999</v>
      </c>
      <c r="DR102">
        <v>1856.7728</v>
      </c>
      <c r="DS102">
        <v>1882.0147999999999</v>
      </c>
      <c r="DT102">
        <v>684.95069999999998</v>
      </c>
      <c r="DU102">
        <v>721.58600000000001</v>
      </c>
      <c r="DV102">
        <v>749.63940000000002</v>
      </c>
      <c r="DW102">
        <v>789.11220000000003</v>
      </c>
      <c r="DX102">
        <v>820.99130000000002</v>
      </c>
      <c r="DY102">
        <v>858.72239999999999</v>
      </c>
      <c r="DZ102">
        <v>886.45889999999997</v>
      </c>
      <c r="EA102">
        <v>907.70640000000003</v>
      </c>
      <c r="EB102">
        <v>929.12120000000004</v>
      </c>
      <c r="EC102">
        <v>944.27260000000001</v>
      </c>
    </row>
    <row r="103" spans="1:133" customFormat="1" x14ac:dyDescent="0.25">
      <c r="A103" t="s">
        <v>18</v>
      </c>
      <c r="B103" t="s">
        <v>441</v>
      </c>
      <c r="C103">
        <v>103</v>
      </c>
      <c r="D103">
        <v>3611.9999981999999</v>
      </c>
      <c r="E103">
        <v>3.59401108733352</v>
      </c>
      <c r="F103">
        <v>26982.835007911712</v>
      </c>
      <c r="G103">
        <v>71040.935684491225</v>
      </c>
      <c r="H103">
        <v>93</v>
      </c>
      <c r="I103">
        <v>23.420698999999999</v>
      </c>
      <c r="J103">
        <v>13.340052999999999</v>
      </c>
      <c r="K103">
        <v>7.6329219999999998</v>
      </c>
      <c r="L103">
        <v>4.3394349999999999</v>
      </c>
      <c r="M103">
        <v>2976</v>
      </c>
      <c r="N103">
        <v>2279</v>
      </c>
      <c r="O103">
        <v>2220</v>
      </c>
      <c r="P103">
        <v>2249</v>
      </c>
      <c r="Q103">
        <v>2238</v>
      </c>
      <c r="R103">
        <v>2284</v>
      </c>
      <c r="S103">
        <v>697</v>
      </c>
      <c r="T103">
        <v>645</v>
      </c>
      <c r="U103">
        <v>652</v>
      </c>
      <c r="V103">
        <v>668</v>
      </c>
      <c r="W103">
        <v>679</v>
      </c>
      <c r="X103">
        <v>18.528203000000001</v>
      </c>
      <c r="Y103">
        <v>0.65371599999999996</v>
      </c>
      <c r="Z103">
        <v>2240</v>
      </c>
      <c r="AA103">
        <v>2221</v>
      </c>
      <c r="AB103">
        <v>2209</v>
      </c>
      <c r="AC103">
        <v>2232.5155</v>
      </c>
      <c r="AD103">
        <v>799</v>
      </c>
      <c r="AE103">
        <v>846</v>
      </c>
      <c r="AF103">
        <v>828</v>
      </c>
      <c r="AG103">
        <v>912.1069</v>
      </c>
      <c r="AH103">
        <v>73474.126344000004</v>
      </c>
      <c r="AI103">
        <v>10921.304942999999</v>
      </c>
      <c r="AJ103">
        <v>21.860599000000001</v>
      </c>
      <c r="AK103">
        <v>30.693562</v>
      </c>
      <c r="AL103">
        <v>313714.490674</v>
      </c>
      <c r="AM103">
        <v>47.456000000000003</v>
      </c>
      <c r="AN103">
        <v>1.74439462</v>
      </c>
      <c r="AO103">
        <v>16.666667</v>
      </c>
      <c r="AP103">
        <v>14.2361</v>
      </c>
      <c r="AQ103">
        <v>8.3467000000000002</v>
      </c>
      <c r="AR103">
        <v>9.6891999999999996</v>
      </c>
      <c r="AS103">
        <v>15.2225</v>
      </c>
      <c r="AT103">
        <v>10.3635</v>
      </c>
      <c r="AU103">
        <v>580130.95238100004</v>
      </c>
      <c r="AV103">
        <v>305925.33333300002</v>
      </c>
      <c r="AW103">
        <v>335206.12062399997</v>
      </c>
      <c r="AX103">
        <v>424780.34682099998</v>
      </c>
      <c r="AY103">
        <v>478515.92356700002</v>
      </c>
      <c r="AZ103">
        <v>32749.327957000001</v>
      </c>
      <c r="BA103">
        <v>569.91657299999997</v>
      </c>
      <c r="BB103">
        <v>4614.8051299999997</v>
      </c>
      <c r="BC103">
        <v>222.69953899999999</v>
      </c>
      <c r="BD103">
        <v>62.383265000000002</v>
      </c>
      <c r="BE103">
        <v>161601.147776</v>
      </c>
      <c r="BF103">
        <v>139830.70301299999</v>
      </c>
      <c r="BG103">
        <v>5.6451609999999999</v>
      </c>
      <c r="BH103">
        <v>168</v>
      </c>
      <c r="BI103">
        <v>187.5</v>
      </c>
      <c r="BJ103">
        <v>185.16666666</v>
      </c>
      <c r="BK103">
        <v>173</v>
      </c>
      <c r="BL103">
        <v>157</v>
      </c>
      <c r="BM103">
        <v>13.629842</v>
      </c>
      <c r="BN103">
        <v>0</v>
      </c>
      <c r="BO103">
        <v>0.23521500000000001</v>
      </c>
      <c r="BP103">
        <v>0.36962400000000001</v>
      </c>
      <c r="BQ103">
        <v>5.47272727</v>
      </c>
      <c r="BR103">
        <v>55</v>
      </c>
      <c r="BS103">
        <v>5423.5462580000003</v>
      </c>
      <c r="BT103">
        <v>35474.462366</v>
      </c>
      <c r="BU103">
        <v>151466.284075</v>
      </c>
      <c r="BV103">
        <v>1234760.233918</v>
      </c>
      <c r="BW103">
        <v>2040.9946239999999</v>
      </c>
      <c r="BX103">
        <v>6.0909090900000002</v>
      </c>
      <c r="BY103">
        <v>8.8952650000000002</v>
      </c>
      <c r="BZ103">
        <v>85.5</v>
      </c>
      <c r="CA103">
        <v>123.75</v>
      </c>
      <c r="CB103">
        <v>124</v>
      </c>
      <c r="CC103">
        <v>114.33333333</v>
      </c>
      <c r="CD103">
        <v>98.5</v>
      </c>
      <c r="CE103">
        <v>62</v>
      </c>
      <c r="CF103">
        <v>98.416666669999998</v>
      </c>
      <c r="CG103">
        <v>98.916666669999998</v>
      </c>
      <c r="CH103">
        <v>90.416666669999998</v>
      </c>
      <c r="CI103">
        <v>78.5</v>
      </c>
      <c r="CJ103">
        <v>23.5</v>
      </c>
      <c r="CK103">
        <v>25.333333329999999</v>
      </c>
      <c r="CL103">
        <v>25.083333329999999</v>
      </c>
      <c r="CM103">
        <v>23.916666670000001</v>
      </c>
      <c r="CN103">
        <v>24</v>
      </c>
      <c r="CO103">
        <v>2.8729840000000002</v>
      </c>
      <c r="CP103">
        <v>85</v>
      </c>
      <c r="CR103">
        <v>13</v>
      </c>
      <c r="CS103">
        <v>31</v>
      </c>
      <c r="CT103">
        <v>93</v>
      </c>
      <c r="CU103">
        <v>92</v>
      </c>
      <c r="CW103">
        <v>67</v>
      </c>
      <c r="CX103">
        <v>27</v>
      </c>
      <c r="CY103">
        <v>58</v>
      </c>
      <c r="CZ103">
        <v>82</v>
      </c>
      <c r="DA103">
        <v>90</v>
      </c>
      <c r="DB103">
        <v>705</v>
      </c>
      <c r="DC103">
        <v>27</v>
      </c>
      <c r="DD103">
        <v>58</v>
      </c>
      <c r="DE103">
        <v>82</v>
      </c>
      <c r="DF103">
        <v>90</v>
      </c>
      <c r="DG103">
        <v>970</v>
      </c>
      <c r="DH103" t="s">
        <v>18</v>
      </c>
      <c r="DI103" t="s">
        <v>441</v>
      </c>
      <c r="DJ103">
        <v>2283.2285000000002</v>
      </c>
      <c r="DK103">
        <v>2255.6201000000001</v>
      </c>
      <c r="DL103">
        <v>2250.3588</v>
      </c>
      <c r="DM103">
        <v>2242.527</v>
      </c>
      <c r="DN103">
        <v>2232.5155</v>
      </c>
      <c r="DO103">
        <v>2236.8474000000001</v>
      </c>
      <c r="DP103">
        <v>2249.4690000000001</v>
      </c>
      <c r="DQ103">
        <v>2285.3459000000003</v>
      </c>
      <c r="DR103">
        <v>2335.8741999999997</v>
      </c>
      <c r="DS103">
        <v>2405.1296000000002</v>
      </c>
      <c r="DT103">
        <v>711.07280000000003</v>
      </c>
      <c r="DU103">
        <v>765.13160000000005</v>
      </c>
      <c r="DV103">
        <v>814.31690000000003</v>
      </c>
      <c r="DW103">
        <v>861.65859999999998</v>
      </c>
      <c r="DX103">
        <v>912.1069</v>
      </c>
      <c r="DY103">
        <v>942.64030000000002</v>
      </c>
      <c r="DZ103">
        <v>994.96900000000005</v>
      </c>
      <c r="EA103">
        <v>1012.0773</v>
      </c>
      <c r="EB103">
        <v>1037.7618</v>
      </c>
      <c r="EC103">
        <v>1036.3533</v>
      </c>
    </row>
    <row r="104" spans="1:133" customFormat="1" x14ac:dyDescent="0.25">
      <c r="A104" t="s">
        <v>116</v>
      </c>
      <c r="B104" t="s">
        <v>442</v>
      </c>
      <c r="C104">
        <v>104</v>
      </c>
      <c r="D104">
        <v>99468.000009240001</v>
      </c>
      <c r="E104">
        <v>40.0177211381205</v>
      </c>
      <c r="F104">
        <v>1095.1461775624407</v>
      </c>
      <c r="G104">
        <v>38100.538593931778</v>
      </c>
      <c r="H104">
        <v>93</v>
      </c>
      <c r="I104">
        <v>26.600097999999999</v>
      </c>
      <c r="J104">
        <v>26.076280000000001</v>
      </c>
      <c r="K104">
        <v>7.0218660000000002</v>
      </c>
      <c r="L104">
        <v>5.0046200000000001</v>
      </c>
      <c r="M104">
        <v>6109</v>
      </c>
      <c r="N104">
        <v>4484</v>
      </c>
      <c r="O104">
        <v>4557</v>
      </c>
      <c r="P104">
        <v>4567</v>
      </c>
      <c r="Q104">
        <v>4528</v>
      </c>
      <c r="R104">
        <v>4528</v>
      </c>
      <c r="S104">
        <v>1625</v>
      </c>
      <c r="T104">
        <v>1322</v>
      </c>
      <c r="U104">
        <v>1382</v>
      </c>
      <c r="V104">
        <v>1449</v>
      </c>
      <c r="W104">
        <v>1515</v>
      </c>
      <c r="X104">
        <v>18.81429</v>
      </c>
      <c r="Y104">
        <v>0.77302099999999996</v>
      </c>
      <c r="Z104">
        <v>4347</v>
      </c>
      <c r="AA104">
        <v>4249</v>
      </c>
      <c r="AB104">
        <v>4171</v>
      </c>
      <c r="AC104">
        <v>4120.9458999999997</v>
      </c>
      <c r="AD104">
        <v>1754</v>
      </c>
      <c r="AE104">
        <v>1898</v>
      </c>
      <c r="AF104">
        <v>2046</v>
      </c>
      <c r="AG104">
        <v>2196.2963</v>
      </c>
      <c r="AH104">
        <v>54609.592405000003</v>
      </c>
      <c r="AI104">
        <v>8489.0360330000003</v>
      </c>
      <c r="AJ104">
        <v>-32.145848999999998</v>
      </c>
      <c r="AK104">
        <v>357.406837</v>
      </c>
      <c r="AL104">
        <v>205298.461538</v>
      </c>
      <c r="AM104">
        <v>49.466000000000001</v>
      </c>
      <c r="AN104">
        <v>1.6691919200000001</v>
      </c>
      <c r="AO104">
        <v>20.756260999999999</v>
      </c>
      <c r="AP104">
        <v>-10.4443</v>
      </c>
      <c r="AQ104">
        <v>-14.0579</v>
      </c>
      <c r="AR104">
        <v>-5.2682000000000002</v>
      </c>
      <c r="AS104">
        <v>-5.7042999999999999</v>
      </c>
      <c r="AT104">
        <v>-9.9068000000000005</v>
      </c>
      <c r="AU104">
        <v>396116.36363600002</v>
      </c>
      <c r="AV104">
        <v>214610.92437299999</v>
      </c>
      <c r="AX104">
        <v>299198.08306700003</v>
      </c>
      <c r="AY104">
        <v>385321.03321000002</v>
      </c>
      <c r="AZ104">
        <v>17831.396301000001</v>
      </c>
      <c r="BA104">
        <v>677.57930399999998</v>
      </c>
      <c r="BB104">
        <v>2873.052048</v>
      </c>
      <c r="BC104">
        <v>340.93008900000001</v>
      </c>
      <c r="BD104">
        <v>348.999076</v>
      </c>
      <c r="BE104">
        <v>99887.384615000003</v>
      </c>
      <c r="BF104">
        <v>67035.076923000001</v>
      </c>
      <c r="BG104">
        <v>4.5015549999999998</v>
      </c>
      <c r="BH104">
        <v>275</v>
      </c>
      <c r="BI104">
        <v>396.66666665999998</v>
      </c>
      <c r="BK104">
        <v>313</v>
      </c>
      <c r="BL104">
        <v>271</v>
      </c>
      <c r="BM104">
        <v>12.246154000000001</v>
      </c>
      <c r="BN104">
        <v>2.9090910000000001</v>
      </c>
      <c r="BO104">
        <v>0.441971</v>
      </c>
      <c r="BP104">
        <v>0.72024900000000003</v>
      </c>
      <c r="BQ104">
        <v>30.586715869999999</v>
      </c>
      <c r="BR104">
        <v>271</v>
      </c>
      <c r="BS104">
        <v>3891.068679</v>
      </c>
      <c r="BT104">
        <v>25712.064168000001</v>
      </c>
      <c r="BU104">
        <v>96661.538461999997</v>
      </c>
      <c r="BV104">
        <v>564003.59066400002</v>
      </c>
      <c r="BW104">
        <v>1736.9454900000001</v>
      </c>
      <c r="BX104">
        <v>46.70909091</v>
      </c>
      <c r="BY104">
        <v>13.107692</v>
      </c>
      <c r="BZ104">
        <v>278.5</v>
      </c>
      <c r="CC104">
        <v>258.5</v>
      </c>
      <c r="CD104">
        <v>271</v>
      </c>
      <c r="CE104">
        <v>213</v>
      </c>
      <c r="CH104">
        <v>204.5</v>
      </c>
      <c r="CI104">
        <v>211.5</v>
      </c>
      <c r="CJ104">
        <v>65.5</v>
      </c>
      <c r="CM104">
        <v>54</v>
      </c>
      <c r="CN104">
        <v>58.5</v>
      </c>
      <c r="CO104">
        <v>4.5588480000000002</v>
      </c>
      <c r="CP104">
        <v>86</v>
      </c>
      <c r="CR104">
        <v>14</v>
      </c>
      <c r="CS104">
        <v>29</v>
      </c>
      <c r="CT104">
        <v>81</v>
      </c>
      <c r="CU104">
        <v>82</v>
      </c>
      <c r="CW104">
        <v>34</v>
      </c>
      <c r="CX104">
        <v>26</v>
      </c>
      <c r="CY104">
        <v>65</v>
      </c>
      <c r="CZ104">
        <v>74</v>
      </c>
      <c r="DA104">
        <v>83</v>
      </c>
      <c r="DB104">
        <v>361.5</v>
      </c>
      <c r="DC104">
        <v>26</v>
      </c>
      <c r="DD104">
        <v>65</v>
      </c>
      <c r="DE104">
        <v>74</v>
      </c>
      <c r="DF104">
        <v>83</v>
      </c>
      <c r="DG104">
        <v>498.5</v>
      </c>
      <c r="DH104" t="s">
        <v>116</v>
      </c>
      <c r="DI104" t="s">
        <v>442</v>
      </c>
      <c r="DJ104">
        <v>4469.9059999999999</v>
      </c>
      <c r="DK104">
        <v>4367.9286000000002</v>
      </c>
      <c r="DL104">
        <v>4286.2340000000004</v>
      </c>
      <c r="DM104">
        <v>4182.5826999999999</v>
      </c>
      <c r="DN104">
        <v>4120.9458999999997</v>
      </c>
      <c r="DO104">
        <v>4091.6936999999998</v>
      </c>
      <c r="DP104">
        <v>4054.6215000000002</v>
      </c>
      <c r="DQ104">
        <v>4120.9719999999998</v>
      </c>
      <c r="DR104">
        <v>4221.0523000000003</v>
      </c>
      <c r="DS104">
        <v>4284.9123</v>
      </c>
      <c r="DT104">
        <v>1623.9845</v>
      </c>
      <c r="DU104">
        <v>1768.501</v>
      </c>
      <c r="DV104">
        <v>1913.0987</v>
      </c>
      <c r="DW104">
        <v>2053.2465999999999</v>
      </c>
      <c r="DX104">
        <v>2196.2963</v>
      </c>
      <c r="DY104">
        <v>2308.0954999999999</v>
      </c>
      <c r="DZ104">
        <v>2427.3240000000001</v>
      </c>
      <c r="EA104">
        <v>2513.1642000000002</v>
      </c>
      <c r="EB104">
        <v>2532.1896000000002</v>
      </c>
      <c r="EC104">
        <v>2562.6594</v>
      </c>
    </row>
    <row r="105" spans="1:133" customFormat="1" x14ac:dyDescent="0.25">
      <c r="A105" t="s">
        <v>133</v>
      </c>
      <c r="B105" t="s">
        <v>443</v>
      </c>
      <c r="C105">
        <v>105</v>
      </c>
      <c r="G105">
        <v>80857.14285394871</v>
      </c>
      <c r="H105">
        <v>96</v>
      </c>
      <c r="I105">
        <v>33.708938000000003</v>
      </c>
      <c r="J105">
        <v>41.367455999999997</v>
      </c>
      <c r="K105">
        <v>7.4228379999999996</v>
      </c>
      <c r="L105">
        <v>7.1396790000000001</v>
      </c>
      <c r="M105">
        <v>5236</v>
      </c>
      <c r="N105">
        <v>3471</v>
      </c>
      <c r="O105">
        <v>3696</v>
      </c>
      <c r="P105">
        <v>3602</v>
      </c>
      <c r="Q105">
        <v>3629</v>
      </c>
      <c r="R105">
        <v>3541</v>
      </c>
      <c r="S105">
        <v>1765</v>
      </c>
      <c r="T105">
        <v>1386</v>
      </c>
      <c r="U105">
        <v>1479</v>
      </c>
      <c r="V105">
        <v>1559</v>
      </c>
      <c r="W105">
        <v>1643</v>
      </c>
      <c r="X105">
        <v>21.180372999999999</v>
      </c>
      <c r="Y105">
        <v>1.100279</v>
      </c>
      <c r="Z105">
        <v>3396</v>
      </c>
      <c r="AA105">
        <v>3351</v>
      </c>
      <c r="AB105">
        <v>3380</v>
      </c>
      <c r="AC105">
        <v>3246.6134999999999</v>
      </c>
      <c r="AD105">
        <v>1891</v>
      </c>
      <c r="AE105">
        <v>1995</v>
      </c>
      <c r="AF105">
        <v>2150</v>
      </c>
      <c r="AG105">
        <v>2203.0898999999999</v>
      </c>
      <c r="AH105">
        <v>58607.524828000001</v>
      </c>
      <c r="AI105">
        <v>10427.328992000001</v>
      </c>
      <c r="AJ105">
        <v>-32.315479000000003</v>
      </c>
      <c r="AK105">
        <v>377.250111</v>
      </c>
      <c r="AL105">
        <v>173863.456091</v>
      </c>
      <c r="AM105">
        <v>47.311999999999998</v>
      </c>
      <c r="AN105">
        <v>2.1502732199999999</v>
      </c>
      <c r="AO105">
        <v>15.011459</v>
      </c>
      <c r="AP105">
        <v>-11.139900000000001</v>
      </c>
      <c r="AQ105">
        <v>-20.4572</v>
      </c>
      <c r="AR105">
        <v>-10.414199999999999</v>
      </c>
      <c r="AS105">
        <v>-9.1875</v>
      </c>
      <c r="AT105">
        <v>-8.6387</v>
      </c>
      <c r="AU105">
        <v>388516.89189199999</v>
      </c>
      <c r="AV105">
        <v>257399.66832500001</v>
      </c>
      <c r="AW105">
        <v>305789.33261500002</v>
      </c>
      <c r="AX105">
        <v>366773.972603</v>
      </c>
      <c r="AY105">
        <v>410503.73134300002</v>
      </c>
      <c r="AZ105">
        <v>21963.521772</v>
      </c>
      <c r="BA105">
        <v>796.73152400000004</v>
      </c>
      <c r="BB105">
        <v>4041.62453</v>
      </c>
      <c r="BC105">
        <v>216.051131</v>
      </c>
      <c r="BD105">
        <v>52.748674999999999</v>
      </c>
      <c r="BE105">
        <v>80916.147309000007</v>
      </c>
      <c r="BF105">
        <v>65156.373937999997</v>
      </c>
      <c r="BG105">
        <v>5.6531700000000003</v>
      </c>
      <c r="BH105">
        <v>296</v>
      </c>
      <c r="BI105">
        <v>301.5</v>
      </c>
      <c r="BJ105">
        <v>310.91666666999998</v>
      </c>
      <c r="BK105">
        <v>292</v>
      </c>
      <c r="BL105">
        <v>268</v>
      </c>
      <c r="BM105">
        <v>13.937677000000001</v>
      </c>
      <c r="BN105">
        <v>0</v>
      </c>
      <c r="BO105">
        <v>0.39151999999999998</v>
      </c>
      <c r="BP105">
        <v>0.63980099999999995</v>
      </c>
      <c r="BR105">
        <v>0</v>
      </c>
      <c r="BS105">
        <v>4942.9634720000004</v>
      </c>
      <c r="BT105">
        <v>29508.785331999999</v>
      </c>
      <c r="BU105">
        <v>87539.943343000006</v>
      </c>
      <c r="BV105">
        <v>1131926.7399269999</v>
      </c>
      <c r="BW105">
        <v>2107.9067989999999</v>
      </c>
      <c r="BY105">
        <v>6.2039660000000003</v>
      </c>
      <c r="BZ105">
        <v>136.5</v>
      </c>
      <c r="CA105">
        <v>139.83333332999999</v>
      </c>
      <c r="CB105">
        <v>136.66666667000001</v>
      </c>
      <c r="CC105">
        <v>148.91666667000001</v>
      </c>
      <c r="CD105">
        <v>147</v>
      </c>
      <c r="CE105">
        <v>109.5</v>
      </c>
      <c r="CF105">
        <v>108.08333333</v>
      </c>
      <c r="CG105">
        <v>106.91666667</v>
      </c>
      <c r="CH105">
        <v>115.91666667</v>
      </c>
      <c r="CI105">
        <v>111</v>
      </c>
      <c r="CJ105">
        <v>27</v>
      </c>
      <c r="CK105">
        <v>31.75</v>
      </c>
      <c r="CL105">
        <v>29.75</v>
      </c>
      <c r="CM105">
        <v>33</v>
      </c>
      <c r="CN105">
        <v>35</v>
      </c>
      <c r="CO105">
        <v>2.6069520000000002</v>
      </c>
      <c r="CP105">
        <v>84</v>
      </c>
      <c r="CS105">
        <v>29</v>
      </c>
      <c r="CT105">
        <v>67</v>
      </c>
      <c r="CU105">
        <v>74</v>
      </c>
      <c r="CW105">
        <v>67</v>
      </c>
      <c r="CX105">
        <v>27</v>
      </c>
      <c r="CY105">
        <v>39</v>
      </c>
      <c r="CZ105">
        <v>54</v>
      </c>
      <c r="DA105">
        <v>68</v>
      </c>
      <c r="DB105">
        <v>808.5</v>
      </c>
      <c r="DC105">
        <v>27</v>
      </c>
      <c r="DD105">
        <v>39</v>
      </c>
      <c r="DE105">
        <v>54</v>
      </c>
      <c r="DF105">
        <v>68</v>
      </c>
      <c r="DG105">
        <v>719</v>
      </c>
      <c r="DH105" t="s">
        <v>133</v>
      </c>
      <c r="DI105" t="s">
        <v>443</v>
      </c>
      <c r="DJ105">
        <v>3476.9315999999999</v>
      </c>
      <c r="DK105">
        <v>3377.7543999999998</v>
      </c>
      <c r="DL105">
        <v>3335.3130000000001</v>
      </c>
      <c r="DM105">
        <v>3270.4461000000001</v>
      </c>
      <c r="DN105">
        <v>3246.6134999999999</v>
      </c>
      <c r="DO105">
        <v>3252.7361000000001</v>
      </c>
      <c r="DP105">
        <v>3272.9463000000001</v>
      </c>
      <c r="DQ105">
        <v>3339.1469000000002</v>
      </c>
      <c r="DR105">
        <v>3452.6572999999999</v>
      </c>
      <c r="DS105">
        <v>3549.9719</v>
      </c>
      <c r="DT105">
        <v>1761.7182</v>
      </c>
      <c r="DU105">
        <v>1882.0213000000001</v>
      </c>
      <c r="DV105">
        <v>1987.9862000000001</v>
      </c>
      <c r="DW105">
        <v>2122.9672</v>
      </c>
      <c r="DX105">
        <v>2203.0898999999999</v>
      </c>
      <c r="DY105">
        <v>2265.3215999999998</v>
      </c>
      <c r="DZ105">
        <v>2320.7184000000002</v>
      </c>
      <c r="EA105">
        <v>2360.3444</v>
      </c>
      <c r="EB105">
        <v>2372.9364</v>
      </c>
      <c r="EC105">
        <v>2376.4533999999999</v>
      </c>
    </row>
    <row r="106" spans="1:133" customFormat="1" x14ac:dyDescent="0.25">
      <c r="A106" t="s">
        <v>214</v>
      </c>
      <c r="B106" t="s">
        <v>444</v>
      </c>
      <c r="C106">
        <v>106</v>
      </c>
      <c r="D106">
        <v>86279.999995799997</v>
      </c>
      <c r="E106">
        <v>76.92410375607983</v>
      </c>
      <c r="F106">
        <v>1137.9114511453897</v>
      </c>
      <c r="G106">
        <v>58509.652505328188</v>
      </c>
      <c r="H106">
        <v>87</v>
      </c>
      <c r="I106">
        <v>25.955881999999999</v>
      </c>
      <c r="J106">
        <v>23.210784</v>
      </c>
      <c r="K106">
        <v>6.621435</v>
      </c>
      <c r="L106">
        <v>4.5474059999999996</v>
      </c>
      <c r="M106">
        <v>4080</v>
      </c>
      <c r="N106">
        <v>3021</v>
      </c>
      <c r="O106">
        <v>2984</v>
      </c>
      <c r="P106">
        <v>3029</v>
      </c>
      <c r="Q106">
        <v>3045</v>
      </c>
      <c r="R106">
        <v>3074</v>
      </c>
      <c r="S106">
        <v>1059</v>
      </c>
      <c r="T106">
        <v>875</v>
      </c>
      <c r="U106">
        <v>934</v>
      </c>
      <c r="V106">
        <v>958</v>
      </c>
      <c r="W106">
        <v>990</v>
      </c>
      <c r="X106">
        <v>17.519753000000001</v>
      </c>
      <c r="Y106">
        <v>0.73428300000000002</v>
      </c>
      <c r="Z106">
        <v>3048</v>
      </c>
      <c r="AA106">
        <v>3001</v>
      </c>
      <c r="AB106">
        <v>2968</v>
      </c>
      <c r="AC106">
        <v>2944.6473000000001</v>
      </c>
      <c r="AD106">
        <v>1137</v>
      </c>
      <c r="AE106">
        <v>1219</v>
      </c>
      <c r="AF106">
        <v>1251</v>
      </c>
      <c r="AG106">
        <v>1338.5467000000001</v>
      </c>
      <c r="AH106">
        <v>64868.382353000001</v>
      </c>
      <c r="AI106">
        <v>9429.4486429999997</v>
      </c>
      <c r="AJ106">
        <v>12.219955000000001</v>
      </c>
      <c r="AK106">
        <v>269.32325700000001</v>
      </c>
      <c r="AL106">
        <v>249917.847025</v>
      </c>
      <c r="AM106">
        <v>53.542000000000002</v>
      </c>
      <c r="AN106">
        <v>1.49377593</v>
      </c>
      <c r="AO106">
        <v>27.181373000000001</v>
      </c>
      <c r="AP106">
        <v>5.8926999999999996</v>
      </c>
      <c r="AQ106">
        <v>1.4843999999999999</v>
      </c>
      <c r="AR106">
        <v>0.6492</v>
      </c>
      <c r="AS106">
        <v>3.2658999999999998</v>
      </c>
      <c r="AT106">
        <v>-1.7833000000000001</v>
      </c>
      <c r="AU106">
        <v>370486.79245299997</v>
      </c>
      <c r="AV106">
        <v>282704.46963900002</v>
      </c>
      <c r="AW106">
        <v>296155.22388100001</v>
      </c>
      <c r="AX106">
        <v>357388.88888899999</v>
      </c>
      <c r="AY106">
        <v>342808.16326499998</v>
      </c>
      <c r="AZ106">
        <v>24063.480392000001</v>
      </c>
      <c r="BA106">
        <v>535.72655399999996</v>
      </c>
      <c r="BB106">
        <v>3562.0920649999998</v>
      </c>
      <c r="BC106">
        <v>67.545517000000004</v>
      </c>
      <c r="BD106">
        <v>-0.214703</v>
      </c>
      <c r="BE106">
        <v>106695.939566</v>
      </c>
      <c r="BF106">
        <v>92709.159585000001</v>
      </c>
      <c r="BG106">
        <v>6.4950979999999996</v>
      </c>
      <c r="BH106">
        <v>265</v>
      </c>
      <c r="BI106">
        <v>249.83333334</v>
      </c>
      <c r="BJ106">
        <v>251.25</v>
      </c>
      <c r="BK106">
        <v>234</v>
      </c>
      <c r="BL106">
        <v>245</v>
      </c>
      <c r="BM106">
        <v>18.130312</v>
      </c>
      <c r="BN106">
        <v>0</v>
      </c>
      <c r="BO106">
        <v>0.26960800000000001</v>
      </c>
      <c r="BP106">
        <v>0.33088200000000001</v>
      </c>
      <c r="BQ106">
        <v>26.928838949999999</v>
      </c>
      <c r="BR106">
        <v>267</v>
      </c>
      <c r="BS106">
        <v>4995.0188939999998</v>
      </c>
      <c r="BT106">
        <v>35196.813725</v>
      </c>
      <c r="BU106">
        <v>135602.45514599999</v>
      </c>
      <c r="BV106">
        <v>1108903.4749030001</v>
      </c>
      <c r="BW106">
        <v>1857.107843</v>
      </c>
      <c r="BX106">
        <v>50.567567570000001</v>
      </c>
      <c r="BY106">
        <v>9.5845140000000004</v>
      </c>
      <c r="BZ106">
        <v>129.5</v>
      </c>
      <c r="CA106">
        <v>124.66666667</v>
      </c>
      <c r="CB106">
        <v>131.83333332999999</v>
      </c>
      <c r="CC106">
        <v>126.58333333</v>
      </c>
      <c r="CD106">
        <v>131</v>
      </c>
      <c r="CE106">
        <v>101.5</v>
      </c>
      <c r="CF106">
        <v>103.91666667</v>
      </c>
      <c r="CG106">
        <v>108.83333333</v>
      </c>
      <c r="CH106">
        <v>103.41666667</v>
      </c>
      <c r="CI106">
        <v>105</v>
      </c>
      <c r="CJ106">
        <v>29</v>
      </c>
      <c r="CK106">
        <v>20.75</v>
      </c>
      <c r="CL106">
        <v>23</v>
      </c>
      <c r="CM106">
        <v>23.166666670000001</v>
      </c>
      <c r="CN106">
        <v>26</v>
      </c>
      <c r="CO106">
        <v>3.1740200000000001</v>
      </c>
      <c r="CP106">
        <v>86</v>
      </c>
      <c r="CR106">
        <v>13</v>
      </c>
      <c r="CS106">
        <v>37</v>
      </c>
      <c r="CT106">
        <v>89</v>
      </c>
      <c r="CU106">
        <v>87</v>
      </c>
      <c r="CW106">
        <v>95</v>
      </c>
      <c r="CX106">
        <v>37</v>
      </c>
      <c r="CY106">
        <v>84</v>
      </c>
      <c r="CZ106">
        <v>90</v>
      </c>
      <c r="DA106">
        <v>91</v>
      </c>
      <c r="DB106">
        <v>601</v>
      </c>
      <c r="DC106">
        <v>37</v>
      </c>
      <c r="DD106">
        <v>84</v>
      </c>
      <c r="DE106">
        <v>90</v>
      </c>
      <c r="DF106">
        <v>91</v>
      </c>
      <c r="DG106">
        <v>920</v>
      </c>
      <c r="DH106" t="s">
        <v>214</v>
      </c>
      <c r="DI106" t="s">
        <v>444</v>
      </c>
      <c r="DJ106">
        <v>3041.5920000000001</v>
      </c>
      <c r="DK106">
        <v>3035.6096000000002</v>
      </c>
      <c r="DL106">
        <v>2996.4983000000002</v>
      </c>
      <c r="DM106">
        <v>2953.4641999999999</v>
      </c>
      <c r="DN106">
        <v>2944.6473000000001</v>
      </c>
      <c r="DO106">
        <v>2912.9879999999998</v>
      </c>
      <c r="DP106">
        <v>2898.3519999999999</v>
      </c>
      <c r="DQ106">
        <v>2939.9492</v>
      </c>
      <c r="DR106">
        <v>2963.3735999999999</v>
      </c>
      <c r="DS106">
        <v>3020.7352999999998</v>
      </c>
      <c r="DT106">
        <v>1069.6949</v>
      </c>
      <c r="DU106">
        <v>1118.7860000000001</v>
      </c>
      <c r="DV106">
        <v>1192.6863000000001</v>
      </c>
      <c r="DW106">
        <v>1281.8239000000001</v>
      </c>
      <c r="DX106">
        <v>1338.5467000000001</v>
      </c>
      <c r="DY106">
        <v>1409.5197000000001</v>
      </c>
      <c r="DZ106">
        <v>1491.9313</v>
      </c>
      <c r="EA106">
        <v>1535.3860999999999</v>
      </c>
      <c r="EB106">
        <v>1584.9076</v>
      </c>
      <c r="EC106">
        <v>1614.7955999999999</v>
      </c>
    </row>
    <row r="107" spans="1:133" customFormat="1" x14ac:dyDescent="0.25">
      <c r="A107" t="s">
        <v>193</v>
      </c>
      <c r="B107" t="s">
        <v>445</v>
      </c>
      <c r="C107">
        <v>107</v>
      </c>
      <c r="D107">
        <v>108071.99998968</v>
      </c>
      <c r="E107">
        <v>85.123657582054605</v>
      </c>
      <c r="F107">
        <v>934.65467474951561</v>
      </c>
      <c r="G107">
        <v>73081.632640867349</v>
      </c>
      <c r="H107">
        <v>77</v>
      </c>
      <c r="I107">
        <v>24.283646999999998</v>
      </c>
      <c r="J107">
        <v>22.19971</v>
      </c>
      <c r="K107">
        <v>8.5589619999999993</v>
      </c>
      <c r="L107">
        <v>5.0146430000000004</v>
      </c>
      <c r="M107">
        <v>3455</v>
      </c>
      <c r="N107">
        <v>2616</v>
      </c>
      <c r="O107">
        <v>2470</v>
      </c>
      <c r="P107">
        <v>2495</v>
      </c>
      <c r="Q107">
        <v>2524</v>
      </c>
      <c r="R107">
        <v>2576</v>
      </c>
      <c r="S107">
        <v>839</v>
      </c>
      <c r="T107">
        <v>763</v>
      </c>
      <c r="U107">
        <v>775</v>
      </c>
      <c r="V107">
        <v>798</v>
      </c>
      <c r="W107">
        <v>808</v>
      </c>
      <c r="X107">
        <v>20.650289999999998</v>
      </c>
      <c r="Y107">
        <v>0.82481599999999999</v>
      </c>
      <c r="Z107">
        <v>2508</v>
      </c>
      <c r="AA107">
        <v>2500</v>
      </c>
      <c r="AB107">
        <v>2460</v>
      </c>
      <c r="AC107">
        <v>2531.9180000000001</v>
      </c>
      <c r="AD107">
        <v>860</v>
      </c>
      <c r="AE107">
        <v>919</v>
      </c>
      <c r="AF107">
        <v>1002</v>
      </c>
      <c r="AG107">
        <v>1063.0506</v>
      </c>
      <c r="AH107">
        <v>64379.450072</v>
      </c>
      <c r="AI107">
        <v>11390.592314</v>
      </c>
      <c r="AJ107">
        <v>12.157723000000001</v>
      </c>
      <c r="AK107">
        <v>102.145718</v>
      </c>
      <c r="AL107">
        <v>265114.42193100002</v>
      </c>
      <c r="AM107">
        <v>51.533999999999999</v>
      </c>
      <c r="AN107">
        <v>1.91505792</v>
      </c>
      <c r="AO107">
        <v>22.054993</v>
      </c>
      <c r="AP107">
        <v>6.8140999999999998</v>
      </c>
      <c r="AQ107">
        <v>-8.8079000000000001</v>
      </c>
      <c r="AR107">
        <v>-3.1515</v>
      </c>
      <c r="AS107">
        <v>-7.4211</v>
      </c>
      <c r="AT107">
        <v>-3.7955999999999999</v>
      </c>
      <c r="AU107">
        <v>402430.27888400003</v>
      </c>
      <c r="AV107">
        <v>277466.753593</v>
      </c>
      <c r="AW107">
        <v>314645.50979500002</v>
      </c>
      <c r="AX107">
        <v>344093.117409</v>
      </c>
      <c r="AY107">
        <v>386291.139241</v>
      </c>
      <c r="AZ107">
        <v>29235.890014000001</v>
      </c>
      <c r="BA107">
        <v>307.09461499999998</v>
      </c>
      <c r="BB107">
        <v>5597.573367</v>
      </c>
      <c r="BC107">
        <v>70.408224000000004</v>
      </c>
      <c r="BD107">
        <v>190.305421</v>
      </c>
      <c r="BE107">
        <v>142923.71871300001</v>
      </c>
      <c r="BF107">
        <v>120393.325387</v>
      </c>
      <c r="BG107">
        <v>7.2648339999999996</v>
      </c>
      <c r="BH107">
        <v>251</v>
      </c>
      <c r="BI107">
        <v>255.66666666</v>
      </c>
      <c r="BJ107">
        <v>246.83333332999999</v>
      </c>
      <c r="BK107">
        <v>247</v>
      </c>
      <c r="BL107">
        <v>237</v>
      </c>
      <c r="BM107">
        <v>18.593564000000001</v>
      </c>
      <c r="BO107">
        <v>0.30390699999999998</v>
      </c>
      <c r="BP107">
        <v>0.21707699999999999</v>
      </c>
      <c r="BQ107">
        <v>35.456692910000001</v>
      </c>
      <c r="BR107">
        <v>254</v>
      </c>
      <c r="BS107">
        <v>5123.064969</v>
      </c>
      <c r="BT107">
        <v>29153.690304</v>
      </c>
      <c r="BU107">
        <v>120054.827175</v>
      </c>
      <c r="BV107">
        <v>1027816.326531</v>
      </c>
      <c r="BW107">
        <v>2072.9377709999999</v>
      </c>
      <c r="BX107">
        <v>56.055555560000002</v>
      </c>
      <c r="BY107">
        <v>9.1775920000000006</v>
      </c>
      <c r="BZ107">
        <v>98</v>
      </c>
      <c r="CA107">
        <v>99</v>
      </c>
      <c r="CB107">
        <v>103</v>
      </c>
      <c r="CC107">
        <v>96.833333330000002</v>
      </c>
      <c r="CD107">
        <v>98</v>
      </c>
      <c r="CE107">
        <v>77</v>
      </c>
      <c r="CF107">
        <v>83.5</v>
      </c>
      <c r="CG107">
        <v>91.5</v>
      </c>
      <c r="CH107">
        <v>79.75</v>
      </c>
      <c r="CI107">
        <v>78.5</v>
      </c>
      <c r="CJ107">
        <v>21</v>
      </c>
      <c r="CK107">
        <v>15.5</v>
      </c>
      <c r="CL107">
        <v>11.5</v>
      </c>
      <c r="CM107">
        <v>17.083333329999999</v>
      </c>
      <c r="CN107">
        <v>18</v>
      </c>
      <c r="CO107">
        <v>2.8364690000000001</v>
      </c>
      <c r="CP107">
        <v>85</v>
      </c>
      <c r="CR107">
        <v>17</v>
      </c>
      <c r="CS107">
        <v>33</v>
      </c>
      <c r="CT107">
        <v>93</v>
      </c>
      <c r="CU107">
        <v>91</v>
      </c>
      <c r="CW107">
        <v>46</v>
      </c>
      <c r="CX107">
        <v>33</v>
      </c>
      <c r="CY107">
        <v>78</v>
      </c>
      <c r="CZ107">
        <v>83</v>
      </c>
      <c r="DA107">
        <v>91</v>
      </c>
      <c r="DB107">
        <v>956</v>
      </c>
      <c r="DC107">
        <v>33</v>
      </c>
      <c r="DD107">
        <v>78</v>
      </c>
      <c r="DE107">
        <v>83</v>
      </c>
      <c r="DF107">
        <v>91</v>
      </c>
      <c r="DG107">
        <v>621</v>
      </c>
      <c r="DH107" t="s">
        <v>193</v>
      </c>
      <c r="DI107" t="s">
        <v>445</v>
      </c>
      <c r="DJ107">
        <v>2599.4982</v>
      </c>
      <c r="DK107">
        <v>2570.3881999999999</v>
      </c>
      <c r="DL107">
        <v>2575.6052</v>
      </c>
      <c r="DM107">
        <v>2519.6725000000001</v>
      </c>
      <c r="DN107">
        <v>2531.9180000000001</v>
      </c>
      <c r="DO107">
        <v>2528.3733999999999</v>
      </c>
      <c r="DP107">
        <v>2541.7233999999999</v>
      </c>
      <c r="DQ107">
        <v>2587.7932000000001</v>
      </c>
      <c r="DR107">
        <v>2648.6579999999999</v>
      </c>
      <c r="DS107">
        <v>2667.7764000000002</v>
      </c>
      <c r="DT107">
        <v>829.14300000000003</v>
      </c>
      <c r="DU107">
        <v>872.58910000000003</v>
      </c>
      <c r="DV107">
        <v>938.89409999999998</v>
      </c>
      <c r="DW107">
        <v>1011.1527</v>
      </c>
      <c r="DX107">
        <v>1063.0506</v>
      </c>
      <c r="DY107">
        <v>1110.6123</v>
      </c>
      <c r="DZ107">
        <v>1166.0454999999999</v>
      </c>
      <c r="EA107">
        <v>1189.9447</v>
      </c>
      <c r="EB107">
        <v>1218.9911</v>
      </c>
      <c r="EC107">
        <v>1256.6616999999999</v>
      </c>
    </row>
    <row r="108" spans="1:133" customFormat="1" x14ac:dyDescent="0.25">
      <c r="A108" t="s">
        <v>189</v>
      </c>
      <c r="B108" t="s">
        <v>446</v>
      </c>
      <c r="C108">
        <v>108</v>
      </c>
      <c r="D108">
        <v>83004</v>
      </c>
      <c r="E108">
        <v>67.679050351689099</v>
      </c>
      <c r="F108">
        <v>1456.6526914369549</v>
      </c>
      <c r="G108">
        <v>67343.173431778589</v>
      </c>
      <c r="H108">
        <v>67</v>
      </c>
      <c r="I108">
        <v>25.469227</v>
      </c>
      <c r="J108">
        <v>20.296813</v>
      </c>
      <c r="K108">
        <v>10.282907</v>
      </c>
      <c r="L108">
        <v>5.9702260000000003</v>
      </c>
      <c r="M108">
        <v>4582</v>
      </c>
      <c r="N108">
        <v>3415</v>
      </c>
      <c r="O108">
        <v>3361</v>
      </c>
      <c r="P108">
        <v>3400</v>
      </c>
      <c r="Q108">
        <v>3417</v>
      </c>
      <c r="R108">
        <v>3430</v>
      </c>
      <c r="S108">
        <v>1167</v>
      </c>
      <c r="T108">
        <v>1080</v>
      </c>
      <c r="U108">
        <v>1102</v>
      </c>
      <c r="V108">
        <v>1113</v>
      </c>
      <c r="W108">
        <v>1139</v>
      </c>
      <c r="X108">
        <v>23.440937000000002</v>
      </c>
      <c r="Y108">
        <v>0.91062500000000002</v>
      </c>
      <c r="Z108">
        <v>3487</v>
      </c>
      <c r="AA108">
        <v>3479</v>
      </c>
      <c r="AB108">
        <v>3452</v>
      </c>
      <c r="AC108">
        <v>3429.2066</v>
      </c>
      <c r="AD108">
        <v>1272</v>
      </c>
      <c r="AE108">
        <v>1353</v>
      </c>
      <c r="AF108">
        <v>1424</v>
      </c>
      <c r="AG108">
        <v>1433.1509000000001</v>
      </c>
      <c r="AH108">
        <v>70440.419030999998</v>
      </c>
      <c r="AI108">
        <v>13774.338772999999</v>
      </c>
      <c r="AJ108">
        <v>19.074265</v>
      </c>
      <c r="AK108">
        <v>337.238451</v>
      </c>
      <c r="AL108">
        <v>276570.69408699998</v>
      </c>
      <c r="AM108">
        <v>44.75</v>
      </c>
      <c r="AN108">
        <v>1.36551724</v>
      </c>
      <c r="AO108">
        <v>29.113924000000001</v>
      </c>
      <c r="AP108">
        <v>7.6243999999999996</v>
      </c>
      <c r="AQ108">
        <v>-5.8903999999999996</v>
      </c>
      <c r="AR108">
        <v>-7.3465999999999996</v>
      </c>
      <c r="AS108">
        <v>-0.52149999999999996</v>
      </c>
      <c r="AT108">
        <v>3.5499000000000001</v>
      </c>
      <c r="AU108">
        <v>481705.179283</v>
      </c>
      <c r="AV108">
        <v>390278.46093399997</v>
      </c>
      <c r="AW108">
        <v>380402.303251</v>
      </c>
      <c r="AX108">
        <v>425506.22406600002</v>
      </c>
      <c r="AY108">
        <v>440905.88235299999</v>
      </c>
      <c r="AZ108">
        <v>26387.603666999999</v>
      </c>
      <c r="BA108">
        <v>457.92193200000003</v>
      </c>
      <c r="BB108">
        <v>5461.6053609999999</v>
      </c>
      <c r="BC108">
        <v>89.272011000000006</v>
      </c>
      <c r="BD108">
        <v>282.08932299999998</v>
      </c>
      <c r="BE108">
        <v>119708.65467</v>
      </c>
      <c r="BF108">
        <v>103605.826907</v>
      </c>
      <c r="BG108">
        <v>5.477957</v>
      </c>
      <c r="BH108">
        <v>251</v>
      </c>
      <c r="BI108">
        <v>210.08333332999999</v>
      </c>
      <c r="BJ108">
        <v>217.08333334</v>
      </c>
      <c r="BK108">
        <v>241</v>
      </c>
      <c r="BL108">
        <v>255</v>
      </c>
      <c r="BM108">
        <v>15.595544</v>
      </c>
      <c r="BN108">
        <v>0</v>
      </c>
      <c r="BO108">
        <v>0.283719</v>
      </c>
      <c r="BP108">
        <v>0.27280700000000002</v>
      </c>
      <c r="BQ108">
        <v>27.667999999999999</v>
      </c>
      <c r="BR108">
        <v>250</v>
      </c>
      <c r="BS108">
        <v>7146.2628539999996</v>
      </c>
      <c r="BT108">
        <v>36975.993016</v>
      </c>
      <c r="BU108">
        <v>145179.09168799999</v>
      </c>
      <c r="BV108">
        <v>1250361.6236159999</v>
      </c>
      <c r="BW108">
        <v>1991.488433</v>
      </c>
      <c r="BX108">
        <v>36.421052629999998</v>
      </c>
      <c r="BY108">
        <v>8.5689799999999998</v>
      </c>
      <c r="BZ108">
        <v>135.5</v>
      </c>
      <c r="CA108">
        <v>134.5</v>
      </c>
      <c r="CB108">
        <v>132.25</v>
      </c>
      <c r="CC108">
        <v>135.5</v>
      </c>
      <c r="CD108">
        <v>137.5</v>
      </c>
      <c r="CE108">
        <v>100</v>
      </c>
      <c r="CF108">
        <v>111.08333333</v>
      </c>
      <c r="CG108">
        <v>107.08333333</v>
      </c>
      <c r="CH108">
        <v>105.91666667</v>
      </c>
      <c r="CI108">
        <v>108</v>
      </c>
      <c r="CJ108">
        <v>35</v>
      </c>
      <c r="CK108">
        <v>23.416666670000001</v>
      </c>
      <c r="CL108">
        <v>25.166666670000001</v>
      </c>
      <c r="CM108">
        <v>29.583333329999999</v>
      </c>
      <c r="CN108">
        <v>29</v>
      </c>
      <c r="CO108">
        <v>2.9572240000000001</v>
      </c>
      <c r="CP108">
        <v>87</v>
      </c>
      <c r="CR108">
        <v>17</v>
      </c>
      <c r="CS108">
        <v>36</v>
      </c>
      <c r="CT108">
        <v>92</v>
      </c>
      <c r="CU108">
        <v>87</v>
      </c>
      <c r="CW108">
        <v>50</v>
      </c>
      <c r="CX108">
        <v>23</v>
      </c>
      <c r="CY108">
        <v>76</v>
      </c>
      <c r="CZ108">
        <v>70</v>
      </c>
      <c r="DA108">
        <v>80</v>
      </c>
      <c r="DB108">
        <v>613</v>
      </c>
      <c r="DC108">
        <v>23</v>
      </c>
      <c r="DD108">
        <v>76</v>
      </c>
      <c r="DE108">
        <v>70</v>
      </c>
      <c r="DF108">
        <v>80</v>
      </c>
      <c r="DG108">
        <v>829</v>
      </c>
      <c r="DH108" t="s">
        <v>189</v>
      </c>
      <c r="DI108" t="s">
        <v>446</v>
      </c>
      <c r="DJ108">
        <v>3433.9825999999998</v>
      </c>
      <c r="DK108">
        <v>3462.4983999999999</v>
      </c>
      <c r="DL108">
        <v>3445.6781999999998</v>
      </c>
      <c r="DM108">
        <v>3423.2109999999998</v>
      </c>
      <c r="DN108">
        <v>3429.2066</v>
      </c>
      <c r="DO108">
        <v>3438.0055000000002</v>
      </c>
      <c r="DP108">
        <v>3481.43</v>
      </c>
      <c r="DQ108">
        <v>3527.7509</v>
      </c>
      <c r="DR108">
        <v>3572.1840000000002</v>
      </c>
      <c r="DS108">
        <v>3631.6433999999999</v>
      </c>
      <c r="DT108">
        <v>1180.9459999999999</v>
      </c>
      <c r="DU108">
        <v>1219.7079000000001</v>
      </c>
      <c r="DV108">
        <v>1295.9239</v>
      </c>
      <c r="DW108">
        <v>1379.9072000000001</v>
      </c>
      <c r="DX108">
        <v>1433.1509000000001</v>
      </c>
      <c r="DY108">
        <v>1501.9643000000001</v>
      </c>
      <c r="DZ108">
        <v>1540.1261</v>
      </c>
      <c r="EA108">
        <v>1589.8231000000001</v>
      </c>
      <c r="EB108">
        <v>1631.6356000000001</v>
      </c>
      <c r="EC108">
        <v>1669.7244000000001</v>
      </c>
    </row>
    <row r="109" spans="1:133" customFormat="1" x14ac:dyDescent="0.25">
      <c r="A109" t="s">
        <v>90</v>
      </c>
      <c r="B109" t="s">
        <v>447</v>
      </c>
      <c r="C109">
        <v>109</v>
      </c>
      <c r="D109">
        <v>88056.000010439995</v>
      </c>
      <c r="E109">
        <v>78.790556067420255</v>
      </c>
      <c r="F109">
        <v>1174.4344506660411</v>
      </c>
      <c r="G109">
        <v>73090.909110448483</v>
      </c>
      <c r="H109">
        <v>61</v>
      </c>
      <c r="I109">
        <v>26.344676</v>
      </c>
      <c r="J109">
        <v>19.401755999999999</v>
      </c>
      <c r="K109">
        <v>10.255756999999999</v>
      </c>
      <c r="L109">
        <v>6.107647</v>
      </c>
      <c r="M109">
        <v>3644</v>
      </c>
      <c r="N109">
        <v>2684</v>
      </c>
      <c r="O109">
        <v>2538</v>
      </c>
      <c r="P109">
        <v>2567</v>
      </c>
      <c r="Q109">
        <v>2642</v>
      </c>
      <c r="R109">
        <v>2689</v>
      </c>
      <c r="S109">
        <v>960</v>
      </c>
      <c r="T109">
        <v>944</v>
      </c>
      <c r="U109">
        <v>933</v>
      </c>
      <c r="V109">
        <v>912</v>
      </c>
      <c r="W109">
        <v>932</v>
      </c>
      <c r="X109">
        <v>23.183610999999999</v>
      </c>
      <c r="Y109">
        <v>1.1388210000000001</v>
      </c>
      <c r="Z109">
        <v>2700</v>
      </c>
      <c r="AA109">
        <v>2715</v>
      </c>
      <c r="AB109">
        <v>2695</v>
      </c>
      <c r="AC109">
        <v>2701.8044</v>
      </c>
      <c r="AD109">
        <v>1006</v>
      </c>
      <c r="AE109">
        <v>1039</v>
      </c>
      <c r="AF109">
        <v>1065</v>
      </c>
      <c r="AG109">
        <v>1131.0843</v>
      </c>
      <c r="AH109">
        <v>67374.313941</v>
      </c>
      <c r="AI109">
        <v>13323.323578</v>
      </c>
      <c r="AJ109">
        <v>2.635405</v>
      </c>
      <c r="AK109">
        <v>35.309835999999997</v>
      </c>
      <c r="AL109">
        <v>255741.66666700001</v>
      </c>
      <c r="AM109">
        <v>54.564999999999998</v>
      </c>
      <c r="AN109">
        <v>2</v>
      </c>
      <c r="AO109">
        <v>20.389682000000001</v>
      </c>
      <c r="AP109">
        <v>1.2744</v>
      </c>
      <c r="AQ109">
        <v>-1.9039999999999999</v>
      </c>
      <c r="AR109">
        <v>-2.3290000000000002</v>
      </c>
      <c r="AS109">
        <v>0.98319999999999996</v>
      </c>
      <c r="AT109">
        <v>-4.7115</v>
      </c>
      <c r="AU109">
        <v>399289.57529000001</v>
      </c>
      <c r="AV109">
        <v>236721.86046500001</v>
      </c>
      <c r="AW109">
        <v>251867.841403</v>
      </c>
      <c r="AX109">
        <v>274348.14814800001</v>
      </c>
      <c r="AY109">
        <v>283043.82470100001</v>
      </c>
      <c r="AZ109">
        <v>28379.802414999998</v>
      </c>
      <c r="BA109">
        <v>1796.7934849999999</v>
      </c>
      <c r="BB109">
        <v>5630.4873390000002</v>
      </c>
      <c r="BC109">
        <v>63.112355000000001</v>
      </c>
      <c r="BD109">
        <v>767.08232599999997</v>
      </c>
      <c r="BE109">
        <v>153275</v>
      </c>
      <c r="BF109">
        <v>107725</v>
      </c>
      <c r="BG109">
        <v>7.1075739999999996</v>
      </c>
      <c r="BH109">
        <v>259</v>
      </c>
      <c r="BI109">
        <v>268.75</v>
      </c>
      <c r="BJ109">
        <v>264.83333334000002</v>
      </c>
      <c r="BK109">
        <v>270</v>
      </c>
      <c r="BL109">
        <v>251</v>
      </c>
      <c r="BM109">
        <v>19.166667</v>
      </c>
      <c r="BO109">
        <v>0.37047200000000002</v>
      </c>
      <c r="BP109">
        <v>0.16465399999999999</v>
      </c>
      <c r="BQ109">
        <v>31.766233769999999</v>
      </c>
      <c r="BR109">
        <v>231</v>
      </c>
      <c r="BS109">
        <v>5030.5382360000003</v>
      </c>
      <c r="BT109">
        <v>26794.456641000001</v>
      </c>
      <c r="BU109">
        <v>101707.291667</v>
      </c>
      <c r="BV109">
        <v>1183503.030303</v>
      </c>
      <c r="BW109">
        <v>1654.774973</v>
      </c>
      <c r="BX109">
        <v>45.666666669999998</v>
      </c>
      <c r="BY109">
        <v>6.4583329999999997</v>
      </c>
      <c r="BZ109">
        <v>82.5</v>
      </c>
      <c r="CA109">
        <v>84.25</v>
      </c>
      <c r="CB109">
        <v>89</v>
      </c>
      <c r="CC109">
        <v>74.166666669999998</v>
      </c>
      <c r="CD109">
        <v>112.5</v>
      </c>
      <c r="CE109">
        <v>62</v>
      </c>
      <c r="CF109">
        <v>70.416666669999998</v>
      </c>
      <c r="CG109">
        <v>73.833333330000002</v>
      </c>
      <c r="CH109">
        <v>58</v>
      </c>
      <c r="CI109">
        <v>89</v>
      </c>
      <c r="CJ109">
        <v>20</v>
      </c>
      <c r="CK109">
        <v>13.83333333</v>
      </c>
      <c r="CL109">
        <v>15.16666667</v>
      </c>
      <c r="CM109">
        <v>16.166666670000001</v>
      </c>
      <c r="CN109">
        <v>23.5</v>
      </c>
      <c r="CO109">
        <v>2.2639960000000001</v>
      </c>
      <c r="CP109">
        <v>88</v>
      </c>
      <c r="CR109">
        <v>13</v>
      </c>
      <c r="CS109">
        <v>27</v>
      </c>
      <c r="CT109">
        <v>90</v>
      </c>
      <c r="CU109">
        <v>80</v>
      </c>
      <c r="CW109">
        <v>106</v>
      </c>
      <c r="CX109">
        <v>19</v>
      </c>
      <c r="CY109">
        <v>81</v>
      </c>
      <c r="CZ109">
        <v>86</v>
      </c>
      <c r="DA109">
        <v>93</v>
      </c>
      <c r="DB109">
        <v>686</v>
      </c>
      <c r="DC109">
        <v>19</v>
      </c>
      <c r="DD109">
        <v>81</v>
      </c>
      <c r="DE109">
        <v>86</v>
      </c>
      <c r="DF109">
        <v>93</v>
      </c>
      <c r="DG109">
        <v>556</v>
      </c>
      <c r="DH109" t="s">
        <v>90</v>
      </c>
      <c r="DI109" t="s">
        <v>447</v>
      </c>
      <c r="DJ109">
        <v>2689.1556999999998</v>
      </c>
      <c r="DK109">
        <v>2689.1008999999999</v>
      </c>
      <c r="DL109">
        <v>2706.3937999999998</v>
      </c>
      <c r="DM109">
        <v>2709.9960999999998</v>
      </c>
      <c r="DN109">
        <v>2701.8044</v>
      </c>
      <c r="DO109">
        <v>2692.2379999999998</v>
      </c>
      <c r="DP109">
        <v>2686.1469000000002</v>
      </c>
      <c r="DQ109">
        <v>2736.2899000000002</v>
      </c>
      <c r="DR109">
        <v>2759.8647999999998</v>
      </c>
      <c r="DS109">
        <v>2765.9394000000002</v>
      </c>
      <c r="DT109">
        <v>961.62339999999995</v>
      </c>
      <c r="DU109">
        <v>999.37509999999997</v>
      </c>
      <c r="DV109">
        <v>1030.9818</v>
      </c>
      <c r="DW109">
        <v>1078.8688999999999</v>
      </c>
      <c r="DX109">
        <v>1131.0843</v>
      </c>
      <c r="DY109">
        <v>1173.0617</v>
      </c>
      <c r="DZ109">
        <v>1218.6994</v>
      </c>
      <c r="EA109">
        <v>1243.9175</v>
      </c>
      <c r="EB109">
        <v>1282.5619999999999</v>
      </c>
      <c r="EC109">
        <v>1328.797</v>
      </c>
    </row>
    <row r="110" spans="1:133" customFormat="1" x14ac:dyDescent="0.25">
      <c r="A110" t="s">
        <v>91</v>
      </c>
      <c r="B110" t="s">
        <v>448</v>
      </c>
      <c r="C110">
        <v>110</v>
      </c>
      <c r="D110">
        <v>4032.0000028799996</v>
      </c>
      <c r="E110">
        <v>3.5379887501518401</v>
      </c>
      <c r="F110">
        <v>20983.134905643001</v>
      </c>
      <c r="G110">
        <v>64789.473672000007</v>
      </c>
      <c r="H110">
        <v>79</v>
      </c>
      <c r="I110">
        <v>25.886144000000002</v>
      </c>
      <c r="J110">
        <v>28.007518000000001</v>
      </c>
      <c r="K110">
        <v>8.6662420000000004</v>
      </c>
      <c r="L110">
        <v>5.5732210000000002</v>
      </c>
      <c r="M110">
        <v>3724</v>
      </c>
      <c r="N110">
        <v>2760</v>
      </c>
      <c r="O110">
        <v>2620</v>
      </c>
      <c r="P110">
        <v>2638</v>
      </c>
      <c r="Q110">
        <v>2709</v>
      </c>
      <c r="R110">
        <v>2738</v>
      </c>
      <c r="S110">
        <v>964</v>
      </c>
      <c r="T110">
        <v>839</v>
      </c>
      <c r="U110">
        <v>871</v>
      </c>
      <c r="V110">
        <v>904</v>
      </c>
      <c r="W110">
        <v>946</v>
      </c>
      <c r="X110">
        <v>21.529744999999998</v>
      </c>
      <c r="Y110">
        <v>1.011736</v>
      </c>
      <c r="Z110">
        <v>2687</v>
      </c>
      <c r="AA110">
        <v>2691</v>
      </c>
      <c r="AB110">
        <v>2717</v>
      </c>
      <c r="AC110">
        <v>2705.7827000000002</v>
      </c>
      <c r="AD110">
        <v>1037</v>
      </c>
      <c r="AE110">
        <v>1074</v>
      </c>
      <c r="AF110">
        <v>1152</v>
      </c>
      <c r="AG110">
        <v>1215.0287000000001</v>
      </c>
      <c r="AH110">
        <v>62285.982814000003</v>
      </c>
      <c r="AI110">
        <v>11120.309880000001</v>
      </c>
      <c r="AJ110">
        <v>-2.594595</v>
      </c>
      <c r="AK110">
        <v>95.854772999999994</v>
      </c>
      <c r="AL110">
        <v>240615.14522800001</v>
      </c>
      <c r="AM110">
        <v>45.131</v>
      </c>
      <c r="AN110">
        <v>1.9473684200000001</v>
      </c>
      <c r="AO110">
        <v>19.951664999999998</v>
      </c>
      <c r="AP110">
        <v>-1.331</v>
      </c>
      <c r="AQ110">
        <v>2.2886000000000002</v>
      </c>
      <c r="AR110">
        <v>-4.3507999999999996</v>
      </c>
      <c r="AS110">
        <v>-5.7489999999999997</v>
      </c>
      <c r="AT110">
        <v>-2.8818000000000001</v>
      </c>
      <c r="AU110">
        <v>622088.23529400001</v>
      </c>
      <c r="AW110">
        <v>533688.78165200003</v>
      </c>
      <c r="AX110">
        <v>508000</v>
      </c>
      <c r="AY110">
        <v>559041.09589</v>
      </c>
      <c r="AZ110">
        <v>22718.582170000001</v>
      </c>
      <c r="BA110">
        <v>560.21275400000002</v>
      </c>
      <c r="BB110">
        <v>4413.1930389999998</v>
      </c>
      <c r="BC110">
        <v>78.973231999999996</v>
      </c>
      <c r="BD110">
        <v>127.65219399999999</v>
      </c>
      <c r="BE110">
        <v>106358.921162</v>
      </c>
      <c r="BF110">
        <v>87763.485476999995</v>
      </c>
      <c r="BG110">
        <v>3.6519870000000001</v>
      </c>
      <c r="BH110">
        <v>136</v>
      </c>
      <c r="BJ110">
        <v>138.16666667000001</v>
      </c>
      <c r="BK110">
        <v>154</v>
      </c>
      <c r="BL110">
        <v>146</v>
      </c>
      <c r="BM110">
        <v>10.26971</v>
      </c>
      <c r="BN110">
        <v>0</v>
      </c>
      <c r="BO110">
        <v>0.28195500000000001</v>
      </c>
      <c r="BP110">
        <v>0.42964599999999997</v>
      </c>
      <c r="BQ110">
        <v>4.6666666699999997</v>
      </c>
      <c r="BR110">
        <v>72</v>
      </c>
      <c r="BS110">
        <v>5844.5973290000002</v>
      </c>
      <c r="BT110">
        <v>34130.236304999999</v>
      </c>
      <c r="BU110">
        <v>131847.510373</v>
      </c>
      <c r="BV110">
        <v>955646.61654099997</v>
      </c>
      <c r="BW110">
        <v>2313.9097740000002</v>
      </c>
      <c r="BX110">
        <v>4.4615384599999999</v>
      </c>
      <c r="BY110">
        <v>10.26971</v>
      </c>
      <c r="BZ110">
        <v>133</v>
      </c>
      <c r="CA110">
        <v>110</v>
      </c>
      <c r="CB110">
        <v>110.58333333</v>
      </c>
      <c r="CC110">
        <v>113.5</v>
      </c>
      <c r="CD110">
        <v>128</v>
      </c>
      <c r="CE110">
        <v>99</v>
      </c>
      <c r="CF110">
        <v>86.25</v>
      </c>
      <c r="CG110">
        <v>86.416666669999998</v>
      </c>
      <c r="CH110">
        <v>80.333333330000002</v>
      </c>
      <c r="CI110">
        <v>92.5</v>
      </c>
      <c r="CJ110">
        <v>34.5</v>
      </c>
      <c r="CK110">
        <v>23.75</v>
      </c>
      <c r="CL110">
        <v>24.166666670000001</v>
      </c>
      <c r="CM110">
        <v>33.166666669999998</v>
      </c>
      <c r="CN110">
        <v>36.5</v>
      </c>
      <c r="CO110">
        <v>3.5714290000000002</v>
      </c>
      <c r="CP110">
        <v>86</v>
      </c>
      <c r="CR110">
        <v>16</v>
      </c>
      <c r="CS110">
        <v>28</v>
      </c>
      <c r="CT110">
        <v>86</v>
      </c>
      <c r="CU110">
        <v>91</v>
      </c>
      <c r="CW110">
        <v>31</v>
      </c>
      <c r="CX110">
        <v>23</v>
      </c>
      <c r="CY110">
        <v>69</v>
      </c>
      <c r="CZ110">
        <v>82</v>
      </c>
      <c r="DA110">
        <v>84</v>
      </c>
      <c r="DB110">
        <v>966</v>
      </c>
      <c r="DC110">
        <v>23</v>
      </c>
      <c r="DD110">
        <v>69</v>
      </c>
      <c r="DE110">
        <v>82</v>
      </c>
      <c r="DF110">
        <v>84</v>
      </c>
      <c r="DG110">
        <v>1748</v>
      </c>
      <c r="DH110" t="s">
        <v>91</v>
      </c>
      <c r="DI110" t="s">
        <v>448</v>
      </c>
      <c r="DJ110">
        <v>2756.1523999999999</v>
      </c>
      <c r="DK110">
        <v>2730.549</v>
      </c>
      <c r="DL110">
        <v>2750.1496999999999</v>
      </c>
      <c r="DM110">
        <v>2745.5565999999999</v>
      </c>
      <c r="DN110">
        <v>2705.7827000000002</v>
      </c>
      <c r="DO110">
        <v>2711.9594999999999</v>
      </c>
      <c r="DP110">
        <v>2728.9454000000001</v>
      </c>
      <c r="DQ110">
        <v>2801.8442</v>
      </c>
      <c r="DR110">
        <v>2863.1597999999999</v>
      </c>
      <c r="DS110">
        <v>2910.9955</v>
      </c>
      <c r="DT110">
        <v>980.38940000000002</v>
      </c>
      <c r="DU110">
        <v>1051.4915000000001</v>
      </c>
      <c r="DV110">
        <v>1081.8814</v>
      </c>
      <c r="DW110">
        <v>1142.5316</v>
      </c>
      <c r="DX110">
        <v>1215.0287000000001</v>
      </c>
      <c r="DY110">
        <v>1261.1654000000001</v>
      </c>
      <c r="DZ110">
        <v>1289.6650999999999</v>
      </c>
      <c r="EA110">
        <v>1312.8677</v>
      </c>
      <c r="EB110">
        <v>1338.7108000000001</v>
      </c>
      <c r="EC110">
        <v>1372.8587</v>
      </c>
    </row>
    <row r="111" spans="1:133" customFormat="1" x14ac:dyDescent="0.25">
      <c r="A111" t="s">
        <v>230</v>
      </c>
      <c r="B111" t="s">
        <v>449</v>
      </c>
      <c r="C111">
        <v>111</v>
      </c>
      <c r="D111">
        <v>60696.000003600006</v>
      </c>
      <c r="E111">
        <v>50.220206882028059</v>
      </c>
      <c r="F111">
        <v>1462.6664029711083</v>
      </c>
      <c r="G111">
        <v>76175.438597789471</v>
      </c>
      <c r="H111">
        <v>71</v>
      </c>
      <c r="I111">
        <v>27.189323999999999</v>
      </c>
      <c r="J111">
        <v>22.296358000000001</v>
      </c>
      <c r="K111">
        <v>11.345207</v>
      </c>
      <c r="L111">
        <v>7.0807989999999998</v>
      </c>
      <c r="M111">
        <v>3597</v>
      </c>
      <c r="N111">
        <v>2619</v>
      </c>
      <c r="O111">
        <v>2474</v>
      </c>
      <c r="P111">
        <v>2529</v>
      </c>
      <c r="Q111">
        <v>2546</v>
      </c>
      <c r="R111">
        <v>2606</v>
      </c>
      <c r="S111">
        <v>978</v>
      </c>
      <c r="T111">
        <v>869</v>
      </c>
      <c r="U111">
        <v>887</v>
      </c>
      <c r="V111">
        <v>917</v>
      </c>
      <c r="W111">
        <v>940</v>
      </c>
      <c r="X111">
        <v>26.042572</v>
      </c>
      <c r="Y111">
        <v>1.158412</v>
      </c>
      <c r="Z111">
        <v>2600</v>
      </c>
      <c r="AA111">
        <v>2584</v>
      </c>
      <c r="AB111">
        <v>2559</v>
      </c>
      <c r="AC111">
        <v>2608.5646999999999</v>
      </c>
      <c r="AD111">
        <v>991</v>
      </c>
      <c r="AE111">
        <v>1035</v>
      </c>
      <c r="AF111">
        <v>1117</v>
      </c>
      <c r="AG111">
        <v>1163.0798</v>
      </c>
      <c r="AH111">
        <v>60725.326660999999</v>
      </c>
      <c r="AI111">
        <v>13544.019693</v>
      </c>
      <c r="AJ111">
        <v>-9.9688429999999997</v>
      </c>
      <c r="AK111">
        <v>255.64726300000001</v>
      </c>
      <c r="AL111">
        <v>223342.535787</v>
      </c>
      <c r="AM111">
        <v>47.619</v>
      </c>
      <c r="AN111">
        <v>1.38308458</v>
      </c>
      <c r="AO111">
        <v>8.9519040000000007</v>
      </c>
      <c r="AP111">
        <v>-5.0594000000000001</v>
      </c>
      <c r="AQ111">
        <v>-6.8109999999999999</v>
      </c>
      <c r="AR111">
        <v>-12.363200000000001</v>
      </c>
      <c r="AS111">
        <v>-15.3996</v>
      </c>
      <c r="AT111">
        <v>-15.783099999999999</v>
      </c>
      <c r="AU111">
        <v>443890</v>
      </c>
      <c r="AV111">
        <v>299000</v>
      </c>
      <c r="AW111">
        <v>298123.58133700001</v>
      </c>
      <c r="AX111">
        <v>337181.81818200002</v>
      </c>
      <c r="AY111">
        <v>317733.33333300002</v>
      </c>
      <c r="AZ111">
        <v>24681.123157999999</v>
      </c>
      <c r="BA111">
        <v>819.14277400000003</v>
      </c>
      <c r="BB111">
        <v>5838.6185930000001</v>
      </c>
      <c r="BC111">
        <v>92.311034000000006</v>
      </c>
      <c r="BD111">
        <v>209.96235200000001</v>
      </c>
      <c r="BE111">
        <v>107892.638037</v>
      </c>
      <c r="BF111">
        <v>90775.051124999998</v>
      </c>
      <c r="BG111">
        <v>5.5601890000000003</v>
      </c>
      <c r="BH111">
        <v>200</v>
      </c>
      <c r="BI111">
        <v>205</v>
      </c>
      <c r="BJ111">
        <v>198.25</v>
      </c>
      <c r="BK111">
        <v>176</v>
      </c>
      <c r="BL111">
        <v>195</v>
      </c>
      <c r="BM111">
        <v>14.519427</v>
      </c>
      <c r="BO111">
        <v>0.30581000000000003</v>
      </c>
      <c r="BP111">
        <v>0.36141200000000001</v>
      </c>
      <c r="BQ111">
        <v>26.072164950000001</v>
      </c>
      <c r="BR111">
        <v>194</v>
      </c>
      <c r="BS111">
        <v>6328.2652770000004</v>
      </c>
      <c r="BT111">
        <v>30350.569919000001</v>
      </c>
      <c r="BU111">
        <v>111626.789366</v>
      </c>
      <c r="BV111">
        <v>957640.35087700002</v>
      </c>
      <c r="BW111">
        <v>2414.2340840000002</v>
      </c>
      <c r="BX111">
        <v>51.371428569999999</v>
      </c>
      <c r="BY111">
        <v>9.2024539999999995</v>
      </c>
      <c r="BZ111">
        <v>114</v>
      </c>
      <c r="CA111">
        <v>137.41666667000001</v>
      </c>
      <c r="CB111">
        <v>135.75</v>
      </c>
      <c r="CC111">
        <v>129.58333332999999</v>
      </c>
      <c r="CE111">
        <v>90</v>
      </c>
      <c r="CF111">
        <v>115.75</v>
      </c>
      <c r="CG111">
        <v>110.41666667</v>
      </c>
      <c r="CH111">
        <v>107.16666667</v>
      </c>
      <c r="CJ111">
        <v>22.5</v>
      </c>
      <c r="CK111">
        <v>21.666666670000001</v>
      </c>
      <c r="CL111">
        <v>25.333333329999999</v>
      </c>
      <c r="CM111">
        <v>22.416666670000001</v>
      </c>
      <c r="CN111">
        <v>23</v>
      </c>
      <c r="CO111">
        <v>3.169308</v>
      </c>
      <c r="CP111">
        <v>86</v>
      </c>
      <c r="CR111">
        <v>13</v>
      </c>
      <c r="CS111">
        <v>29</v>
      </c>
      <c r="CT111">
        <v>84</v>
      </c>
      <c r="CU111">
        <v>89</v>
      </c>
      <c r="CW111">
        <v>23</v>
      </c>
      <c r="CX111">
        <v>47</v>
      </c>
      <c r="CY111">
        <v>73</v>
      </c>
      <c r="CZ111">
        <v>78</v>
      </c>
      <c r="DA111">
        <v>86</v>
      </c>
      <c r="DB111">
        <v>869</v>
      </c>
      <c r="DC111">
        <v>47</v>
      </c>
      <c r="DD111">
        <v>73</v>
      </c>
      <c r="DE111">
        <v>78</v>
      </c>
      <c r="DF111">
        <v>86</v>
      </c>
      <c r="DG111">
        <v>735</v>
      </c>
      <c r="DH111" t="s">
        <v>230</v>
      </c>
      <c r="DI111" t="s">
        <v>449</v>
      </c>
      <c r="DJ111">
        <v>2610.0100000000002</v>
      </c>
      <c r="DK111">
        <v>2639.1446999999998</v>
      </c>
      <c r="DL111">
        <v>2627.9155000000001</v>
      </c>
      <c r="DM111">
        <v>2628.2617</v>
      </c>
      <c r="DN111">
        <v>2608.5646999999999</v>
      </c>
      <c r="DO111">
        <v>2606.1</v>
      </c>
      <c r="DP111">
        <v>2612.4432000000002</v>
      </c>
      <c r="DQ111">
        <v>2625.6233999999999</v>
      </c>
      <c r="DR111">
        <v>2640.8670999999999</v>
      </c>
      <c r="DS111">
        <v>2654.7642000000001</v>
      </c>
      <c r="DT111">
        <v>962.06989999999996</v>
      </c>
      <c r="DU111">
        <v>1004.5727000000001</v>
      </c>
      <c r="DV111">
        <v>1064.5744999999999</v>
      </c>
      <c r="DW111">
        <v>1112.3856000000001</v>
      </c>
      <c r="DX111">
        <v>1163.0798</v>
      </c>
      <c r="DY111">
        <v>1202.6956</v>
      </c>
      <c r="DZ111">
        <v>1235.9072000000001</v>
      </c>
      <c r="EA111">
        <v>1266.0248999999999</v>
      </c>
      <c r="EB111">
        <v>1291.7911999999999</v>
      </c>
      <c r="EC111">
        <v>1315.7724000000001</v>
      </c>
    </row>
    <row r="112" spans="1:133" customFormat="1" x14ac:dyDescent="0.25">
      <c r="A112" t="s">
        <v>27</v>
      </c>
      <c r="B112" t="s">
        <v>450</v>
      </c>
      <c r="C112">
        <v>112</v>
      </c>
      <c r="D112">
        <v>72852.000004319998</v>
      </c>
      <c r="E112">
        <v>79.858555935579531</v>
      </c>
      <c r="F112">
        <v>1190.6467906840912</v>
      </c>
      <c r="G112">
        <v>59920.634920634919</v>
      </c>
      <c r="H112">
        <v>88</v>
      </c>
      <c r="I112">
        <v>27.231999999999999</v>
      </c>
      <c r="J112">
        <v>16.096</v>
      </c>
      <c r="K112">
        <v>10.330087000000001</v>
      </c>
      <c r="L112">
        <v>6.7363249999999999</v>
      </c>
      <c r="M112">
        <v>3125</v>
      </c>
      <c r="N112">
        <v>2274</v>
      </c>
      <c r="O112">
        <v>2351</v>
      </c>
      <c r="P112">
        <v>2344</v>
      </c>
      <c r="Q112">
        <v>2345</v>
      </c>
      <c r="R112">
        <v>2281</v>
      </c>
      <c r="S112">
        <v>851</v>
      </c>
      <c r="T112">
        <v>772</v>
      </c>
      <c r="U112">
        <v>791</v>
      </c>
      <c r="V112">
        <v>802</v>
      </c>
      <c r="W112">
        <v>829</v>
      </c>
      <c r="X112">
        <v>24.736799999999999</v>
      </c>
      <c r="Y112">
        <v>0.862819</v>
      </c>
      <c r="Z112">
        <v>2275</v>
      </c>
      <c r="AA112">
        <v>2219</v>
      </c>
      <c r="AB112">
        <v>2196</v>
      </c>
      <c r="AC112">
        <v>2125.4513000000002</v>
      </c>
      <c r="AD112">
        <v>933</v>
      </c>
      <c r="AE112">
        <v>987</v>
      </c>
      <c r="AF112">
        <v>1018</v>
      </c>
      <c r="AG112">
        <v>1065.5939000000001</v>
      </c>
      <c r="AH112">
        <v>83897.600000000006</v>
      </c>
      <c r="AI112">
        <v>17136.230507</v>
      </c>
      <c r="AJ112">
        <v>49.028331000000001</v>
      </c>
      <c r="AK112">
        <v>206.20596800000001</v>
      </c>
      <c r="AL112">
        <v>308084.60634499998</v>
      </c>
      <c r="AM112">
        <v>47.945</v>
      </c>
      <c r="AN112">
        <v>2.1358024699999998</v>
      </c>
      <c r="AO112">
        <v>23.135999999999999</v>
      </c>
      <c r="AP112">
        <v>29.278700000000001</v>
      </c>
      <c r="AQ112">
        <v>4.5069999999999997</v>
      </c>
      <c r="AR112">
        <v>10.283799999999999</v>
      </c>
      <c r="AS112">
        <v>14.289</v>
      </c>
      <c r="AT112">
        <v>19.412099999999999</v>
      </c>
      <c r="AU112">
        <v>490062.146893</v>
      </c>
      <c r="AV112">
        <v>336346.69150700001</v>
      </c>
      <c r="AX112">
        <v>406418.99441300001</v>
      </c>
      <c r="AY112">
        <v>417652.63157899998</v>
      </c>
      <c r="AZ112">
        <v>27757.119999999999</v>
      </c>
      <c r="BA112">
        <v>783.740996</v>
      </c>
      <c r="BB112">
        <v>6039.0247760000002</v>
      </c>
      <c r="BC112">
        <v>72.508509000000004</v>
      </c>
      <c r="BD112">
        <v>194.17398900000001</v>
      </c>
      <c r="BE112">
        <v>126331.374853</v>
      </c>
      <c r="BF112">
        <v>101928.319624</v>
      </c>
      <c r="BG112">
        <v>5.6639999999999997</v>
      </c>
      <c r="BH112">
        <v>177</v>
      </c>
      <c r="BI112">
        <v>178.83333334</v>
      </c>
      <c r="BK112">
        <v>179</v>
      </c>
      <c r="BL112">
        <v>190</v>
      </c>
      <c r="BM112">
        <v>13.86604</v>
      </c>
      <c r="BO112">
        <v>0.35199999999999998</v>
      </c>
      <c r="BP112">
        <v>0.28799999999999998</v>
      </c>
      <c r="BQ112">
        <v>35.296511629999998</v>
      </c>
      <c r="BR112">
        <v>172</v>
      </c>
      <c r="BS112">
        <v>9840.7345839999998</v>
      </c>
      <c r="BT112">
        <v>48421.120000000003</v>
      </c>
      <c r="BU112">
        <v>177809.63572300001</v>
      </c>
      <c r="BV112">
        <v>1200920.6349210001</v>
      </c>
      <c r="BW112">
        <v>2416</v>
      </c>
      <c r="BX112">
        <v>61.214285709999999</v>
      </c>
      <c r="BY112">
        <v>11.750881</v>
      </c>
      <c r="BZ112">
        <v>126</v>
      </c>
      <c r="CA112">
        <v>118.16666667</v>
      </c>
      <c r="CC112">
        <v>118</v>
      </c>
      <c r="CD112">
        <v>121</v>
      </c>
      <c r="CE112">
        <v>100</v>
      </c>
      <c r="CF112">
        <v>90.416666669999998</v>
      </c>
      <c r="CH112">
        <v>89.583333330000002</v>
      </c>
      <c r="CI112">
        <v>94</v>
      </c>
      <c r="CJ112">
        <v>25</v>
      </c>
      <c r="CK112">
        <v>27.75</v>
      </c>
      <c r="CM112">
        <v>28.416666670000001</v>
      </c>
      <c r="CN112">
        <v>27</v>
      </c>
      <c r="CO112">
        <v>4.032</v>
      </c>
      <c r="CP112">
        <v>88</v>
      </c>
      <c r="CR112">
        <v>11</v>
      </c>
      <c r="CS112">
        <v>28</v>
      </c>
      <c r="CT112">
        <v>89</v>
      </c>
      <c r="CU112">
        <v>86</v>
      </c>
      <c r="CW112">
        <v>62</v>
      </c>
      <c r="CX112">
        <v>33</v>
      </c>
      <c r="CY112">
        <v>75</v>
      </c>
      <c r="CZ112">
        <v>80</v>
      </c>
      <c r="DA112">
        <v>96</v>
      </c>
      <c r="DB112">
        <v>755</v>
      </c>
      <c r="DC112">
        <v>33</v>
      </c>
      <c r="DD112">
        <v>75</v>
      </c>
      <c r="DE112">
        <v>80</v>
      </c>
      <c r="DF112">
        <v>96</v>
      </c>
      <c r="DG112">
        <v>724</v>
      </c>
      <c r="DH112" t="s">
        <v>27</v>
      </c>
      <c r="DI112" t="s">
        <v>450</v>
      </c>
      <c r="DJ112">
        <v>2265.0806000000002</v>
      </c>
      <c r="DK112">
        <v>2243.7229000000002</v>
      </c>
      <c r="DL112">
        <v>2195.87</v>
      </c>
      <c r="DM112">
        <v>2174.3141999999998</v>
      </c>
      <c r="DN112">
        <v>2125.4513000000002</v>
      </c>
      <c r="DO112">
        <v>2108.8526000000002</v>
      </c>
      <c r="DP112">
        <v>2093.3654999999999</v>
      </c>
      <c r="DQ112">
        <v>2087.6873000000001</v>
      </c>
      <c r="DR112">
        <v>2089.0273999999999</v>
      </c>
      <c r="DS112">
        <v>2119.4187000000002</v>
      </c>
      <c r="DT112">
        <v>866.00120000000004</v>
      </c>
      <c r="DU112">
        <v>908.32029999999997</v>
      </c>
      <c r="DV112">
        <v>964.48230000000001</v>
      </c>
      <c r="DW112">
        <v>1011.0087</v>
      </c>
      <c r="DX112">
        <v>1065.5939000000001</v>
      </c>
      <c r="DY112">
        <v>1105.5069000000001</v>
      </c>
      <c r="DZ112">
        <v>1142.944</v>
      </c>
      <c r="EA112">
        <v>1183.2474</v>
      </c>
      <c r="EB112">
        <v>1221.1448</v>
      </c>
      <c r="EC112">
        <v>1231.9580000000001</v>
      </c>
    </row>
    <row r="113" spans="1:133" customFormat="1" x14ac:dyDescent="0.25">
      <c r="A113" t="s">
        <v>172</v>
      </c>
      <c r="B113" t="s">
        <v>451</v>
      </c>
      <c r="C113">
        <v>113</v>
      </c>
      <c r="H113">
        <v>78</v>
      </c>
      <c r="I113">
        <v>30.326183</v>
      </c>
      <c r="J113">
        <v>17.220099000000001</v>
      </c>
      <c r="K113">
        <v>11.066625999999999</v>
      </c>
      <c r="L113">
        <v>7.7957400000000003</v>
      </c>
      <c r="M113">
        <v>3403</v>
      </c>
      <c r="N113">
        <v>2371</v>
      </c>
      <c r="O113">
        <v>2334</v>
      </c>
      <c r="P113">
        <v>2345</v>
      </c>
      <c r="Q113">
        <v>2364</v>
      </c>
      <c r="R113">
        <v>2361</v>
      </c>
      <c r="S113">
        <v>1032</v>
      </c>
      <c r="T113">
        <v>948</v>
      </c>
      <c r="U113">
        <v>970</v>
      </c>
      <c r="V113">
        <v>996</v>
      </c>
      <c r="W113">
        <v>1019</v>
      </c>
      <c r="X113">
        <v>25.706299999999999</v>
      </c>
      <c r="Y113">
        <v>1.48814</v>
      </c>
      <c r="Z113">
        <v>2310</v>
      </c>
      <c r="AA113">
        <v>2279</v>
      </c>
      <c r="AB113">
        <v>2279</v>
      </c>
      <c r="AC113">
        <v>2257.3865000000001</v>
      </c>
      <c r="AD113">
        <v>1078</v>
      </c>
      <c r="AE113">
        <v>1119</v>
      </c>
      <c r="AF113">
        <v>1163</v>
      </c>
      <c r="AG113">
        <v>1241.9692</v>
      </c>
      <c r="AH113">
        <v>76917.131942000007</v>
      </c>
      <c r="AI113">
        <v>16577.655234999998</v>
      </c>
      <c r="AJ113">
        <v>15.167714</v>
      </c>
      <c r="AK113">
        <v>31.651306999999999</v>
      </c>
      <c r="AL113">
        <v>253632.751938</v>
      </c>
      <c r="AM113">
        <v>48.244</v>
      </c>
      <c r="AN113">
        <v>1.6851851900000001</v>
      </c>
      <c r="AO113">
        <v>14.369674</v>
      </c>
      <c r="AP113">
        <v>7.4245999999999999</v>
      </c>
      <c r="AQ113">
        <v>1.6593</v>
      </c>
      <c r="AR113">
        <v>-0.61570000000000003</v>
      </c>
      <c r="AS113">
        <v>0.2457</v>
      </c>
      <c r="AT113">
        <v>0.2419</v>
      </c>
      <c r="AV113">
        <v>287987.66277900001</v>
      </c>
      <c r="AW113">
        <v>309324.40576699999</v>
      </c>
      <c r="AX113">
        <v>296528.68852500001</v>
      </c>
      <c r="AY113">
        <v>305105.26315800002</v>
      </c>
      <c r="AZ113">
        <v>26963.267704999998</v>
      </c>
      <c r="BA113">
        <v>935.11104399999999</v>
      </c>
      <c r="BB113">
        <v>5824.4447799999998</v>
      </c>
      <c r="BC113">
        <v>89.212872000000004</v>
      </c>
      <c r="BD113">
        <v>21.755552000000002</v>
      </c>
      <c r="BE113">
        <v>103175.38759699999</v>
      </c>
      <c r="BF113">
        <v>88910.852713</v>
      </c>
      <c r="BI113">
        <v>243.16666667000001</v>
      </c>
      <c r="BJ113">
        <v>248.91666666</v>
      </c>
      <c r="BK113">
        <v>244</v>
      </c>
      <c r="BL113">
        <v>247</v>
      </c>
      <c r="BS113">
        <v>9675.4796800000004</v>
      </c>
      <c r="BT113">
        <v>45181.310608</v>
      </c>
      <c r="BU113">
        <v>148984.496124</v>
      </c>
      <c r="BW113">
        <v>3142.8151630000002</v>
      </c>
      <c r="CA113">
        <v>144.41666667000001</v>
      </c>
      <c r="CB113">
        <v>144.08333332999999</v>
      </c>
      <c r="CC113">
        <v>142.16666667000001</v>
      </c>
      <c r="CD113">
        <v>141</v>
      </c>
      <c r="CF113">
        <v>123.25</v>
      </c>
      <c r="CG113">
        <v>114.66666667</v>
      </c>
      <c r="CH113">
        <v>115.66666667</v>
      </c>
      <c r="CI113">
        <v>111.5</v>
      </c>
      <c r="CK113">
        <v>21.166666670000001</v>
      </c>
      <c r="CL113">
        <v>29.416666670000001</v>
      </c>
      <c r="CM113">
        <v>26.5</v>
      </c>
      <c r="CN113">
        <v>28.5</v>
      </c>
      <c r="CP113">
        <v>88</v>
      </c>
      <c r="CS113">
        <v>30</v>
      </c>
      <c r="CT113">
        <v>95</v>
      </c>
      <c r="CU113">
        <v>90</v>
      </c>
      <c r="CX113">
        <v>31</v>
      </c>
      <c r="CY113">
        <v>70</v>
      </c>
      <c r="CZ113">
        <v>83</v>
      </c>
      <c r="DA113">
        <v>91</v>
      </c>
      <c r="DB113">
        <v>755</v>
      </c>
      <c r="DC113">
        <v>31</v>
      </c>
      <c r="DD113">
        <v>70</v>
      </c>
      <c r="DE113">
        <v>83</v>
      </c>
      <c r="DF113">
        <v>91</v>
      </c>
      <c r="DG113">
        <v>938</v>
      </c>
      <c r="DH113" t="s">
        <v>172</v>
      </c>
      <c r="DI113" t="s">
        <v>451</v>
      </c>
      <c r="DJ113">
        <v>2354.6266999999998</v>
      </c>
      <c r="DK113">
        <v>2326.5830999999998</v>
      </c>
      <c r="DL113">
        <v>2307.7867999999999</v>
      </c>
      <c r="DM113">
        <v>2295.29</v>
      </c>
      <c r="DN113">
        <v>2257.3865000000001</v>
      </c>
      <c r="DO113">
        <v>2231.8780000000002</v>
      </c>
      <c r="DP113">
        <v>2205.4670000000001</v>
      </c>
      <c r="DQ113">
        <v>2198.4699000000001</v>
      </c>
      <c r="DR113">
        <v>2202.5909000000001</v>
      </c>
      <c r="DS113">
        <v>2216.9492999999998</v>
      </c>
      <c r="DT113">
        <v>1042.3452</v>
      </c>
      <c r="DU113">
        <v>1095.6047000000001</v>
      </c>
      <c r="DV113">
        <v>1127.1377</v>
      </c>
      <c r="DW113">
        <v>1170.6593</v>
      </c>
      <c r="DX113">
        <v>1241.9692</v>
      </c>
      <c r="DY113">
        <v>1273.6768999999999</v>
      </c>
      <c r="DZ113">
        <v>1308.9106999999999</v>
      </c>
      <c r="EA113">
        <v>1342.6908000000001</v>
      </c>
      <c r="EB113">
        <v>1377.4118000000001</v>
      </c>
      <c r="EC113">
        <v>1390.2011</v>
      </c>
    </row>
    <row r="114" spans="1:133" customFormat="1" x14ac:dyDescent="0.25">
      <c r="A114" t="s">
        <v>178</v>
      </c>
      <c r="B114" t="s">
        <v>452</v>
      </c>
      <c r="C114">
        <v>114</v>
      </c>
      <c r="D114">
        <v>1271.99999976</v>
      </c>
      <c r="E114">
        <v>2.9165214332541893</v>
      </c>
      <c r="F114">
        <v>42356.132083517667</v>
      </c>
      <c r="G114">
        <v>58252.873545103452</v>
      </c>
      <c r="H114">
        <v>81</v>
      </c>
      <c r="I114">
        <v>28.562615999999998</v>
      </c>
      <c r="J114">
        <v>15.977791</v>
      </c>
      <c r="K114">
        <v>9.7957529999999995</v>
      </c>
      <c r="L114">
        <v>6.2214460000000003</v>
      </c>
      <c r="M114">
        <v>1621</v>
      </c>
      <c r="N114">
        <v>1158</v>
      </c>
      <c r="O114">
        <v>1155</v>
      </c>
      <c r="P114">
        <v>1144</v>
      </c>
      <c r="Q114">
        <v>1168</v>
      </c>
      <c r="R114">
        <v>1186</v>
      </c>
      <c r="S114">
        <v>463</v>
      </c>
      <c r="T114">
        <v>444</v>
      </c>
      <c r="U114">
        <v>450</v>
      </c>
      <c r="V114">
        <v>450</v>
      </c>
      <c r="W114">
        <v>460</v>
      </c>
      <c r="X114">
        <v>21.781779</v>
      </c>
      <c r="Y114">
        <v>1.236226</v>
      </c>
      <c r="Z114">
        <v>1202</v>
      </c>
      <c r="AA114">
        <v>1200</v>
      </c>
      <c r="AB114">
        <v>1156</v>
      </c>
      <c r="AC114">
        <v>1157.5163</v>
      </c>
      <c r="AD114">
        <v>494</v>
      </c>
      <c r="AE114">
        <v>518</v>
      </c>
      <c r="AF114">
        <v>508</v>
      </c>
      <c r="AG114">
        <v>529.18430000000001</v>
      </c>
      <c r="AH114">
        <v>81066.008637000006</v>
      </c>
      <c r="AI114">
        <v>14341.037356000001</v>
      </c>
      <c r="AJ114">
        <v>8.4318539999999995</v>
      </c>
      <c r="AK114">
        <v>148.21284600000001</v>
      </c>
      <c r="AL114">
        <v>283818.57451399998</v>
      </c>
      <c r="AM114">
        <v>55.353000000000002</v>
      </c>
      <c r="AN114">
        <v>2.0636363599999998</v>
      </c>
      <c r="AO114">
        <v>24.059222999999999</v>
      </c>
      <c r="AP114">
        <v>8.5780999999999992</v>
      </c>
      <c r="AQ114">
        <v>-1.0571999999999999</v>
      </c>
      <c r="AR114">
        <v>3.9</v>
      </c>
      <c r="AS114">
        <v>-2.1533000000000002</v>
      </c>
      <c r="AT114">
        <v>-2.8241999999999998</v>
      </c>
      <c r="AU114">
        <v>315070.17543900001</v>
      </c>
      <c r="AV114">
        <v>299066.66666699998</v>
      </c>
      <c r="AW114">
        <v>278567.99999400001</v>
      </c>
      <c r="AX114">
        <v>261596.59090899999</v>
      </c>
      <c r="AY114">
        <v>298790.12345700001</v>
      </c>
      <c r="AZ114">
        <v>33236.890807999996</v>
      </c>
      <c r="BA114">
        <v>764.57941400000004</v>
      </c>
      <c r="BB114">
        <v>6076.3235690000001</v>
      </c>
      <c r="BC114">
        <v>0</v>
      </c>
      <c r="BD114">
        <v>133.834991</v>
      </c>
      <c r="BE114">
        <v>136233.26133899999</v>
      </c>
      <c r="BF114">
        <v>116365.010799</v>
      </c>
      <c r="BG114">
        <v>10.549044</v>
      </c>
      <c r="BH114">
        <v>171</v>
      </c>
      <c r="BI114">
        <v>157.5</v>
      </c>
      <c r="BJ114">
        <v>166.66666667000001</v>
      </c>
      <c r="BK114">
        <v>176</v>
      </c>
      <c r="BL114">
        <v>162</v>
      </c>
      <c r="BM114">
        <v>24.406047999999998</v>
      </c>
      <c r="BN114">
        <v>0</v>
      </c>
      <c r="BO114">
        <v>0.308452</v>
      </c>
      <c r="BQ114">
        <v>15.14285714</v>
      </c>
      <c r="BR114">
        <v>7</v>
      </c>
      <c r="BS114">
        <v>7217.9521629999999</v>
      </c>
      <c r="BT114">
        <v>41343.615052000001</v>
      </c>
      <c r="BU114">
        <v>144747.300216</v>
      </c>
      <c r="BV114">
        <v>1540643.6781609999</v>
      </c>
      <c r="BW114">
        <v>1563.2325719999999</v>
      </c>
      <c r="BY114">
        <v>6.6954640000000003</v>
      </c>
      <c r="BZ114">
        <v>43.5</v>
      </c>
      <c r="CA114">
        <v>26.916666670000001</v>
      </c>
      <c r="CB114">
        <v>19.416666670000001</v>
      </c>
      <c r="CC114">
        <v>13.75</v>
      </c>
      <c r="CD114">
        <v>48</v>
      </c>
      <c r="CE114">
        <v>31</v>
      </c>
      <c r="CF114">
        <v>19.583333329999999</v>
      </c>
      <c r="CI114">
        <v>32</v>
      </c>
      <c r="CJ114">
        <v>12</v>
      </c>
      <c r="CK114">
        <v>7.3333333300000003</v>
      </c>
      <c r="CN114">
        <v>15.5</v>
      </c>
      <c r="CO114">
        <v>2.6835290000000001</v>
      </c>
      <c r="CP114">
        <v>84</v>
      </c>
      <c r="CR114">
        <v>17</v>
      </c>
      <c r="CS114">
        <v>31</v>
      </c>
      <c r="CT114">
        <v>80</v>
      </c>
      <c r="CU114">
        <v>72</v>
      </c>
      <c r="CW114">
        <v>59</v>
      </c>
      <c r="CX114">
        <v>15</v>
      </c>
      <c r="CY114">
        <v>46</v>
      </c>
      <c r="CZ114">
        <v>69</v>
      </c>
      <c r="DA114">
        <v>54</v>
      </c>
      <c r="DB114">
        <v>650.5</v>
      </c>
      <c r="DC114">
        <v>15</v>
      </c>
      <c r="DD114">
        <v>46</v>
      </c>
      <c r="DE114">
        <v>69</v>
      </c>
      <c r="DF114">
        <v>54</v>
      </c>
      <c r="DG114">
        <v>449.5</v>
      </c>
      <c r="DH114" t="s">
        <v>178</v>
      </c>
      <c r="DI114" t="s">
        <v>452</v>
      </c>
      <c r="DJ114">
        <v>1181.9846</v>
      </c>
      <c r="DK114">
        <v>1169.4427000000001</v>
      </c>
      <c r="DL114">
        <v>1162.2049999999999</v>
      </c>
      <c r="DM114">
        <v>1160.8680999999999</v>
      </c>
      <c r="DN114">
        <v>1157.5163</v>
      </c>
      <c r="DO114">
        <v>1167.5014000000001</v>
      </c>
      <c r="DP114">
        <v>1171.1649</v>
      </c>
      <c r="DQ114">
        <v>1201.7569000000001</v>
      </c>
      <c r="DR114">
        <v>1216.7502999999999</v>
      </c>
      <c r="DS114">
        <v>1234.6135999999999</v>
      </c>
      <c r="DT114">
        <v>463.6943</v>
      </c>
      <c r="DU114">
        <v>482.29329999999999</v>
      </c>
      <c r="DV114">
        <v>503.30619999999999</v>
      </c>
      <c r="DW114">
        <v>518.90840000000003</v>
      </c>
      <c r="DX114">
        <v>529.18430000000001</v>
      </c>
      <c r="DY114">
        <v>531.15909999999997</v>
      </c>
      <c r="DZ114">
        <v>549.86599999999999</v>
      </c>
      <c r="EA114">
        <v>557.2423</v>
      </c>
      <c r="EB114">
        <v>572.0326</v>
      </c>
      <c r="EC114">
        <v>586.00419999999997</v>
      </c>
    </row>
    <row r="115" spans="1:133" customFormat="1" x14ac:dyDescent="0.25">
      <c r="A115" t="s">
        <v>106</v>
      </c>
      <c r="B115" t="s">
        <v>453</v>
      </c>
      <c r="C115">
        <v>115</v>
      </c>
      <c r="D115">
        <v>127367.99998476</v>
      </c>
      <c r="E115">
        <v>80.537369323368779</v>
      </c>
      <c r="F115">
        <v>866.60699715082353</v>
      </c>
      <c r="G115">
        <v>61150.442475982301</v>
      </c>
      <c r="H115">
        <v>75</v>
      </c>
      <c r="I115">
        <v>26.46031</v>
      </c>
      <c r="J115">
        <v>17.648527000000001</v>
      </c>
      <c r="K115">
        <v>9.8852499999999992</v>
      </c>
      <c r="L115">
        <v>5.933389</v>
      </c>
      <c r="M115">
        <v>4006</v>
      </c>
      <c r="N115">
        <v>2946</v>
      </c>
      <c r="O115">
        <v>2952</v>
      </c>
      <c r="P115">
        <v>2964</v>
      </c>
      <c r="Q115">
        <v>2940</v>
      </c>
      <c r="R115">
        <v>2948</v>
      </c>
      <c r="S115">
        <v>1060</v>
      </c>
      <c r="T115">
        <v>1016</v>
      </c>
      <c r="U115">
        <v>1044</v>
      </c>
      <c r="V115">
        <v>1042</v>
      </c>
      <c r="W115">
        <v>1036</v>
      </c>
      <c r="X115">
        <v>22.423734</v>
      </c>
      <c r="Y115">
        <v>1.074727</v>
      </c>
      <c r="Z115">
        <v>2992</v>
      </c>
      <c r="AA115">
        <v>2955</v>
      </c>
      <c r="AB115">
        <v>2929</v>
      </c>
      <c r="AC115">
        <v>2894.9771999999998</v>
      </c>
      <c r="AD115">
        <v>1179</v>
      </c>
      <c r="AE115">
        <v>1242</v>
      </c>
      <c r="AF115">
        <v>1260</v>
      </c>
      <c r="AG115">
        <v>1290.3130000000001</v>
      </c>
      <c r="AH115">
        <v>58179.980029999999</v>
      </c>
      <c r="AI115">
        <v>11095.997761000001</v>
      </c>
      <c r="AJ115">
        <v>-27.767872000000001</v>
      </c>
      <c r="AK115">
        <v>109.09599799999999</v>
      </c>
      <c r="AL115">
        <v>219876.415094</v>
      </c>
      <c r="AM115">
        <v>53.219000000000001</v>
      </c>
      <c r="AN115">
        <v>1.5267489700000001</v>
      </c>
      <c r="AO115">
        <v>10.334498</v>
      </c>
      <c r="AP115">
        <v>-12.286799999999999</v>
      </c>
      <c r="AQ115">
        <v>-14.3743</v>
      </c>
      <c r="AR115">
        <v>-15.852600000000001</v>
      </c>
      <c r="AS115">
        <v>-12.7265</v>
      </c>
      <c r="AT115">
        <v>-9.4894999999999996</v>
      </c>
      <c r="AU115">
        <v>422904.21455899999</v>
      </c>
      <c r="AV115">
        <v>343594.33427400002</v>
      </c>
      <c r="AW115">
        <v>337813.75601100002</v>
      </c>
      <c r="AX115">
        <v>400549.81549800001</v>
      </c>
      <c r="AY115">
        <v>419242.1875</v>
      </c>
      <c r="AZ115">
        <v>27553.170245000001</v>
      </c>
      <c r="BA115">
        <v>986.00615700000003</v>
      </c>
      <c r="BB115">
        <v>5388.9728519999999</v>
      </c>
      <c r="BC115">
        <v>17.408339999999999</v>
      </c>
      <c r="BD115">
        <v>0</v>
      </c>
      <c r="BE115">
        <v>122205.66037699999</v>
      </c>
      <c r="BF115">
        <v>104130.188679</v>
      </c>
      <c r="BG115">
        <v>6.5152270000000003</v>
      </c>
      <c r="BH115">
        <v>261</v>
      </c>
      <c r="BI115">
        <v>294.16666666999998</v>
      </c>
      <c r="BJ115">
        <v>294.41666666999998</v>
      </c>
      <c r="BK115">
        <v>271</v>
      </c>
      <c r="BL115">
        <v>256</v>
      </c>
      <c r="BM115">
        <v>17.547170000000001</v>
      </c>
      <c r="BN115">
        <v>3.8314180000000002</v>
      </c>
      <c r="BO115">
        <v>0.28706900000000002</v>
      </c>
      <c r="BP115">
        <v>0.34947600000000001</v>
      </c>
      <c r="BQ115">
        <v>41.299610889999997</v>
      </c>
      <c r="BR115">
        <v>257</v>
      </c>
      <c r="BS115">
        <v>4594.5144140000002</v>
      </c>
      <c r="BT115">
        <v>25349.725412</v>
      </c>
      <c r="BU115">
        <v>95802.830189</v>
      </c>
      <c r="BV115">
        <v>898681.41592900001</v>
      </c>
      <c r="BW115">
        <v>1724.9126309999999</v>
      </c>
      <c r="BX115">
        <v>68.657894740000003</v>
      </c>
      <c r="BY115">
        <v>8.5377360000000007</v>
      </c>
      <c r="BZ115">
        <v>113</v>
      </c>
      <c r="CA115">
        <v>121.91666667</v>
      </c>
      <c r="CB115">
        <v>113.83333333</v>
      </c>
      <c r="CC115">
        <v>112.75</v>
      </c>
      <c r="CD115">
        <v>110</v>
      </c>
      <c r="CE115">
        <v>90.5</v>
      </c>
      <c r="CF115">
        <v>97.5</v>
      </c>
      <c r="CG115">
        <v>94.5</v>
      </c>
      <c r="CH115">
        <v>91.916666669999998</v>
      </c>
      <c r="CI115">
        <v>88</v>
      </c>
      <c r="CJ115">
        <v>22</v>
      </c>
      <c r="CK115">
        <v>24.416666670000001</v>
      </c>
      <c r="CL115">
        <v>19.333333329999999</v>
      </c>
      <c r="CM115">
        <v>20.833333329999999</v>
      </c>
      <c r="CN115">
        <v>22</v>
      </c>
      <c r="CO115">
        <v>2.8207689999999999</v>
      </c>
      <c r="CP115">
        <v>86</v>
      </c>
      <c r="CQ115">
        <v>79.555555560000002</v>
      </c>
      <c r="CR115">
        <v>20</v>
      </c>
      <c r="CS115">
        <v>27</v>
      </c>
      <c r="CT115">
        <v>84</v>
      </c>
      <c r="CU115">
        <v>83</v>
      </c>
      <c r="CV115">
        <v>71.027777779999994</v>
      </c>
      <c r="CW115">
        <v>46</v>
      </c>
      <c r="CX115">
        <v>20</v>
      </c>
      <c r="CY115">
        <v>63</v>
      </c>
      <c r="CZ115">
        <v>68</v>
      </c>
      <c r="DA115">
        <v>77</v>
      </c>
      <c r="DB115">
        <v>455</v>
      </c>
      <c r="DC115">
        <v>20</v>
      </c>
      <c r="DD115">
        <v>63</v>
      </c>
      <c r="DE115">
        <v>68</v>
      </c>
      <c r="DF115">
        <v>77</v>
      </c>
      <c r="DG115">
        <v>912.5</v>
      </c>
      <c r="DH115" t="s">
        <v>106</v>
      </c>
      <c r="DI115" t="s">
        <v>453</v>
      </c>
      <c r="DJ115">
        <v>2959.6206999999999</v>
      </c>
      <c r="DK115">
        <v>2974.0589</v>
      </c>
      <c r="DL115">
        <v>2946.3182000000002</v>
      </c>
      <c r="DM115">
        <v>2892.0563999999999</v>
      </c>
      <c r="DN115">
        <v>2894.9771999999998</v>
      </c>
      <c r="DO115">
        <v>2871.3573999999999</v>
      </c>
      <c r="DP115">
        <v>2911.6196</v>
      </c>
      <c r="DQ115">
        <v>2914.3065999999999</v>
      </c>
      <c r="DR115">
        <v>2934.2163999999998</v>
      </c>
      <c r="DS115">
        <v>2965.6873999999998</v>
      </c>
      <c r="DT115">
        <v>1068.4880000000001</v>
      </c>
      <c r="DU115">
        <v>1109.3128999999999</v>
      </c>
      <c r="DV115">
        <v>1163.7462</v>
      </c>
      <c r="DW115">
        <v>1239.2284</v>
      </c>
      <c r="DX115">
        <v>1290.3130000000001</v>
      </c>
      <c r="DY115">
        <v>1346.3217</v>
      </c>
      <c r="DZ115">
        <v>1388.9598000000001</v>
      </c>
      <c r="EA115">
        <v>1439.3741</v>
      </c>
      <c r="EB115">
        <v>1483.067</v>
      </c>
      <c r="EC115">
        <v>1520.8674000000001</v>
      </c>
    </row>
    <row r="116" spans="1:133" customFormat="1" x14ac:dyDescent="0.25">
      <c r="A116" t="s">
        <v>277</v>
      </c>
      <c r="B116" t="s">
        <v>454</v>
      </c>
      <c r="C116">
        <v>116</v>
      </c>
      <c r="D116">
        <v>106848.00000048001</v>
      </c>
      <c r="E116">
        <v>130.27535952760422</v>
      </c>
      <c r="F116">
        <v>807.93276429760215</v>
      </c>
      <c r="G116">
        <v>62895.522390985068</v>
      </c>
      <c r="H116">
        <v>93</v>
      </c>
      <c r="I116">
        <v>26.011158000000002</v>
      </c>
      <c r="J116">
        <v>15.585774000000001</v>
      </c>
      <c r="K116">
        <v>7.2027409999999996</v>
      </c>
      <c r="L116">
        <v>4.5652039999999996</v>
      </c>
      <c r="M116">
        <v>2868</v>
      </c>
      <c r="N116">
        <v>2122</v>
      </c>
      <c r="O116">
        <v>2183</v>
      </c>
      <c r="P116">
        <v>2194</v>
      </c>
      <c r="Q116">
        <v>2142</v>
      </c>
      <c r="R116">
        <v>2135</v>
      </c>
      <c r="S116">
        <v>746</v>
      </c>
      <c r="T116">
        <v>677</v>
      </c>
      <c r="U116">
        <v>688</v>
      </c>
      <c r="V116">
        <v>700</v>
      </c>
      <c r="W116">
        <v>710</v>
      </c>
      <c r="X116">
        <v>17.550944999999999</v>
      </c>
      <c r="Y116">
        <v>0.61195699999999997</v>
      </c>
      <c r="Z116">
        <v>2150</v>
      </c>
      <c r="AA116">
        <v>2116</v>
      </c>
      <c r="AB116">
        <v>2065</v>
      </c>
      <c r="AC116">
        <v>2038.3985</v>
      </c>
      <c r="AD116">
        <v>810</v>
      </c>
      <c r="AE116">
        <v>865</v>
      </c>
      <c r="AF116">
        <v>857</v>
      </c>
      <c r="AG116">
        <v>902.65989999999999</v>
      </c>
      <c r="AH116">
        <v>67906.555091000002</v>
      </c>
      <c r="AI116">
        <v>10137.323297000001</v>
      </c>
      <c r="AJ116">
        <v>15.686327</v>
      </c>
      <c r="AK116">
        <v>48.467046000000003</v>
      </c>
      <c r="AL116">
        <v>261067.024129</v>
      </c>
      <c r="AM116">
        <v>47.31</v>
      </c>
      <c r="AN116">
        <v>1.7163461499999999</v>
      </c>
      <c r="AO116">
        <v>8.7517429999999994</v>
      </c>
      <c r="AP116">
        <v>10.4598</v>
      </c>
      <c r="AQ116">
        <v>1.0054000000000001</v>
      </c>
      <c r="AR116">
        <v>2.7945000000000002</v>
      </c>
      <c r="AS116">
        <v>3.8088000000000002</v>
      </c>
      <c r="AT116">
        <v>11.407299999999999</v>
      </c>
      <c r="AU116">
        <v>474318.68131900002</v>
      </c>
      <c r="AV116">
        <v>347200</v>
      </c>
      <c r="AW116">
        <v>392412.83124099998</v>
      </c>
      <c r="AX116">
        <v>459416.18497100001</v>
      </c>
      <c r="AY116">
        <v>517157.23270400002</v>
      </c>
      <c r="AZ116">
        <v>30099.72106</v>
      </c>
      <c r="BA116">
        <v>874.24270200000001</v>
      </c>
      <c r="BB116">
        <v>4537.4212100000004</v>
      </c>
      <c r="BC116">
        <v>67.988495</v>
      </c>
      <c r="BD116">
        <v>114.55847300000001</v>
      </c>
      <c r="BE116">
        <v>140816.353887</v>
      </c>
      <c r="BF116">
        <v>115718.49866</v>
      </c>
      <c r="BG116">
        <v>6.3458860000000001</v>
      </c>
      <c r="BH116">
        <v>182</v>
      </c>
      <c r="BI116">
        <v>188.75</v>
      </c>
      <c r="BJ116">
        <v>179.25</v>
      </c>
      <c r="BK116">
        <v>173</v>
      </c>
      <c r="BL116">
        <v>159</v>
      </c>
      <c r="BM116">
        <v>15.951743</v>
      </c>
      <c r="BN116">
        <v>2.7472530000000002</v>
      </c>
      <c r="BO116">
        <v>0.29637400000000003</v>
      </c>
      <c r="BP116">
        <v>0.488145</v>
      </c>
      <c r="BQ116">
        <v>49.743016760000003</v>
      </c>
      <c r="BR116">
        <v>179</v>
      </c>
      <c r="BS116">
        <v>4494.6453709999996</v>
      </c>
      <c r="BT116">
        <v>30975.592747999999</v>
      </c>
      <c r="BU116">
        <v>119085.79088499999</v>
      </c>
      <c r="BV116">
        <v>1325940.2985070001</v>
      </c>
      <c r="BW116">
        <v>1469.316597</v>
      </c>
      <c r="BX116">
        <v>58.0625</v>
      </c>
      <c r="BY116">
        <v>5.6300270000000001</v>
      </c>
      <c r="BZ116">
        <v>67</v>
      </c>
      <c r="CA116">
        <v>80</v>
      </c>
      <c r="CB116">
        <v>75.166666669999998</v>
      </c>
      <c r="CD116">
        <v>64</v>
      </c>
      <c r="CE116">
        <v>42</v>
      </c>
      <c r="CF116">
        <v>59.75</v>
      </c>
      <c r="CG116">
        <v>55.916666669999998</v>
      </c>
      <c r="CI116">
        <v>44</v>
      </c>
      <c r="CJ116">
        <v>25</v>
      </c>
      <c r="CK116">
        <v>20.25</v>
      </c>
      <c r="CL116">
        <v>19.25</v>
      </c>
      <c r="CN116">
        <v>19.5</v>
      </c>
      <c r="CO116">
        <v>2.3361230000000002</v>
      </c>
      <c r="CP116">
        <v>85.5</v>
      </c>
      <c r="CR116">
        <v>15</v>
      </c>
      <c r="CS116">
        <v>24</v>
      </c>
      <c r="CT116">
        <v>77</v>
      </c>
      <c r="CU116">
        <v>76</v>
      </c>
      <c r="CW116">
        <v>91</v>
      </c>
      <c r="CX116">
        <v>43</v>
      </c>
      <c r="CY116">
        <v>73</v>
      </c>
      <c r="CZ116">
        <v>78</v>
      </c>
      <c r="DA116">
        <v>91</v>
      </c>
      <c r="DB116">
        <v>361</v>
      </c>
      <c r="DC116">
        <v>43</v>
      </c>
      <c r="DD116">
        <v>73</v>
      </c>
      <c r="DE116">
        <v>78</v>
      </c>
      <c r="DF116">
        <v>91</v>
      </c>
      <c r="DG116">
        <v>608</v>
      </c>
      <c r="DH116" t="s">
        <v>277</v>
      </c>
      <c r="DI116" t="s">
        <v>454</v>
      </c>
      <c r="DJ116">
        <v>2136.6475999999998</v>
      </c>
      <c r="DK116">
        <v>2125.7860999999998</v>
      </c>
      <c r="DL116">
        <v>2098.5378000000001</v>
      </c>
      <c r="DM116">
        <v>2045.8865000000001</v>
      </c>
      <c r="DN116">
        <v>2038.3985</v>
      </c>
      <c r="DO116">
        <v>2025.8459</v>
      </c>
      <c r="DP116">
        <v>2035.6766</v>
      </c>
      <c r="DQ116">
        <v>2047.0663</v>
      </c>
      <c r="DR116">
        <v>2089.7705999999998</v>
      </c>
      <c r="DS116">
        <v>2145.1750999999999</v>
      </c>
      <c r="DT116">
        <v>744.21519999999998</v>
      </c>
      <c r="DU116">
        <v>768.0675</v>
      </c>
      <c r="DV116">
        <v>817.3836</v>
      </c>
      <c r="DW116">
        <v>866.50990000000002</v>
      </c>
      <c r="DX116">
        <v>902.65989999999999</v>
      </c>
      <c r="DY116">
        <v>936.0498</v>
      </c>
      <c r="DZ116">
        <v>961.90949999999998</v>
      </c>
      <c r="EA116">
        <v>1008.1667</v>
      </c>
      <c r="EB116">
        <v>1032.4048</v>
      </c>
      <c r="EC116">
        <v>1033.7037</v>
      </c>
    </row>
    <row r="117" spans="1:133" customFormat="1" x14ac:dyDescent="0.25">
      <c r="A117" t="s">
        <v>30</v>
      </c>
      <c r="B117" t="s">
        <v>455</v>
      </c>
      <c r="C117">
        <v>117</v>
      </c>
      <c r="D117">
        <v>114107.99998847999</v>
      </c>
      <c r="E117">
        <v>79.100937465861861</v>
      </c>
      <c r="F117">
        <v>1048.112314756251</v>
      </c>
      <c r="G117">
        <v>71141.818181192721</v>
      </c>
      <c r="H117">
        <v>77</v>
      </c>
      <c r="I117">
        <v>28.108546</v>
      </c>
      <c r="J117">
        <v>39.185904999999998</v>
      </c>
      <c r="K117">
        <v>13.056117</v>
      </c>
      <c r="L117">
        <v>8.7714859999999994</v>
      </c>
      <c r="M117">
        <v>4938</v>
      </c>
      <c r="N117">
        <v>3550</v>
      </c>
      <c r="O117">
        <v>3373</v>
      </c>
      <c r="P117">
        <v>3436</v>
      </c>
      <c r="Q117">
        <v>3509</v>
      </c>
      <c r="R117">
        <v>3560</v>
      </c>
      <c r="S117">
        <v>1388</v>
      </c>
      <c r="T117">
        <v>1204</v>
      </c>
      <c r="U117">
        <v>1225</v>
      </c>
      <c r="V117">
        <v>1293</v>
      </c>
      <c r="W117">
        <v>1317</v>
      </c>
      <c r="X117">
        <v>31.205763000000001</v>
      </c>
      <c r="Y117">
        <v>1.5988370000000001</v>
      </c>
      <c r="Z117">
        <v>3496</v>
      </c>
      <c r="AA117">
        <v>3472</v>
      </c>
      <c r="AB117">
        <v>3501</v>
      </c>
      <c r="AC117">
        <v>3478.6428000000001</v>
      </c>
      <c r="AD117">
        <v>1428</v>
      </c>
      <c r="AE117">
        <v>1504</v>
      </c>
      <c r="AF117">
        <v>1641</v>
      </c>
      <c r="AG117">
        <v>1714.5521000000001</v>
      </c>
      <c r="AH117">
        <v>59804.171729000002</v>
      </c>
      <c r="AI117">
        <v>15485.465115999999</v>
      </c>
      <c r="AJ117">
        <v>-31.939817999999999</v>
      </c>
      <c r="AK117">
        <v>0</v>
      </c>
      <c r="AL117">
        <v>212761.527378</v>
      </c>
      <c r="AM117">
        <v>46.773000000000003</v>
      </c>
      <c r="AN117">
        <v>3.12121212</v>
      </c>
      <c r="AO117">
        <v>9.0927500000000006</v>
      </c>
      <c r="AP117">
        <v>-11.5314</v>
      </c>
      <c r="AQ117">
        <v>-14.7951</v>
      </c>
      <c r="AR117">
        <v>-13.2735</v>
      </c>
      <c r="AS117">
        <v>-16.845199999999998</v>
      </c>
      <c r="AT117">
        <v>-14.4803</v>
      </c>
      <c r="AU117">
        <v>433326.08695700002</v>
      </c>
      <c r="AV117">
        <v>409797.260274</v>
      </c>
      <c r="AW117">
        <v>428117.32017100003</v>
      </c>
      <c r="AX117">
        <v>472692.307692</v>
      </c>
      <c r="AY117">
        <v>454016.19433199998</v>
      </c>
      <c r="AZ117">
        <v>24219.927095999999</v>
      </c>
      <c r="BA117">
        <v>1512.7022239999999</v>
      </c>
      <c r="BB117">
        <v>6424.6713849999996</v>
      </c>
      <c r="BC117">
        <v>87.082911999999993</v>
      </c>
      <c r="BD117">
        <v>0</v>
      </c>
      <c r="BE117">
        <v>107157.06051900001</v>
      </c>
      <c r="BF117">
        <v>86165.706051999994</v>
      </c>
      <c r="BG117">
        <v>5.5893069999999998</v>
      </c>
      <c r="BH117">
        <v>276</v>
      </c>
      <c r="BI117">
        <v>273.75</v>
      </c>
      <c r="BJ117">
        <v>269.91666665999998</v>
      </c>
      <c r="BK117">
        <v>260</v>
      </c>
      <c r="BL117">
        <v>247</v>
      </c>
      <c r="BM117">
        <v>14.625360000000001</v>
      </c>
      <c r="BO117">
        <v>0.43539899999999998</v>
      </c>
      <c r="BP117">
        <v>0.36452000000000001</v>
      </c>
      <c r="BQ117">
        <v>34.959558819999998</v>
      </c>
      <c r="BR117">
        <v>272</v>
      </c>
      <c r="BS117">
        <v>7460.9453990000002</v>
      </c>
      <c r="BT117">
        <v>29683.677602</v>
      </c>
      <c r="BU117">
        <v>105603.746398</v>
      </c>
      <c r="BV117">
        <v>1066021.818182</v>
      </c>
      <c r="BW117">
        <v>1980.9639529999999</v>
      </c>
      <c r="BX117">
        <v>50.512195120000001</v>
      </c>
      <c r="BY117">
        <v>7.889049</v>
      </c>
      <c r="BZ117">
        <v>137.5</v>
      </c>
      <c r="CA117">
        <v>119</v>
      </c>
      <c r="CB117">
        <v>116.08333333</v>
      </c>
      <c r="CC117">
        <v>109.33333333</v>
      </c>
      <c r="CD117">
        <v>119</v>
      </c>
      <c r="CE117">
        <v>109.5</v>
      </c>
      <c r="CF117">
        <v>92.416666669999998</v>
      </c>
      <c r="CG117">
        <v>91.416666669999998</v>
      </c>
      <c r="CH117">
        <v>87.166666669999998</v>
      </c>
      <c r="CI117">
        <v>95</v>
      </c>
      <c r="CJ117">
        <v>28</v>
      </c>
      <c r="CK117">
        <v>26.583333329999999</v>
      </c>
      <c r="CL117">
        <v>24.666666670000001</v>
      </c>
      <c r="CM117">
        <v>22.166666670000001</v>
      </c>
      <c r="CN117">
        <v>24</v>
      </c>
      <c r="CO117">
        <v>2.7845279999999999</v>
      </c>
      <c r="CP117">
        <v>87</v>
      </c>
      <c r="CR117">
        <v>17</v>
      </c>
      <c r="CS117">
        <v>33</v>
      </c>
      <c r="CT117">
        <v>87</v>
      </c>
      <c r="CU117">
        <v>87</v>
      </c>
      <c r="CW117">
        <v>47</v>
      </c>
      <c r="CX117">
        <v>20</v>
      </c>
      <c r="CY117">
        <v>61</v>
      </c>
      <c r="CZ117">
        <v>64</v>
      </c>
      <c r="DA117">
        <v>88</v>
      </c>
      <c r="DB117">
        <v>382.5</v>
      </c>
      <c r="DC117">
        <v>20</v>
      </c>
      <c r="DD117">
        <v>61</v>
      </c>
      <c r="DE117">
        <v>64</v>
      </c>
      <c r="DF117">
        <v>88</v>
      </c>
      <c r="DG117">
        <v>903</v>
      </c>
      <c r="DH117" t="s">
        <v>30</v>
      </c>
      <c r="DI117" t="s">
        <v>455</v>
      </c>
      <c r="DJ117">
        <v>3553.431</v>
      </c>
      <c r="DK117">
        <v>3545.8573999999999</v>
      </c>
      <c r="DL117">
        <v>3526.8305999999998</v>
      </c>
      <c r="DM117">
        <v>3498.4322999999999</v>
      </c>
      <c r="DN117">
        <v>3478.6428000000001</v>
      </c>
      <c r="DO117">
        <v>3451.4787000000001</v>
      </c>
      <c r="DP117">
        <v>3465.0472</v>
      </c>
      <c r="DQ117">
        <v>3513.5970000000002</v>
      </c>
      <c r="DR117">
        <v>3521.2382000000002</v>
      </c>
      <c r="DS117">
        <v>3578.8233</v>
      </c>
      <c r="DT117">
        <v>1393.0197000000001</v>
      </c>
      <c r="DU117">
        <v>1466.5576000000001</v>
      </c>
      <c r="DV117">
        <v>1548.7545</v>
      </c>
      <c r="DW117">
        <v>1630.77</v>
      </c>
      <c r="DX117">
        <v>1714.5521000000001</v>
      </c>
      <c r="DY117">
        <v>1794.2309</v>
      </c>
      <c r="DZ117">
        <v>1855.4371000000001</v>
      </c>
      <c r="EA117">
        <v>1897.7527</v>
      </c>
      <c r="EB117">
        <v>1951.2622999999999</v>
      </c>
      <c r="EC117">
        <v>1976.0447999999999</v>
      </c>
    </row>
    <row r="118" spans="1:133" customFormat="1" x14ac:dyDescent="0.25">
      <c r="A118" t="s">
        <v>139</v>
      </c>
      <c r="B118" t="s">
        <v>456</v>
      </c>
      <c r="C118">
        <v>118</v>
      </c>
      <c r="D118">
        <v>2686031.9997287998</v>
      </c>
      <c r="E118">
        <v>161.75436044530144</v>
      </c>
      <c r="F118">
        <v>618.64303931083623</v>
      </c>
      <c r="G118">
        <v>77044.305872058409</v>
      </c>
      <c r="H118">
        <v>100</v>
      </c>
      <c r="I118">
        <v>26.829267999999999</v>
      </c>
      <c r="J118">
        <v>32.434776999999997</v>
      </c>
      <c r="K118">
        <v>7.6487850000000002</v>
      </c>
      <c r="L118">
        <v>4.066014</v>
      </c>
      <c r="M118">
        <v>54161</v>
      </c>
      <c r="N118">
        <v>39630</v>
      </c>
      <c r="O118">
        <v>37222</v>
      </c>
      <c r="P118">
        <v>37835</v>
      </c>
      <c r="Q118">
        <v>38426</v>
      </c>
      <c r="R118">
        <v>39017</v>
      </c>
      <c r="S118">
        <v>14531</v>
      </c>
      <c r="T118">
        <v>14288</v>
      </c>
      <c r="U118">
        <v>14344</v>
      </c>
      <c r="V118">
        <v>14206</v>
      </c>
      <c r="W118">
        <v>14185</v>
      </c>
      <c r="X118">
        <v>15.155144</v>
      </c>
      <c r="Y118">
        <v>0.788802</v>
      </c>
      <c r="Z118">
        <v>40623</v>
      </c>
      <c r="AA118">
        <v>40866</v>
      </c>
      <c r="AB118">
        <v>41066</v>
      </c>
      <c r="AC118">
        <v>41216.8056</v>
      </c>
      <c r="AD118">
        <v>15147</v>
      </c>
      <c r="AE118">
        <v>15754</v>
      </c>
      <c r="AF118">
        <v>16047</v>
      </c>
      <c r="AG118">
        <v>16255.240900000001</v>
      </c>
      <c r="AH118">
        <v>72831.890104999999</v>
      </c>
      <c r="AI118">
        <v>9407.2450100000005</v>
      </c>
      <c r="AJ118">
        <v>40.592094000000003</v>
      </c>
      <c r="AK118">
        <v>66.739046000000002</v>
      </c>
      <c r="AL118">
        <v>271464.31766599999</v>
      </c>
      <c r="AM118">
        <v>65.631</v>
      </c>
      <c r="AN118">
        <v>2.5528764800000001</v>
      </c>
      <c r="AO118">
        <v>20.267351000000001</v>
      </c>
      <c r="AP118">
        <v>1.2221</v>
      </c>
      <c r="AQ118">
        <v>-3.0726</v>
      </c>
      <c r="AR118">
        <v>-0.92659999999999998</v>
      </c>
      <c r="AS118">
        <v>2.5577999999999999</v>
      </c>
      <c r="AT118">
        <v>2.9502999999999999</v>
      </c>
      <c r="AU118">
        <v>355138.918572</v>
      </c>
      <c r="AV118">
        <v>205250.83755500001</v>
      </c>
      <c r="AW118">
        <v>284978.632836</v>
      </c>
      <c r="AX118">
        <v>331580.73472900002</v>
      </c>
      <c r="AY118">
        <v>343371.030883</v>
      </c>
      <c r="AZ118">
        <v>30680.655822000001</v>
      </c>
      <c r="BA118">
        <v>594.45627400000001</v>
      </c>
      <c r="BB118">
        <v>4177.6359419999999</v>
      </c>
      <c r="BC118">
        <v>86.471709000000004</v>
      </c>
      <c r="BD118">
        <v>94.161068</v>
      </c>
      <c r="BE118">
        <v>135724.932902</v>
      </c>
      <c r="BF118">
        <v>114355.17170200001</v>
      </c>
      <c r="BG118">
        <v>8.6390580000000003</v>
      </c>
      <c r="BH118">
        <v>4679</v>
      </c>
      <c r="BI118">
        <v>5049.4166666700003</v>
      </c>
      <c r="BJ118">
        <v>4972.5833333399996</v>
      </c>
      <c r="BK118">
        <v>4682</v>
      </c>
      <c r="BL118">
        <v>4598</v>
      </c>
      <c r="BM118">
        <v>21.540156</v>
      </c>
      <c r="BN118">
        <v>12.524044</v>
      </c>
      <c r="BO118">
        <v>0.28156799999999998</v>
      </c>
      <c r="BP118">
        <v>0.224331</v>
      </c>
      <c r="BQ118">
        <v>48.033476389999997</v>
      </c>
      <c r="BR118">
        <v>4660</v>
      </c>
      <c r="BS118">
        <v>4387.7781729999997</v>
      </c>
      <c r="BT118">
        <v>35945.126566999999</v>
      </c>
      <c r="BU118">
        <v>133977.28993200001</v>
      </c>
      <c r="BV118">
        <v>1277862.8158839999</v>
      </c>
      <c r="BW118">
        <v>2167.186721</v>
      </c>
      <c r="BX118">
        <v>109.32715008</v>
      </c>
      <c r="BY118">
        <v>8.0655149999999995</v>
      </c>
      <c r="BZ118">
        <v>1523.5</v>
      </c>
      <c r="CA118">
        <v>1969.25</v>
      </c>
      <c r="CB118">
        <v>1952.58333333</v>
      </c>
      <c r="CC118">
        <v>1870.66666667</v>
      </c>
      <c r="CD118">
        <v>1725.5</v>
      </c>
      <c r="CE118">
        <v>1172</v>
      </c>
      <c r="CF118">
        <v>1547.25</v>
      </c>
      <c r="CG118">
        <v>1516.41666667</v>
      </c>
      <c r="CH118">
        <v>1424</v>
      </c>
      <c r="CI118">
        <v>1311</v>
      </c>
      <c r="CJ118">
        <v>351.5</v>
      </c>
      <c r="CK118">
        <v>422</v>
      </c>
      <c r="CL118">
        <v>436.16666666999998</v>
      </c>
      <c r="CM118">
        <v>446.66666666999998</v>
      </c>
      <c r="CN118">
        <v>414.5</v>
      </c>
      <c r="CO118">
        <v>2.81291</v>
      </c>
      <c r="CP118">
        <v>87</v>
      </c>
      <c r="CS118">
        <v>28</v>
      </c>
      <c r="CT118">
        <v>77</v>
      </c>
      <c r="CU118">
        <v>76</v>
      </c>
      <c r="CX118">
        <v>31</v>
      </c>
      <c r="CY118">
        <v>67</v>
      </c>
      <c r="CZ118">
        <v>75</v>
      </c>
      <c r="DA118">
        <v>84</v>
      </c>
      <c r="DB118">
        <v>512</v>
      </c>
      <c r="DC118">
        <v>31</v>
      </c>
      <c r="DD118">
        <v>67</v>
      </c>
      <c r="DE118">
        <v>75</v>
      </c>
      <c r="DF118">
        <v>84</v>
      </c>
      <c r="DG118">
        <v>774</v>
      </c>
      <c r="DH118" t="s">
        <v>139</v>
      </c>
      <c r="DI118" t="s">
        <v>456</v>
      </c>
      <c r="DJ118">
        <v>39618.877699999997</v>
      </c>
      <c r="DK118">
        <v>40039.026899999997</v>
      </c>
      <c r="DL118">
        <v>40257.486799999999</v>
      </c>
      <c r="DM118">
        <v>40737.886299999998</v>
      </c>
      <c r="DN118">
        <v>41216.8056</v>
      </c>
      <c r="DO118">
        <v>41795.8842</v>
      </c>
      <c r="DP118">
        <v>42460.565600000002</v>
      </c>
      <c r="DQ118">
        <v>43297.859700000001</v>
      </c>
      <c r="DR118">
        <v>43975.7474</v>
      </c>
      <c r="DS118">
        <v>44733.269800000002</v>
      </c>
      <c r="DT118">
        <v>14452.6335</v>
      </c>
      <c r="DU118">
        <v>14808.0838</v>
      </c>
      <c r="DV118">
        <v>15335.214099999999</v>
      </c>
      <c r="DW118">
        <v>15769.864600000001</v>
      </c>
      <c r="DX118">
        <v>16255.240900000001</v>
      </c>
      <c r="DY118">
        <v>16798.4568</v>
      </c>
      <c r="DZ118">
        <v>17353.707900000001</v>
      </c>
      <c r="EA118">
        <v>17853.658599999999</v>
      </c>
      <c r="EB118">
        <v>18397.626400000001</v>
      </c>
      <c r="EC118">
        <v>18847.113699999998</v>
      </c>
    </row>
    <row r="119" spans="1:133" customFormat="1" x14ac:dyDescent="0.25">
      <c r="A119" t="s">
        <v>136</v>
      </c>
      <c r="B119" t="s">
        <v>457</v>
      </c>
      <c r="C119">
        <v>119</v>
      </c>
      <c r="D119">
        <v>963756.00001596007</v>
      </c>
      <c r="E119">
        <v>138.97467043560331</v>
      </c>
      <c r="F119">
        <v>681.08006589714091</v>
      </c>
      <c r="G119">
        <v>98528.057548230223</v>
      </c>
      <c r="H119">
        <v>95</v>
      </c>
      <c r="I119">
        <v>26.870194000000001</v>
      </c>
      <c r="J119">
        <v>55.061058000000003</v>
      </c>
      <c r="K119">
        <v>7.5087229999999998</v>
      </c>
      <c r="L119">
        <v>4.6275240000000002</v>
      </c>
      <c r="M119">
        <v>22110</v>
      </c>
      <c r="N119">
        <v>16169</v>
      </c>
      <c r="O119">
        <v>15550</v>
      </c>
      <c r="P119">
        <v>15860</v>
      </c>
      <c r="Q119">
        <v>16103</v>
      </c>
      <c r="R119">
        <v>16209</v>
      </c>
      <c r="S119">
        <v>5941</v>
      </c>
      <c r="T119">
        <v>5040</v>
      </c>
      <c r="U119">
        <v>5174</v>
      </c>
      <c r="V119">
        <v>5309</v>
      </c>
      <c r="W119">
        <v>5600</v>
      </c>
      <c r="X119">
        <v>17.221772000000001</v>
      </c>
      <c r="Y119">
        <v>0.80617499999999997</v>
      </c>
      <c r="Z119">
        <v>16434</v>
      </c>
      <c r="AA119">
        <v>16386</v>
      </c>
      <c r="AB119">
        <v>16137</v>
      </c>
      <c r="AC119">
        <v>15889.422</v>
      </c>
      <c r="AD119">
        <v>6534</v>
      </c>
      <c r="AE119">
        <v>7004</v>
      </c>
      <c r="AF119">
        <v>7390</v>
      </c>
      <c r="AG119">
        <v>7769.4687000000004</v>
      </c>
      <c r="AH119">
        <v>76399.954771999997</v>
      </c>
      <c r="AI119">
        <v>11043.408836000001</v>
      </c>
      <c r="AJ119">
        <v>209.532251</v>
      </c>
      <c r="AK119">
        <v>391.94136300000002</v>
      </c>
      <c r="AL119">
        <v>284329.74246799998</v>
      </c>
      <c r="AM119">
        <v>48.664999999999999</v>
      </c>
      <c r="AN119">
        <v>2.0452858200000001</v>
      </c>
      <c r="AO119">
        <v>15.070104000000001</v>
      </c>
      <c r="AP119">
        <v>17.3415</v>
      </c>
      <c r="AQ119">
        <v>12.901999999999999</v>
      </c>
      <c r="AR119">
        <v>16.349799999999998</v>
      </c>
      <c r="AS119">
        <v>15.313599999999999</v>
      </c>
      <c r="AT119">
        <v>16.698699999999999</v>
      </c>
      <c r="AU119">
        <v>448051.19453899999</v>
      </c>
      <c r="AV119">
        <v>376779.44006400002</v>
      </c>
      <c r="AW119">
        <v>383794.26523299998</v>
      </c>
      <c r="AX119">
        <v>439364.78454700002</v>
      </c>
      <c r="AY119">
        <v>466671.709531</v>
      </c>
      <c r="AZ119">
        <v>29687.697874000001</v>
      </c>
      <c r="BA119">
        <v>547.280035</v>
      </c>
      <c r="BB119">
        <v>4482.7782280000001</v>
      </c>
      <c r="BC119">
        <v>81.832627000000002</v>
      </c>
      <c r="BD119">
        <v>206.45874900000001</v>
      </c>
      <c r="BE119">
        <v>130216.798519</v>
      </c>
      <c r="BF119">
        <v>110485.608483</v>
      </c>
      <c r="BG119">
        <v>6.6259610000000002</v>
      </c>
      <c r="BH119">
        <v>1465</v>
      </c>
      <c r="BI119">
        <v>1342.41666667</v>
      </c>
      <c r="BJ119">
        <v>1395</v>
      </c>
      <c r="BK119">
        <v>1346</v>
      </c>
      <c r="BL119">
        <v>1322</v>
      </c>
      <c r="BM119">
        <v>16.142064000000001</v>
      </c>
      <c r="BN119">
        <v>11.672355</v>
      </c>
      <c r="BO119">
        <v>0.33921299999999999</v>
      </c>
      <c r="BP119">
        <v>0.38218000000000002</v>
      </c>
      <c r="BQ119">
        <v>57.904109589999997</v>
      </c>
      <c r="BR119">
        <v>1387</v>
      </c>
      <c r="BS119">
        <v>5333.1178339999997</v>
      </c>
      <c r="BT119">
        <v>38800.633198000003</v>
      </c>
      <c r="BU119">
        <v>144400.26931500001</v>
      </c>
      <c r="BV119">
        <v>1234362.589928</v>
      </c>
      <c r="BW119">
        <v>3097.1053820000002</v>
      </c>
      <c r="BX119">
        <v>82.0130719</v>
      </c>
      <c r="BY119">
        <v>9.2156199999999995</v>
      </c>
      <c r="BZ119">
        <v>695</v>
      </c>
      <c r="CA119">
        <v>749.83333332999996</v>
      </c>
      <c r="CB119">
        <v>709.5</v>
      </c>
      <c r="CC119">
        <v>633.66666667000004</v>
      </c>
      <c r="CD119">
        <v>717.5</v>
      </c>
      <c r="CE119">
        <v>547.5</v>
      </c>
      <c r="CF119">
        <v>617.33333332999996</v>
      </c>
      <c r="CG119">
        <v>574.83333332999996</v>
      </c>
      <c r="CH119">
        <v>502.66666666999998</v>
      </c>
      <c r="CI119">
        <v>555.5</v>
      </c>
      <c r="CJ119">
        <v>140</v>
      </c>
      <c r="CK119">
        <v>132.5</v>
      </c>
      <c r="CL119">
        <v>134.66666667000001</v>
      </c>
      <c r="CM119">
        <v>131</v>
      </c>
      <c r="CN119">
        <v>154.5</v>
      </c>
      <c r="CO119">
        <v>3.1433740000000001</v>
      </c>
      <c r="CP119">
        <v>86</v>
      </c>
      <c r="CQ119">
        <v>75.472222220000006</v>
      </c>
      <c r="CR119">
        <v>13</v>
      </c>
      <c r="CS119">
        <v>30</v>
      </c>
      <c r="CT119">
        <v>86</v>
      </c>
      <c r="CU119">
        <v>82</v>
      </c>
      <c r="CV119">
        <v>73.583333330000002</v>
      </c>
      <c r="CW119">
        <v>69</v>
      </c>
      <c r="CX119">
        <v>34</v>
      </c>
      <c r="CY119">
        <v>68</v>
      </c>
      <c r="CZ119">
        <v>76</v>
      </c>
      <c r="DA119">
        <v>88</v>
      </c>
      <c r="DB119">
        <v>471</v>
      </c>
      <c r="DC119">
        <v>34</v>
      </c>
      <c r="DD119">
        <v>68</v>
      </c>
      <c r="DE119">
        <v>76</v>
      </c>
      <c r="DF119">
        <v>88</v>
      </c>
      <c r="DG119">
        <v>645.5</v>
      </c>
      <c r="DH119" t="s">
        <v>136</v>
      </c>
      <c r="DI119" t="s">
        <v>457</v>
      </c>
      <c r="DJ119">
        <v>16178.337</v>
      </c>
      <c r="DK119">
        <v>16157.737999999999</v>
      </c>
      <c r="DL119">
        <v>16073.7068</v>
      </c>
      <c r="DM119">
        <v>15968.1823</v>
      </c>
      <c r="DN119">
        <v>15889.422</v>
      </c>
      <c r="DO119">
        <v>15874.656800000001</v>
      </c>
      <c r="DP119">
        <v>15909.1705</v>
      </c>
      <c r="DQ119">
        <v>16072.111500000001</v>
      </c>
      <c r="DR119">
        <v>16233.8837</v>
      </c>
      <c r="DS119">
        <v>16380.4925</v>
      </c>
      <c r="DT119">
        <v>6013.2906999999996</v>
      </c>
      <c r="DU119">
        <v>6450.3361000000004</v>
      </c>
      <c r="DV119">
        <v>6884.7213000000002</v>
      </c>
      <c r="DW119">
        <v>7356.4875000000002</v>
      </c>
      <c r="DX119">
        <v>7769.4687000000004</v>
      </c>
      <c r="DY119">
        <v>8125.7893999999997</v>
      </c>
      <c r="DZ119">
        <v>8436.3840999999993</v>
      </c>
      <c r="EA119">
        <v>8726.5972999999994</v>
      </c>
      <c r="EB119">
        <v>9003.0223999999998</v>
      </c>
      <c r="EC119">
        <v>9285.5820000000003</v>
      </c>
    </row>
    <row r="120" spans="1:133" customFormat="1" x14ac:dyDescent="0.25">
      <c r="A120" t="s">
        <v>119</v>
      </c>
      <c r="B120" t="s">
        <v>458</v>
      </c>
      <c r="C120">
        <v>120</v>
      </c>
      <c r="G120">
        <v>61141.903173782979</v>
      </c>
      <c r="H120">
        <v>94</v>
      </c>
      <c r="I120">
        <v>25.618483000000001</v>
      </c>
      <c r="J120">
        <v>25.230014000000001</v>
      </c>
      <c r="K120">
        <v>9.4140920000000001</v>
      </c>
      <c r="L120">
        <v>5.331461</v>
      </c>
      <c r="M120">
        <v>9782</v>
      </c>
      <c r="N120">
        <v>7276</v>
      </c>
      <c r="O120">
        <v>6940</v>
      </c>
      <c r="P120">
        <v>7094</v>
      </c>
      <c r="Q120">
        <v>7199</v>
      </c>
      <c r="R120">
        <v>7251</v>
      </c>
      <c r="S120">
        <v>2506</v>
      </c>
      <c r="T120">
        <v>2273</v>
      </c>
      <c r="U120">
        <v>2312</v>
      </c>
      <c r="V120">
        <v>2340</v>
      </c>
      <c r="W120">
        <v>2405</v>
      </c>
      <c r="X120">
        <v>20.810994999999998</v>
      </c>
      <c r="Y120">
        <v>0.86375599999999997</v>
      </c>
      <c r="Z120">
        <v>7234</v>
      </c>
      <c r="AA120">
        <v>7221</v>
      </c>
      <c r="AB120">
        <v>7101</v>
      </c>
      <c r="AC120">
        <v>7108.2227999999996</v>
      </c>
      <c r="AD120">
        <v>2682</v>
      </c>
      <c r="AE120">
        <v>2844</v>
      </c>
      <c r="AF120">
        <v>2949</v>
      </c>
      <c r="AG120">
        <v>3089.7413000000001</v>
      </c>
      <c r="AH120">
        <v>61277.959517000003</v>
      </c>
      <c r="AI120">
        <v>10938.749894</v>
      </c>
      <c r="AJ120">
        <v>-28.662865</v>
      </c>
      <c r="AK120">
        <v>124.32984399999999</v>
      </c>
      <c r="AL120">
        <v>239194.33359900001</v>
      </c>
      <c r="AM120">
        <v>52.268999999999998</v>
      </c>
      <c r="AN120">
        <v>1.8928150800000001</v>
      </c>
      <c r="AO120">
        <v>12.011858999999999</v>
      </c>
      <c r="AP120">
        <v>-5.2803000000000004</v>
      </c>
      <c r="AQ120">
        <v>-3.6429999999999998</v>
      </c>
      <c r="AR120">
        <v>-5.4751000000000003</v>
      </c>
      <c r="AS120">
        <v>-3.7235999999999998</v>
      </c>
      <c r="AT120">
        <v>-7.6906999999999996</v>
      </c>
      <c r="AU120">
        <v>368842.105263</v>
      </c>
      <c r="AV120">
        <v>308936.23978</v>
      </c>
      <c r="AW120">
        <v>307582.76278699999</v>
      </c>
      <c r="AX120">
        <v>375133.44594599999</v>
      </c>
      <c r="AY120">
        <v>375113.13868600002</v>
      </c>
      <c r="AZ120">
        <v>21492.537313000001</v>
      </c>
      <c r="BA120">
        <v>845.693983</v>
      </c>
      <c r="BB120">
        <v>3936.9202620000001</v>
      </c>
      <c r="BC120">
        <v>110.245937</v>
      </c>
      <c r="BD120">
        <v>258.42481500000002</v>
      </c>
      <c r="BE120">
        <v>108342.37829199999</v>
      </c>
      <c r="BF120">
        <v>83894.652833</v>
      </c>
      <c r="BG120">
        <v>5.8270289999999996</v>
      </c>
      <c r="BH120">
        <v>570</v>
      </c>
      <c r="BI120">
        <v>611.66666667000004</v>
      </c>
      <c r="BJ120">
        <v>620.75</v>
      </c>
      <c r="BK120">
        <v>592</v>
      </c>
      <c r="BL120">
        <v>548</v>
      </c>
      <c r="BM120">
        <v>14.764564999999999</v>
      </c>
      <c r="BN120">
        <v>0</v>
      </c>
      <c r="BO120">
        <v>0.27090599999999998</v>
      </c>
      <c r="BP120">
        <v>0.1789</v>
      </c>
      <c r="BR120">
        <v>0</v>
      </c>
      <c r="BS120">
        <v>5663.1988769999998</v>
      </c>
      <c r="BT120">
        <v>32828.562665999998</v>
      </c>
      <c r="BU120">
        <v>128144.05426999999</v>
      </c>
      <c r="BV120">
        <v>1072217.028381</v>
      </c>
      <c r="BW120">
        <v>1872.009814</v>
      </c>
      <c r="BY120">
        <v>8.5794090000000001</v>
      </c>
      <c r="BZ120">
        <v>299.5</v>
      </c>
      <c r="CA120">
        <v>323.08333333000002</v>
      </c>
      <c r="CB120">
        <v>313.33333333000002</v>
      </c>
      <c r="CC120">
        <v>290.25</v>
      </c>
      <c r="CD120">
        <v>290</v>
      </c>
      <c r="CE120">
        <v>215</v>
      </c>
      <c r="CF120">
        <v>263.66666666999998</v>
      </c>
      <c r="CG120">
        <v>242.25</v>
      </c>
      <c r="CH120">
        <v>223</v>
      </c>
      <c r="CI120">
        <v>213</v>
      </c>
      <c r="CJ120">
        <v>87</v>
      </c>
      <c r="CK120">
        <v>59.416666669999998</v>
      </c>
      <c r="CL120">
        <v>71.083333330000002</v>
      </c>
      <c r="CM120">
        <v>67.25</v>
      </c>
      <c r="CN120">
        <v>80</v>
      </c>
      <c r="CO120">
        <v>3.0617459999999999</v>
      </c>
      <c r="CP120">
        <v>86</v>
      </c>
      <c r="CQ120">
        <v>68.855555559999999</v>
      </c>
      <c r="CR120">
        <v>18</v>
      </c>
      <c r="CS120">
        <v>29</v>
      </c>
      <c r="CT120">
        <v>83</v>
      </c>
      <c r="CU120">
        <v>77</v>
      </c>
      <c r="CV120">
        <v>81.041666669999998</v>
      </c>
      <c r="CW120">
        <v>82</v>
      </c>
      <c r="CX120">
        <v>31</v>
      </c>
      <c r="CY120">
        <v>67</v>
      </c>
      <c r="CZ120">
        <v>80</v>
      </c>
      <c r="DA120">
        <v>85</v>
      </c>
      <c r="DB120">
        <v>491</v>
      </c>
      <c r="DC120">
        <v>31</v>
      </c>
      <c r="DD120">
        <v>67</v>
      </c>
      <c r="DE120">
        <v>80</v>
      </c>
      <c r="DF120">
        <v>85</v>
      </c>
      <c r="DG120">
        <v>866</v>
      </c>
      <c r="DH120" t="s">
        <v>119</v>
      </c>
      <c r="DI120" t="s">
        <v>458</v>
      </c>
      <c r="DJ120">
        <v>7250.3540999999996</v>
      </c>
      <c r="DK120">
        <v>7207.2815000000001</v>
      </c>
      <c r="DL120">
        <v>7175.3382000000001</v>
      </c>
      <c r="DM120">
        <v>7188.0468000000001</v>
      </c>
      <c r="DN120">
        <v>7108.2228000000005</v>
      </c>
      <c r="DO120">
        <v>7139.4210000000003</v>
      </c>
      <c r="DP120">
        <v>7202.4705000000004</v>
      </c>
      <c r="DQ120">
        <v>7247.2979999999998</v>
      </c>
      <c r="DR120">
        <v>7338.9602000000004</v>
      </c>
      <c r="DS120">
        <v>7478.1670000000004</v>
      </c>
      <c r="DT120">
        <v>2510.6985</v>
      </c>
      <c r="DU120">
        <v>2651.9675000000002</v>
      </c>
      <c r="DV120">
        <v>2807.2991000000002</v>
      </c>
      <c r="DW120">
        <v>2925.0610000000001</v>
      </c>
      <c r="DX120">
        <v>3089.7413000000001</v>
      </c>
      <c r="DY120">
        <v>3208.2788</v>
      </c>
      <c r="DZ120">
        <v>3322.3197</v>
      </c>
      <c r="EA120">
        <v>3438.9029999999998</v>
      </c>
      <c r="EB120">
        <v>3536.5601000000001</v>
      </c>
      <c r="EC120">
        <v>3600.6024000000002</v>
      </c>
    </row>
    <row r="121" spans="1:133" customFormat="1" x14ac:dyDescent="0.25">
      <c r="A121" t="s">
        <v>74</v>
      </c>
      <c r="B121" t="s">
        <v>459</v>
      </c>
      <c r="C121">
        <v>121</v>
      </c>
      <c r="D121">
        <v>515796.00001199997</v>
      </c>
      <c r="E121">
        <v>67.281249377753682</v>
      </c>
      <c r="F121">
        <v>959.91050723291983</v>
      </c>
      <c r="G121">
        <v>51294.926910430782</v>
      </c>
      <c r="H121">
        <v>97</v>
      </c>
      <c r="I121">
        <v>27.136924</v>
      </c>
      <c r="J121">
        <v>29.761613000000001</v>
      </c>
      <c r="K121">
        <v>9.0001650000000009</v>
      </c>
      <c r="L121">
        <v>5.1498590000000002</v>
      </c>
      <c r="M121">
        <v>28651</v>
      </c>
      <c r="N121">
        <v>20876</v>
      </c>
      <c r="O121">
        <v>20062</v>
      </c>
      <c r="P121">
        <v>20366</v>
      </c>
      <c r="Q121">
        <v>20628</v>
      </c>
      <c r="R121">
        <v>20768</v>
      </c>
      <c r="S121">
        <v>7775</v>
      </c>
      <c r="T121">
        <v>7091</v>
      </c>
      <c r="U121">
        <v>7230</v>
      </c>
      <c r="V121">
        <v>7319</v>
      </c>
      <c r="W121">
        <v>7522</v>
      </c>
      <c r="X121">
        <v>18.977314</v>
      </c>
      <c r="Y121">
        <v>0.93194200000000005</v>
      </c>
      <c r="Z121">
        <v>21256</v>
      </c>
      <c r="AA121">
        <v>21342</v>
      </c>
      <c r="AB121">
        <v>21306</v>
      </c>
      <c r="AC121">
        <v>21150.474999999999</v>
      </c>
      <c r="AD121">
        <v>8348</v>
      </c>
      <c r="AE121">
        <v>8809</v>
      </c>
      <c r="AF121">
        <v>8993</v>
      </c>
      <c r="AG121">
        <v>9225.0018999999993</v>
      </c>
      <c r="AH121">
        <v>54980.559142999999</v>
      </c>
      <c r="AI121">
        <v>8623.7787709999993</v>
      </c>
      <c r="AJ121">
        <v>-384.86768899999998</v>
      </c>
      <c r="AK121">
        <v>74.429541</v>
      </c>
      <c r="AL121">
        <v>202604.24437299999</v>
      </c>
      <c r="AM121">
        <v>59.293999999999997</v>
      </c>
      <c r="AN121">
        <v>3.7578947399999998</v>
      </c>
      <c r="AO121">
        <v>17.559597</v>
      </c>
      <c r="AP121">
        <v>-22.815899999999999</v>
      </c>
      <c r="AQ121">
        <v>-20.363299999999999</v>
      </c>
      <c r="AR121">
        <v>-17.993600000000001</v>
      </c>
      <c r="AS121">
        <v>-18.246200000000002</v>
      </c>
      <c r="AT121">
        <v>-20.326499999999999</v>
      </c>
      <c r="AU121">
        <v>276602.23463700002</v>
      </c>
      <c r="AV121">
        <v>219919.35802099999</v>
      </c>
      <c r="AW121">
        <v>234405.832643</v>
      </c>
      <c r="AX121">
        <v>282987.409201</v>
      </c>
      <c r="AY121">
        <v>288906.08324399998</v>
      </c>
      <c r="AZ121">
        <v>17281.002408</v>
      </c>
      <c r="BA121">
        <v>406.643484</v>
      </c>
      <c r="BB121">
        <v>2825.6929960000002</v>
      </c>
      <c r="BC121">
        <v>69.024673000000007</v>
      </c>
      <c r="BD121">
        <v>66.958106000000001</v>
      </c>
      <c r="BE121">
        <v>77479.614147999993</v>
      </c>
      <c r="BF121">
        <v>63680.771703999999</v>
      </c>
      <c r="BG121">
        <v>6.2476000000000003</v>
      </c>
      <c r="BH121">
        <v>1790</v>
      </c>
      <c r="BI121">
        <v>2533.8333333400001</v>
      </c>
      <c r="BJ121">
        <v>2514.5833333300002</v>
      </c>
      <c r="BK121">
        <v>2065</v>
      </c>
      <c r="BL121">
        <v>1874</v>
      </c>
      <c r="BM121">
        <v>15.331189999999999</v>
      </c>
      <c r="BN121">
        <v>1.005587</v>
      </c>
      <c r="BO121">
        <v>0.24781</v>
      </c>
      <c r="BP121">
        <v>0.27398699999999998</v>
      </c>
      <c r="BQ121">
        <v>24.917681160000001</v>
      </c>
      <c r="BR121">
        <v>1725</v>
      </c>
      <c r="BS121">
        <v>5181.0233479999997</v>
      </c>
      <c r="BT121">
        <v>33541.237652999996</v>
      </c>
      <c r="BU121">
        <v>123600</v>
      </c>
      <c r="BV121">
        <v>826302.66552000004</v>
      </c>
      <c r="BW121">
        <v>2082.1611809999999</v>
      </c>
      <c r="BX121">
        <v>37.268292680000002</v>
      </c>
      <c r="BY121">
        <v>11.138263999999999</v>
      </c>
      <c r="BZ121">
        <v>1163</v>
      </c>
      <c r="CA121">
        <v>1094</v>
      </c>
      <c r="CB121">
        <v>1102.25</v>
      </c>
      <c r="CC121">
        <v>1108.33333333</v>
      </c>
      <c r="CD121">
        <v>1108</v>
      </c>
      <c r="CE121">
        <v>866</v>
      </c>
      <c r="CF121">
        <v>847</v>
      </c>
      <c r="CG121">
        <v>840.91666667000004</v>
      </c>
      <c r="CH121">
        <v>832.41666667000004</v>
      </c>
      <c r="CI121">
        <v>824.5</v>
      </c>
      <c r="CJ121">
        <v>294</v>
      </c>
      <c r="CK121">
        <v>247</v>
      </c>
      <c r="CL121">
        <v>261.33333333000002</v>
      </c>
      <c r="CM121">
        <v>275.91666666999998</v>
      </c>
      <c r="CN121">
        <v>282</v>
      </c>
      <c r="CO121">
        <v>4.0591949999999999</v>
      </c>
      <c r="CP121">
        <v>86</v>
      </c>
      <c r="CQ121">
        <v>79</v>
      </c>
      <c r="CR121">
        <v>10</v>
      </c>
      <c r="CS121">
        <v>28</v>
      </c>
      <c r="CT121">
        <v>80</v>
      </c>
      <c r="CU121">
        <v>80</v>
      </c>
      <c r="CV121">
        <v>77.888888890000004</v>
      </c>
      <c r="CW121">
        <v>51</v>
      </c>
      <c r="CX121">
        <v>35</v>
      </c>
      <c r="CY121">
        <v>62</v>
      </c>
      <c r="CZ121">
        <v>77</v>
      </c>
      <c r="DA121">
        <v>86</v>
      </c>
      <c r="DB121">
        <v>564</v>
      </c>
      <c r="DC121">
        <v>35</v>
      </c>
      <c r="DD121">
        <v>62</v>
      </c>
      <c r="DE121">
        <v>77</v>
      </c>
      <c r="DF121">
        <v>86</v>
      </c>
      <c r="DG121">
        <v>715</v>
      </c>
      <c r="DH121" t="s">
        <v>74</v>
      </c>
      <c r="DI121" t="s">
        <v>459</v>
      </c>
      <c r="DJ121">
        <v>20960.383900000001</v>
      </c>
      <c r="DK121">
        <v>20903.3606</v>
      </c>
      <c r="DL121">
        <v>20935.5736</v>
      </c>
      <c r="DM121">
        <v>21022.8033</v>
      </c>
      <c r="DN121">
        <v>21150.474999999999</v>
      </c>
      <c r="DO121">
        <v>21332.774399999998</v>
      </c>
      <c r="DP121">
        <v>21646.2785</v>
      </c>
      <c r="DQ121">
        <v>21929.081999999999</v>
      </c>
      <c r="DR121">
        <v>22296.2713</v>
      </c>
      <c r="DS121">
        <v>22746.0069</v>
      </c>
      <c r="DT121">
        <v>7751.22</v>
      </c>
      <c r="DU121">
        <v>8158.5366999999997</v>
      </c>
      <c r="DV121">
        <v>8553.4001000000007</v>
      </c>
      <c r="DW121">
        <v>8907.8415000000005</v>
      </c>
      <c r="DX121">
        <v>9225.0018999999993</v>
      </c>
      <c r="DY121">
        <v>9567.3111000000008</v>
      </c>
      <c r="DZ121">
        <v>9856.8958999999995</v>
      </c>
      <c r="EA121">
        <v>10183.9169</v>
      </c>
      <c r="EB121">
        <v>10418.164000000001</v>
      </c>
      <c r="EC121">
        <v>10580.8395</v>
      </c>
    </row>
    <row r="122" spans="1:133" customFormat="1" x14ac:dyDescent="0.25">
      <c r="A122" t="s">
        <v>88</v>
      </c>
      <c r="B122" t="s">
        <v>460</v>
      </c>
      <c r="C122">
        <v>122</v>
      </c>
      <c r="D122">
        <v>7643.9999997599998</v>
      </c>
      <c r="E122">
        <v>3.1732335761063375</v>
      </c>
      <c r="F122">
        <v>21563.840921656636</v>
      </c>
      <c r="G122">
        <v>0</v>
      </c>
      <c r="H122">
        <v>92</v>
      </c>
      <c r="I122">
        <v>27.785076</v>
      </c>
      <c r="J122">
        <v>38.005780000000001</v>
      </c>
      <c r="K122">
        <v>10.500658</v>
      </c>
      <c r="L122">
        <v>7.525887</v>
      </c>
      <c r="M122">
        <v>7612</v>
      </c>
      <c r="N122">
        <v>5497</v>
      </c>
      <c r="O122">
        <v>5317</v>
      </c>
      <c r="P122">
        <v>5397</v>
      </c>
      <c r="Q122">
        <v>5476</v>
      </c>
      <c r="R122">
        <v>5515</v>
      </c>
      <c r="S122">
        <v>2115</v>
      </c>
      <c r="T122">
        <v>1706</v>
      </c>
      <c r="U122">
        <v>1780</v>
      </c>
      <c r="V122">
        <v>1877</v>
      </c>
      <c r="W122">
        <v>1995</v>
      </c>
      <c r="X122">
        <v>27.086075999999998</v>
      </c>
      <c r="Y122">
        <v>1.192043</v>
      </c>
      <c r="Z122">
        <v>5407</v>
      </c>
      <c r="AA122">
        <v>5340</v>
      </c>
      <c r="AB122">
        <v>5369</v>
      </c>
      <c r="AC122">
        <v>5254.4395000000004</v>
      </c>
      <c r="AD122">
        <v>2210</v>
      </c>
      <c r="AE122">
        <v>2361</v>
      </c>
      <c r="AF122">
        <v>2544</v>
      </c>
      <c r="AG122">
        <v>2734.6932999999999</v>
      </c>
      <c r="AH122">
        <v>51086.967944999997</v>
      </c>
      <c r="AI122">
        <v>11439.526029000001</v>
      </c>
      <c r="AJ122">
        <v>-72.993572</v>
      </c>
      <c r="AK122">
        <v>98.352489000000006</v>
      </c>
      <c r="AL122">
        <v>183864.775414</v>
      </c>
      <c r="AM122">
        <v>50.777000000000001</v>
      </c>
      <c r="AN122">
        <v>2.4320175399999999</v>
      </c>
      <c r="AO122">
        <v>5.754073</v>
      </c>
      <c r="AP122">
        <v>-18.503900000000002</v>
      </c>
      <c r="AQ122">
        <v>-21.139299999999999</v>
      </c>
      <c r="AR122">
        <v>-19.777899999999999</v>
      </c>
      <c r="AS122">
        <v>-19.348199999999999</v>
      </c>
      <c r="AT122">
        <v>-17.569800000000001</v>
      </c>
      <c r="AU122">
        <v>528314.10256399994</v>
      </c>
      <c r="AV122">
        <v>353802.44291400001</v>
      </c>
      <c r="AW122">
        <v>370289.09719200002</v>
      </c>
      <c r="AX122">
        <v>377063.76811599999</v>
      </c>
      <c r="AY122">
        <v>404860</v>
      </c>
      <c r="AZ122">
        <v>21654.492905999999</v>
      </c>
      <c r="BA122">
        <v>400.455467</v>
      </c>
      <c r="BB122">
        <v>4420.987083</v>
      </c>
      <c r="BC122">
        <v>52.094082</v>
      </c>
      <c r="BD122">
        <v>19.997865000000001</v>
      </c>
      <c r="BE122">
        <v>84729.550826999999</v>
      </c>
      <c r="BF122">
        <v>77935.697400000005</v>
      </c>
      <c r="BG122">
        <v>4.0987910000000003</v>
      </c>
      <c r="BH122">
        <v>312</v>
      </c>
      <c r="BI122">
        <v>313.83333333000002</v>
      </c>
      <c r="BJ122">
        <v>337.83333333000002</v>
      </c>
      <c r="BK122">
        <v>345</v>
      </c>
      <c r="BL122">
        <v>350</v>
      </c>
      <c r="BM122">
        <v>10.591017000000001</v>
      </c>
      <c r="BN122">
        <v>0</v>
      </c>
      <c r="BO122">
        <v>0.31529200000000002</v>
      </c>
      <c r="BP122">
        <v>0.29558600000000002</v>
      </c>
      <c r="BQ122">
        <v>3.9079754599999998</v>
      </c>
      <c r="BR122">
        <v>163</v>
      </c>
      <c r="BS122">
        <v>6447.6034589999999</v>
      </c>
      <c r="BT122">
        <v>27129.926432</v>
      </c>
      <c r="BU122">
        <v>97642.080377999999</v>
      </c>
      <c r="BV122">
        <v>821125.24850900006</v>
      </c>
      <c r="BW122">
        <v>0</v>
      </c>
      <c r="BX122">
        <v>8.7872340399999995</v>
      </c>
      <c r="BY122">
        <v>9.6217489999999994</v>
      </c>
      <c r="BZ122">
        <v>251.5</v>
      </c>
      <c r="CA122">
        <v>225</v>
      </c>
      <c r="CB122">
        <v>223.83333332999999</v>
      </c>
      <c r="CC122">
        <v>215.25</v>
      </c>
      <c r="CD122">
        <v>200.5</v>
      </c>
      <c r="CE122">
        <v>203.5</v>
      </c>
      <c r="CF122">
        <v>184.58333332999999</v>
      </c>
      <c r="CG122">
        <v>185</v>
      </c>
      <c r="CH122">
        <v>183.91666667000001</v>
      </c>
      <c r="CI122">
        <v>172</v>
      </c>
      <c r="CJ122">
        <v>44</v>
      </c>
      <c r="CK122">
        <v>40.416666669999998</v>
      </c>
      <c r="CL122">
        <v>38.833333330000002</v>
      </c>
      <c r="CM122">
        <v>31.333333329999999</v>
      </c>
      <c r="CN122">
        <v>28</v>
      </c>
      <c r="CO122">
        <v>3.3039939999999999</v>
      </c>
      <c r="CP122">
        <v>86.5</v>
      </c>
      <c r="CR122">
        <v>14</v>
      </c>
      <c r="CS122">
        <v>30</v>
      </c>
      <c r="CT122">
        <v>90</v>
      </c>
      <c r="CU122">
        <v>88</v>
      </c>
      <c r="CW122">
        <v>32</v>
      </c>
      <c r="CX122">
        <v>31</v>
      </c>
      <c r="CY122">
        <v>72</v>
      </c>
      <c r="CZ122">
        <v>83</v>
      </c>
      <c r="DA122">
        <v>88</v>
      </c>
      <c r="DB122">
        <v>725</v>
      </c>
      <c r="DC122">
        <v>31</v>
      </c>
      <c r="DD122">
        <v>72</v>
      </c>
      <c r="DE122">
        <v>83</v>
      </c>
      <c r="DF122">
        <v>88</v>
      </c>
      <c r="DG122">
        <v>868.5</v>
      </c>
      <c r="DH122" t="s">
        <v>88</v>
      </c>
      <c r="DI122" t="s">
        <v>460</v>
      </c>
      <c r="DJ122">
        <v>5467.3987999999999</v>
      </c>
      <c r="DK122">
        <v>5467.1605</v>
      </c>
      <c r="DL122">
        <v>5399.268</v>
      </c>
      <c r="DM122">
        <v>5331.1900999999998</v>
      </c>
      <c r="DN122">
        <v>5254.4395000000004</v>
      </c>
      <c r="DO122">
        <v>5196.6341000000002</v>
      </c>
      <c r="DP122">
        <v>5207.1473999999998</v>
      </c>
      <c r="DQ122">
        <v>5236.6378999999997</v>
      </c>
      <c r="DR122">
        <v>5312.0145000000002</v>
      </c>
      <c r="DS122">
        <v>5425.39</v>
      </c>
      <c r="DT122">
        <v>2137.0974000000001</v>
      </c>
      <c r="DU122">
        <v>2270.7851999999998</v>
      </c>
      <c r="DV122">
        <v>2433.2094000000002</v>
      </c>
      <c r="DW122">
        <v>2580.1298000000002</v>
      </c>
      <c r="DX122">
        <v>2734.6932999999999</v>
      </c>
      <c r="DY122">
        <v>2905.7795000000001</v>
      </c>
      <c r="DZ122">
        <v>3041.1806000000001</v>
      </c>
      <c r="EA122">
        <v>3159.4191000000001</v>
      </c>
      <c r="EB122">
        <v>3228.4802</v>
      </c>
      <c r="EC122">
        <v>3291.1066999999998</v>
      </c>
    </row>
    <row r="123" spans="1:133" customFormat="1" x14ac:dyDescent="0.25">
      <c r="A123" t="s">
        <v>41</v>
      </c>
      <c r="B123" t="s">
        <v>461</v>
      </c>
      <c r="C123">
        <v>123</v>
      </c>
      <c r="D123">
        <v>138083.99998836001</v>
      </c>
      <c r="E123">
        <v>92.253585894674984</v>
      </c>
      <c r="F123">
        <v>1031.7343067399217</v>
      </c>
      <c r="G123">
        <v>68825.726152228221</v>
      </c>
      <c r="H123">
        <v>83</v>
      </c>
      <c r="I123">
        <v>27.598953000000002</v>
      </c>
      <c r="J123">
        <v>20.930232</v>
      </c>
      <c r="K123">
        <v>7.7317650000000002</v>
      </c>
      <c r="L123">
        <v>5.1641159999999999</v>
      </c>
      <c r="M123">
        <v>6493</v>
      </c>
      <c r="N123">
        <v>4701</v>
      </c>
      <c r="O123">
        <v>4615</v>
      </c>
      <c r="P123">
        <v>4660</v>
      </c>
      <c r="Q123">
        <v>4676</v>
      </c>
      <c r="R123">
        <v>4716</v>
      </c>
      <c r="S123">
        <v>1792</v>
      </c>
      <c r="T123">
        <v>1638</v>
      </c>
      <c r="U123">
        <v>1662</v>
      </c>
      <c r="V123">
        <v>1713</v>
      </c>
      <c r="W123">
        <v>1740</v>
      </c>
      <c r="X123">
        <v>18.711276000000002</v>
      </c>
      <c r="Y123">
        <v>0.88181799999999999</v>
      </c>
      <c r="Z123">
        <v>4811</v>
      </c>
      <c r="AA123">
        <v>4804</v>
      </c>
      <c r="AB123">
        <v>4663</v>
      </c>
      <c r="AC123">
        <v>4709.8456999999999</v>
      </c>
      <c r="AD123">
        <v>1883</v>
      </c>
      <c r="AE123">
        <v>1992</v>
      </c>
      <c r="AF123">
        <v>2034</v>
      </c>
      <c r="AG123">
        <v>2126.6873000000001</v>
      </c>
      <c r="AH123">
        <v>71473.586939999994</v>
      </c>
      <c r="AI123">
        <v>10843.289819</v>
      </c>
      <c r="AJ123">
        <v>15.463934</v>
      </c>
      <c r="AK123">
        <v>130.91841700000001</v>
      </c>
      <c r="AL123">
        <v>258972.098214</v>
      </c>
      <c r="AM123">
        <v>48.045999999999999</v>
      </c>
      <c r="AN123">
        <v>1.8048780499999999</v>
      </c>
      <c r="AO123">
        <v>11.951332000000001</v>
      </c>
      <c r="AP123">
        <v>4.2858999999999998</v>
      </c>
      <c r="AQ123">
        <v>4.2992999999999997</v>
      </c>
      <c r="AR123">
        <v>2.4803000000000002</v>
      </c>
      <c r="AS123">
        <v>3.1328999999999998</v>
      </c>
      <c r="AT123">
        <v>9.9890000000000008</v>
      </c>
      <c r="AU123">
        <v>373926.50918599998</v>
      </c>
      <c r="AV123">
        <v>363512.46795999998</v>
      </c>
      <c r="AW123">
        <v>347935.85746700002</v>
      </c>
      <c r="AX123">
        <v>392063.40057599999</v>
      </c>
      <c r="AY123">
        <v>378139.84168900002</v>
      </c>
      <c r="AZ123">
        <v>21941.475435</v>
      </c>
      <c r="BA123">
        <v>469.38128599999999</v>
      </c>
      <c r="BB123">
        <v>3413.042852</v>
      </c>
      <c r="BC123">
        <v>46.742168999999997</v>
      </c>
      <c r="BD123">
        <v>135.990317</v>
      </c>
      <c r="BE123">
        <v>93555.245536000002</v>
      </c>
      <c r="BF123">
        <v>79501.116070999997</v>
      </c>
      <c r="BG123">
        <v>5.867858</v>
      </c>
      <c r="BH123">
        <v>381</v>
      </c>
      <c r="BI123">
        <v>357.58333333000002</v>
      </c>
      <c r="BJ123">
        <v>374.16666665999998</v>
      </c>
      <c r="BK123">
        <v>347</v>
      </c>
      <c r="BL123">
        <v>379</v>
      </c>
      <c r="BM123">
        <v>13.950893000000001</v>
      </c>
      <c r="BO123">
        <v>0.462036</v>
      </c>
      <c r="BP123">
        <v>0.462036</v>
      </c>
      <c r="BQ123">
        <v>30.361477570000002</v>
      </c>
      <c r="BR123">
        <v>379</v>
      </c>
      <c r="BS123">
        <v>6647.2435949999999</v>
      </c>
      <c r="BT123">
        <v>44948.559988000001</v>
      </c>
      <c r="BU123">
        <v>162863.28125</v>
      </c>
      <c r="BV123">
        <v>1211000</v>
      </c>
      <c r="BW123">
        <v>2554.5972590000001</v>
      </c>
      <c r="BX123">
        <v>41.9</v>
      </c>
      <c r="BY123">
        <v>10.546875</v>
      </c>
      <c r="BZ123">
        <v>241</v>
      </c>
      <c r="CA123">
        <v>269.25</v>
      </c>
      <c r="CB123">
        <v>230</v>
      </c>
      <c r="CC123">
        <v>236.25</v>
      </c>
      <c r="CD123">
        <v>235.5</v>
      </c>
      <c r="CE123">
        <v>189</v>
      </c>
      <c r="CF123">
        <v>202.83333332999999</v>
      </c>
      <c r="CG123">
        <v>177.41666667000001</v>
      </c>
      <c r="CH123">
        <v>188.08333332999999</v>
      </c>
      <c r="CI123">
        <v>186.5</v>
      </c>
      <c r="CJ123">
        <v>53</v>
      </c>
      <c r="CK123">
        <v>66.416666669999998</v>
      </c>
      <c r="CL123">
        <v>52.583333330000002</v>
      </c>
      <c r="CM123">
        <v>48.166666669999998</v>
      </c>
      <c r="CN123">
        <v>50.5</v>
      </c>
      <c r="CO123">
        <v>3.7116899999999999</v>
      </c>
      <c r="CP123">
        <v>85</v>
      </c>
      <c r="CQ123">
        <v>81.305555560000002</v>
      </c>
      <c r="CR123">
        <v>16</v>
      </c>
      <c r="CS123">
        <v>32</v>
      </c>
      <c r="CT123">
        <v>84</v>
      </c>
      <c r="CU123">
        <v>84</v>
      </c>
      <c r="CV123">
        <v>72.888888890000004</v>
      </c>
      <c r="CW123">
        <v>84</v>
      </c>
      <c r="CX123">
        <v>31</v>
      </c>
      <c r="CY123">
        <v>67</v>
      </c>
      <c r="CZ123">
        <v>72</v>
      </c>
      <c r="DA123">
        <v>85</v>
      </c>
      <c r="DB123">
        <v>765.5</v>
      </c>
      <c r="DC123">
        <v>31</v>
      </c>
      <c r="DD123">
        <v>67</v>
      </c>
      <c r="DE123">
        <v>72</v>
      </c>
      <c r="DF123">
        <v>85</v>
      </c>
      <c r="DG123">
        <v>365</v>
      </c>
      <c r="DH123" t="s">
        <v>41</v>
      </c>
      <c r="DI123" t="s">
        <v>461</v>
      </c>
      <c r="DJ123">
        <v>4724.3657000000003</v>
      </c>
      <c r="DK123">
        <v>4688.2973000000002</v>
      </c>
      <c r="DL123">
        <v>4671.8271000000004</v>
      </c>
      <c r="DM123">
        <v>4676.8707000000004</v>
      </c>
      <c r="DN123">
        <v>4709.8456999999999</v>
      </c>
      <c r="DO123">
        <v>4732.3795</v>
      </c>
      <c r="DP123">
        <v>4763.8351000000002</v>
      </c>
      <c r="DQ123">
        <v>4883.2456000000002</v>
      </c>
      <c r="DR123">
        <v>4972.9495999999999</v>
      </c>
      <c r="DS123">
        <v>5073.2151999999996</v>
      </c>
      <c r="DT123">
        <v>1794.3012000000001</v>
      </c>
      <c r="DU123">
        <v>1865.2779</v>
      </c>
      <c r="DV123">
        <v>1970.8834999999999</v>
      </c>
      <c r="DW123">
        <v>2068.2269000000001</v>
      </c>
      <c r="DX123">
        <v>2126.6873000000001</v>
      </c>
      <c r="DY123">
        <v>2213.3339999999998</v>
      </c>
      <c r="DZ123">
        <v>2300.8013000000001</v>
      </c>
      <c r="EA123">
        <v>2344.7691</v>
      </c>
      <c r="EB123">
        <v>2410.7698999999998</v>
      </c>
      <c r="EC123">
        <v>2449.8647000000001</v>
      </c>
    </row>
    <row r="124" spans="1:133" customFormat="1" x14ac:dyDescent="0.25">
      <c r="A124" t="s">
        <v>271</v>
      </c>
      <c r="B124" t="s">
        <v>462</v>
      </c>
      <c r="C124">
        <v>124</v>
      </c>
      <c r="D124">
        <v>204996.00003168001</v>
      </c>
      <c r="E124">
        <v>104.50461075803723</v>
      </c>
      <c r="F124">
        <v>1136.8026691458472</v>
      </c>
      <c r="G124">
        <v>330.53221758543418</v>
      </c>
      <c r="H124">
        <v>84</v>
      </c>
      <c r="I124">
        <v>26.202970000000001</v>
      </c>
      <c r="J124">
        <v>29.753264999999999</v>
      </c>
      <c r="K124">
        <v>12.120829000000001</v>
      </c>
      <c r="L124">
        <v>7.4005169999999998</v>
      </c>
      <c r="M124">
        <v>8957</v>
      </c>
      <c r="N124">
        <v>6610</v>
      </c>
      <c r="O124">
        <v>6088</v>
      </c>
      <c r="P124">
        <v>6206</v>
      </c>
      <c r="Q124">
        <v>6384</v>
      </c>
      <c r="R124">
        <v>6530</v>
      </c>
      <c r="S124">
        <v>2347</v>
      </c>
      <c r="T124">
        <v>2113</v>
      </c>
      <c r="U124">
        <v>2181</v>
      </c>
      <c r="V124">
        <v>2244</v>
      </c>
      <c r="W124">
        <v>2307</v>
      </c>
      <c r="X124">
        <v>28.243047000000001</v>
      </c>
      <c r="Y124">
        <v>1.283344</v>
      </c>
      <c r="Z124">
        <v>6497</v>
      </c>
      <c r="AA124">
        <v>6452</v>
      </c>
      <c r="AB124">
        <v>6580</v>
      </c>
      <c r="AC124">
        <v>6586.1463999999996</v>
      </c>
      <c r="AD124">
        <v>2432</v>
      </c>
      <c r="AE124">
        <v>2562</v>
      </c>
      <c r="AF124">
        <v>2788</v>
      </c>
      <c r="AG124">
        <v>2995.9335000000001</v>
      </c>
      <c r="AH124">
        <v>57366.194038000001</v>
      </c>
      <c r="AI124">
        <v>13693.416157</v>
      </c>
      <c r="AJ124">
        <v>-53.494200999999997</v>
      </c>
      <c r="AK124">
        <v>72.397048999999996</v>
      </c>
      <c r="AL124">
        <v>218930.12356199999</v>
      </c>
      <c r="AM124">
        <v>52.043999999999997</v>
      </c>
      <c r="AN124">
        <v>2.5454545500000001</v>
      </c>
      <c r="AO124">
        <v>27.989281999999999</v>
      </c>
      <c r="AP124">
        <v>-10.9672</v>
      </c>
      <c r="AQ124">
        <v>-7.1420000000000003</v>
      </c>
      <c r="AR124">
        <v>-8.8185000000000002</v>
      </c>
      <c r="AS124">
        <v>-10.6934</v>
      </c>
      <c r="AT124">
        <v>-10.0023</v>
      </c>
      <c r="AU124">
        <v>407412.587413</v>
      </c>
      <c r="AV124">
        <v>259794.68473000001</v>
      </c>
      <c r="AW124">
        <v>266289.35830999998</v>
      </c>
      <c r="AX124">
        <v>310861.435726</v>
      </c>
      <c r="AY124">
        <v>396100.352113</v>
      </c>
      <c r="AZ124">
        <v>26017.639835000002</v>
      </c>
      <c r="BA124">
        <v>393.296336</v>
      </c>
      <c r="BB124">
        <v>5938.2291729999997</v>
      </c>
      <c r="BC124">
        <v>245.31752499999999</v>
      </c>
      <c r="BD124">
        <v>45.342751</v>
      </c>
      <c r="BE124">
        <v>109441.41457199999</v>
      </c>
      <c r="BF124">
        <v>99292.714103000006</v>
      </c>
      <c r="BG124">
        <v>6.3860669999999997</v>
      </c>
      <c r="BH124">
        <v>572</v>
      </c>
      <c r="BI124">
        <v>639.66666667000004</v>
      </c>
      <c r="BJ124">
        <v>627.25</v>
      </c>
      <c r="BK124">
        <v>599</v>
      </c>
      <c r="BL124">
        <v>568</v>
      </c>
      <c r="BM124">
        <v>17.256072</v>
      </c>
      <c r="BO124">
        <v>0.51356500000000005</v>
      </c>
      <c r="BP124">
        <v>0.44657799999999997</v>
      </c>
      <c r="BQ124">
        <v>29.86538462</v>
      </c>
      <c r="BR124">
        <v>572</v>
      </c>
      <c r="BS124">
        <v>6998.8017909999999</v>
      </c>
      <c r="BT124">
        <v>28416.992297000001</v>
      </c>
      <c r="BU124">
        <v>108449.51001300001</v>
      </c>
      <c r="BV124">
        <v>1425943.977591</v>
      </c>
      <c r="BW124">
        <v>6.587027</v>
      </c>
      <c r="BX124">
        <v>51.081081079999997</v>
      </c>
      <c r="BY124">
        <v>5.709416</v>
      </c>
      <c r="BZ124">
        <v>178.5</v>
      </c>
      <c r="CA124">
        <v>301.66666666999998</v>
      </c>
      <c r="CB124">
        <v>295.58333333000002</v>
      </c>
      <c r="CC124">
        <v>255.08333332999999</v>
      </c>
      <c r="CD124">
        <v>224.5</v>
      </c>
      <c r="CE124">
        <v>134</v>
      </c>
      <c r="CF124">
        <v>233.91666667000001</v>
      </c>
      <c r="CG124">
        <v>225.33333332999999</v>
      </c>
      <c r="CH124">
        <v>192.41666667000001</v>
      </c>
      <c r="CI124">
        <v>173</v>
      </c>
      <c r="CJ124">
        <v>43</v>
      </c>
      <c r="CK124">
        <v>67.75</v>
      </c>
      <c r="CL124">
        <v>70.25</v>
      </c>
      <c r="CM124">
        <v>62.666666669999998</v>
      </c>
      <c r="CN124">
        <v>53</v>
      </c>
      <c r="CO124">
        <v>1.992855</v>
      </c>
      <c r="CP124">
        <v>87</v>
      </c>
      <c r="CR124">
        <v>18</v>
      </c>
      <c r="CS124">
        <v>30</v>
      </c>
      <c r="CT124">
        <v>88</v>
      </c>
      <c r="CU124">
        <v>80</v>
      </c>
      <c r="CW124">
        <v>65</v>
      </c>
      <c r="CX124">
        <v>35</v>
      </c>
      <c r="CY124">
        <v>77</v>
      </c>
      <c r="CZ124">
        <v>83</v>
      </c>
      <c r="DA124">
        <v>91</v>
      </c>
      <c r="DB124">
        <v>660</v>
      </c>
      <c r="DC124">
        <v>35</v>
      </c>
      <c r="DD124">
        <v>77</v>
      </c>
      <c r="DE124">
        <v>83</v>
      </c>
      <c r="DF124">
        <v>91</v>
      </c>
      <c r="DG124">
        <v>1129</v>
      </c>
      <c r="DH124" t="s">
        <v>271</v>
      </c>
      <c r="DI124" t="s">
        <v>462</v>
      </c>
      <c r="DJ124">
        <v>6647.4214000000002</v>
      </c>
      <c r="DK124">
        <v>6671.3185999999996</v>
      </c>
      <c r="DL124">
        <v>6646.0526</v>
      </c>
      <c r="DM124">
        <v>6611.6886999999997</v>
      </c>
      <c r="DN124">
        <v>6586.1463999999996</v>
      </c>
      <c r="DO124">
        <v>6535.8724000000002</v>
      </c>
      <c r="DP124">
        <v>6533.4386000000004</v>
      </c>
      <c r="DQ124">
        <v>6561.8631999999998</v>
      </c>
      <c r="DR124">
        <v>6617.3280999999997</v>
      </c>
      <c r="DS124">
        <v>6697.6361999999999</v>
      </c>
      <c r="DT124">
        <v>2411.6466999999998</v>
      </c>
      <c r="DU124">
        <v>2546.6359000000002</v>
      </c>
      <c r="DV124">
        <v>2710.8191999999999</v>
      </c>
      <c r="DW124">
        <v>2850.9888999999998</v>
      </c>
      <c r="DX124">
        <v>2995.9335000000001</v>
      </c>
      <c r="DY124">
        <v>3158.2442999999998</v>
      </c>
      <c r="DZ124">
        <v>3293.9602</v>
      </c>
      <c r="EA124">
        <v>3419.7282</v>
      </c>
      <c r="EB124">
        <v>3512.9838</v>
      </c>
      <c r="EC124">
        <v>3597.8029999999999</v>
      </c>
    </row>
    <row r="125" spans="1:133" customFormat="1" x14ac:dyDescent="0.25">
      <c r="A125" t="s">
        <v>235</v>
      </c>
      <c r="B125" t="s">
        <v>463</v>
      </c>
      <c r="C125">
        <v>125</v>
      </c>
      <c r="D125">
        <v>311028.00003395998</v>
      </c>
      <c r="E125">
        <v>151.51039053735767</v>
      </c>
      <c r="F125">
        <v>573.24742460640687</v>
      </c>
      <c r="G125">
        <v>64593.464050185619</v>
      </c>
      <c r="H125">
        <v>85</v>
      </c>
      <c r="I125">
        <v>27.751815000000001</v>
      </c>
      <c r="J125">
        <v>22.750323000000002</v>
      </c>
      <c r="K125">
        <v>9.3356770000000004</v>
      </c>
      <c r="L125">
        <v>5.9829790000000003</v>
      </c>
      <c r="M125">
        <v>10057</v>
      </c>
      <c r="N125">
        <v>7266</v>
      </c>
      <c r="O125">
        <v>7115</v>
      </c>
      <c r="P125">
        <v>7143</v>
      </c>
      <c r="Q125">
        <v>7215</v>
      </c>
      <c r="R125">
        <v>7267</v>
      </c>
      <c r="S125">
        <v>2791</v>
      </c>
      <c r="T125">
        <v>2516</v>
      </c>
      <c r="U125">
        <v>2589</v>
      </c>
      <c r="V125">
        <v>2627</v>
      </c>
      <c r="W125">
        <v>2665</v>
      </c>
      <c r="X125">
        <v>21.558876000000001</v>
      </c>
      <c r="Y125">
        <v>0.945357</v>
      </c>
      <c r="Z125">
        <v>7325</v>
      </c>
      <c r="AA125">
        <v>7338</v>
      </c>
      <c r="AB125">
        <v>7153</v>
      </c>
      <c r="AC125">
        <v>7265.0081</v>
      </c>
      <c r="AD125">
        <v>3003</v>
      </c>
      <c r="AE125">
        <v>3155</v>
      </c>
      <c r="AF125">
        <v>3185</v>
      </c>
      <c r="AG125">
        <v>3331.7882</v>
      </c>
      <c r="AH125">
        <v>65263.597494000001</v>
      </c>
      <c r="AI125">
        <v>11754.20695</v>
      </c>
      <c r="AJ125">
        <v>-17.327030000000001</v>
      </c>
      <c r="AK125">
        <v>-2.8082060000000002</v>
      </c>
      <c r="AL125">
        <v>235168.75671799999</v>
      </c>
      <c r="AM125">
        <v>51.713000000000001</v>
      </c>
      <c r="AN125">
        <v>1.95459345</v>
      </c>
      <c r="AO125">
        <v>17.221836</v>
      </c>
      <c r="AP125">
        <v>-3.0632999999999999</v>
      </c>
      <c r="AQ125">
        <v>-8.0940999999999992</v>
      </c>
      <c r="AR125">
        <v>-7.8457999999999997</v>
      </c>
      <c r="AS125">
        <v>-4.6399999999999997</v>
      </c>
      <c r="AT125">
        <v>-3.2364000000000002</v>
      </c>
      <c r="AU125">
        <v>268923.07692299999</v>
      </c>
      <c r="AV125">
        <v>230038.81123399999</v>
      </c>
      <c r="AW125">
        <v>242774.61139999999</v>
      </c>
      <c r="AX125">
        <v>262889.78930300003</v>
      </c>
      <c r="AY125">
        <v>281126.5625</v>
      </c>
      <c r="AZ125">
        <v>17728.547280999999</v>
      </c>
      <c r="BA125">
        <v>845.07706499999995</v>
      </c>
      <c r="BB125">
        <v>3218.9971919999998</v>
      </c>
      <c r="BC125">
        <v>169.92861600000001</v>
      </c>
      <c r="BD125">
        <v>0</v>
      </c>
      <c r="BE125">
        <v>82318.165531999999</v>
      </c>
      <c r="BF125">
        <v>63882.479398000003</v>
      </c>
      <c r="BG125">
        <v>6.5924230000000001</v>
      </c>
      <c r="BH125">
        <v>663</v>
      </c>
      <c r="BI125">
        <v>614.08333333999997</v>
      </c>
      <c r="BJ125">
        <v>643.33333332999996</v>
      </c>
      <c r="BK125">
        <v>617</v>
      </c>
      <c r="BL125">
        <v>640</v>
      </c>
      <c r="BM125">
        <v>16.194911999999999</v>
      </c>
      <c r="BN125">
        <v>7.3906489999999998</v>
      </c>
      <c r="BO125">
        <v>0.34304499999999999</v>
      </c>
      <c r="BP125">
        <v>0.58168399999999998</v>
      </c>
      <c r="BQ125">
        <v>41.20667727</v>
      </c>
      <c r="BR125">
        <v>629</v>
      </c>
      <c r="BS125">
        <v>7523.012283</v>
      </c>
      <c r="BT125">
        <v>42096.251366999997</v>
      </c>
      <c r="BU125">
        <v>151688.283769</v>
      </c>
      <c r="BV125">
        <v>1106828.75817</v>
      </c>
      <c r="BW125">
        <v>2456.6968280000001</v>
      </c>
      <c r="BX125">
        <v>79.166666669999998</v>
      </c>
      <c r="BY125">
        <v>10.730921</v>
      </c>
      <c r="BZ125">
        <v>382.5</v>
      </c>
      <c r="CA125">
        <v>381.83333333000002</v>
      </c>
      <c r="CB125">
        <v>385.33333333000002</v>
      </c>
      <c r="CC125">
        <v>392.16666666999998</v>
      </c>
      <c r="CD125">
        <v>380.5</v>
      </c>
      <c r="CE125">
        <v>299.5</v>
      </c>
      <c r="CF125">
        <v>297</v>
      </c>
      <c r="CG125">
        <v>301.5</v>
      </c>
      <c r="CH125">
        <v>303.5</v>
      </c>
      <c r="CI125">
        <v>299</v>
      </c>
      <c r="CJ125">
        <v>87.5</v>
      </c>
      <c r="CK125">
        <v>84.833333330000002</v>
      </c>
      <c r="CL125">
        <v>83.833333330000002</v>
      </c>
      <c r="CM125">
        <v>88.666666669999998</v>
      </c>
      <c r="CN125">
        <v>82</v>
      </c>
      <c r="CO125">
        <v>3.803321</v>
      </c>
      <c r="CP125">
        <v>84</v>
      </c>
      <c r="CR125">
        <v>14</v>
      </c>
      <c r="CS125">
        <v>31</v>
      </c>
      <c r="CT125">
        <v>80</v>
      </c>
      <c r="CU125">
        <v>80</v>
      </c>
      <c r="CW125">
        <v>55</v>
      </c>
      <c r="CX125">
        <v>30</v>
      </c>
      <c r="CY125">
        <v>71</v>
      </c>
      <c r="CZ125">
        <v>81</v>
      </c>
      <c r="DA125">
        <v>86</v>
      </c>
      <c r="DB125">
        <v>805</v>
      </c>
      <c r="DC125">
        <v>30</v>
      </c>
      <c r="DD125">
        <v>71</v>
      </c>
      <c r="DE125">
        <v>81</v>
      </c>
      <c r="DF125">
        <v>86</v>
      </c>
      <c r="DG125">
        <v>554</v>
      </c>
      <c r="DH125" t="s">
        <v>235</v>
      </c>
      <c r="DI125" t="s">
        <v>463</v>
      </c>
      <c r="DJ125">
        <v>7267.2543999999998</v>
      </c>
      <c r="DK125">
        <v>7285.5024000000003</v>
      </c>
      <c r="DL125">
        <v>7279.2258000000002</v>
      </c>
      <c r="DM125">
        <v>7259.1383999999998</v>
      </c>
      <c r="DN125">
        <v>7265.0081</v>
      </c>
      <c r="DO125">
        <v>7308.0830999999998</v>
      </c>
      <c r="DP125">
        <v>7407.5684000000001</v>
      </c>
      <c r="DQ125">
        <v>7555.8191999999999</v>
      </c>
      <c r="DR125">
        <v>7708.1190999999999</v>
      </c>
      <c r="DS125">
        <v>7853.4965999999995</v>
      </c>
      <c r="DT125">
        <v>2771.5244000000002</v>
      </c>
      <c r="DU125">
        <v>2909.1754000000001</v>
      </c>
      <c r="DV125">
        <v>3053.3031000000001</v>
      </c>
      <c r="DW125">
        <v>3189.55</v>
      </c>
      <c r="DX125">
        <v>3331.7882</v>
      </c>
      <c r="DY125">
        <v>3462.4335999999998</v>
      </c>
      <c r="DZ125">
        <v>3584.8081999999999</v>
      </c>
      <c r="EA125">
        <v>3674.3859000000002</v>
      </c>
      <c r="EB125">
        <v>3752.1662000000001</v>
      </c>
      <c r="EC125">
        <v>3828.0376000000001</v>
      </c>
    </row>
    <row r="126" spans="1:133" customFormat="1" x14ac:dyDescent="0.25">
      <c r="A126" t="s">
        <v>109</v>
      </c>
      <c r="B126" t="s">
        <v>464</v>
      </c>
      <c r="C126">
        <v>126</v>
      </c>
      <c r="D126">
        <v>361643.99993352004</v>
      </c>
      <c r="E126">
        <v>62.592505681690916</v>
      </c>
      <c r="F126">
        <v>1256.318368569704</v>
      </c>
      <c r="G126">
        <v>62399.494312457653</v>
      </c>
      <c r="H126">
        <v>86</v>
      </c>
      <c r="I126">
        <v>28.506810999999999</v>
      </c>
      <c r="J126">
        <v>28.985130000000002</v>
      </c>
      <c r="K126">
        <v>9.3765129999999992</v>
      </c>
      <c r="L126">
        <v>6.3213359999999996</v>
      </c>
      <c r="M126">
        <v>19234</v>
      </c>
      <c r="N126">
        <v>13751</v>
      </c>
      <c r="O126">
        <v>13394</v>
      </c>
      <c r="P126">
        <v>13542</v>
      </c>
      <c r="Q126">
        <v>13697</v>
      </c>
      <c r="R126">
        <v>13731</v>
      </c>
      <c r="S126">
        <v>5483</v>
      </c>
      <c r="T126">
        <v>4934</v>
      </c>
      <c r="U126">
        <v>5052</v>
      </c>
      <c r="V126">
        <v>5123</v>
      </c>
      <c r="W126">
        <v>5298</v>
      </c>
      <c r="X126">
        <v>22.174824999999998</v>
      </c>
      <c r="Y126">
        <v>1.171343</v>
      </c>
      <c r="Z126">
        <v>13931</v>
      </c>
      <c r="AA126">
        <v>13989</v>
      </c>
      <c r="AB126">
        <v>13636</v>
      </c>
      <c r="AC126">
        <v>13605.0473</v>
      </c>
      <c r="AD126">
        <v>5824</v>
      </c>
      <c r="AE126">
        <v>6124</v>
      </c>
      <c r="AF126">
        <v>6235</v>
      </c>
      <c r="AG126">
        <v>6545.8860999999997</v>
      </c>
      <c r="AH126">
        <v>69193.199542000002</v>
      </c>
      <c r="AI126">
        <v>13442.066914000001</v>
      </c>
      <c r="AJ126">
        <v>58.708278</v>
      </c>
      <c r="AK126">
        <v>109.82499</v>
      </c>
      <c r="AL126">
        <v>242725.15046500001</v>
      </c>
      <c r="AM126">
        <v>49.17</v>
      </c>
      <c r="AN126">
        <v>4.0256222499999996</v>
      </c>
      <c r="AO126">
        <v>15.836539</v>
      </c>
      <c r="AP126">
        <v>5.3022</v>
      </c>
      <c r="AQ126">
        <v>2.7635999999999998</v>
      </c>
      <c r="AR126">
        <v>0.27979999999999999</v>
      </c>
      <c r="AS126">
        <v>1.8009999999999999</v>
      </c>
      <c r="AT126">
        <v>2.5019999999999998</v>
      </c>
      <c r="AU126">
        <v>357466.56176200003</v>
      </c>
      <c r="AV126">
        <v>298058.53847600002</v>
      </c>
      <c r="AW126">
        <v>267261.75290899997</v>
      </c>
      <c r="AX126">
        <v>300925.314465</v>
      </c>
      <c r="AY126">
        <v>336304.27764300001</v>
      </c>
      <c r="AZ126">
        <v>23621.711552000001</v>
      </c>
      <c r="BA126">
        <v>590.36408500000005</v>
      </c>
      <c r="BB126">
        <v>4803.0159789999998</v>
      </c>
      <c r="BC126">
        <v>55.327537999999997</v>
      </c>
      <c r="BD126">
        <v>102.792317</v>
      </c>
      <c r="BE126">
        <v>95777.858835999999</v>
      </c>
      <c r="BF126">
        <v>82863.395950999999</v>
      </c>
      <c r="BG126">
        <v>6.6080899999999998</v>
      </c>
      <c r="BH126">
        <v>1271</v>
      </c>
      <c r="BI126">
        <v>1289.75</v>
      </c>
      <c r="BJ126">
        <v>1267.41666667</v>
      </c>
      <c r="BK126">
        <v>1272</v>
      </c>
      <c r="BL126">
        <v>1239</v>
      </c>
      <c r="BM126">
        <v>15.867226</v>
      </c>
      <c r="BO126">
        <v>0.40033299999999999</v>
      </c>
      <c r="BP126">
        <v>0.22356200000000001</v>
      </c>
      <c r="BQ126">
        <v>23.804897310000001</v>
      </c>
      <c r="BR126">
        <v>1266</v>
      </c>
      <c r="BS126">
        <v>7780.7765920000002</v>
      </c>
      <c r="BT126">
        <v>41373.193304</v>
      </c>
      <c r="BU126">
        <v>145134.41546600001</v>
      </c>
      <c r="BV126">
        <v>1006032.869785</v>
      </c>
      <c r="BW126">
        <v>2566.1848810000001</v>
      </c>
      <c r="BX126">
        <v>40.717948720000003</v>
      </c>
      <c r="BY126">
        <v>11.763633</v>
      </c>
      <c r="BZ126">
        <v>791</v>
      </c>
      <c r="CA126">
        <v>838.83333332999996</v>
      </c>
      <c r="CB126">
        <v>803.08333332999996</v>
      </c>
      <c r="CC126">
        <v>801.83333332999996</v>
      </c>
      <c r="CD126">
        <v>787.5</v>
      </c>
      <c r="CE126">
        <v>645</v>
      </c>
      <c r="CF126">
        <v>698.91666667000004</v>
      </c>
      <c r="CG126">
        <v>664</v>
      </c>
      <c r="CH126">
        <v>658.33333332999996</v>
      </c>
      <c r="CI126">
        <v>643</v>
      </c>
      <c r="CJ126">
        <v>150</v>
      </c>
      <c r="CK126">
        <v>139.91666667000001</v>
      </c>
      <c r="CL126">
        <v>139.08333332999999</v>
      </c>
      <c r="CM126">
        <v>143.5</v>
      </c>
      <c r="CN126">
        <v>143.5</v>
      </c>
      <c r="CO126">
        <v>4.1125090000000002</v>
      </c>
      <c r="CP126">
        <v>86</v>
      </c>
      <c r="CQ126">
        <v>76</v>
      </c>
      <c r="CR126">
        <v>15</v>
      </c>
      <c r="CS126">
        <v>30</v>
      </c>
      <c r="CT126">
        <v>83</v>
      </c>
      <c r="CU126">
        <v>82</v>
      </c>
      <c r="CV126">
        <v>76.111111109999996</v>
      </c>
      <c r="CX126">
        <v>36</v>
      </c>
      <c r="CY126">
        <v>75</v>
      </c>
      <c r="CZ126">
        <v>83</v>
      </c>
      <c r="DA126">
        <v>89</v>
      </c>
      <c r="DB126">
        <v>684.5</v>
      </c>
      <c r="DC126">
        <v>36</v>
      </c>
      <c r="DD126">
        <v>75</v>
      </c>
      <c r="DE126">
        <v>83</v>
      </c>
      <c r="DF126">
        <v>89</v>
      </c>
      <c r="DG126">
        <v>758</v>
      </c>
      <c r="DH126" t="s">
        <v>109</v>
      </c>
      <c r="DI126" t="s">
        <v>464</v>
      </c>
      <c r="DJ126">
        <v>13787.369500000001</v>
      </c>
      <c r="DK126">
        <v>13763.3331</v>
      </c>
      <c r="DL126">
        <v>13796.4539</v>
      </c>
      <c r="DM126">
        <v>13701.6109</v>
      </c>
      <c r="DN126">
        <v>13605.0473</v>
      </c>
      <c r="DO126">
        <v>13531.436</v>
      </c>
      <c r="DP126">
        <v>13582.363799999999</v>
      </c>
      <c r="DQ126">
        <v>13703.225399999999</v>
      </c>
      <c r="DR126">
        <v>13881.736699999999</v>
      </c>
      <c r="DS126">
        <v>14031.027400000001</v>
      </c>
      <c r="DT126">
        <v>5502.3175000000001</v>
      </c>
      <c r="DU126">
        <v>5706.6112000000003</v>
      </c>
      <c r="DV126">
        <v>5951.2525999999998</v>
      </c>
      <c r="DW126">
        <v>6247.1508000000003</v>
      </c>
      <c r="DX126">
        <v>6545.8860999999997</v>
      </c>
      <c r="DY126">
        <v>6824.8510000000006</v>
      </c>
      <c r="DZ126">
        <v>7032.7190000000001</v>
      </c>
      <c r="EA126">
        <v>7216.7103999999999</v>
      </c>
      <c r="EB126">
        <v>7351.4059999999999</v>
      </c>
      <c r="EC126">
        <v>7451.3413</v>
      </c>
    </row>
    <row r="127" spans="1:133" customFormat="1" x14ac:dyDescent="0.25">
      <c r="A127" t="s">
        <v>188</v>
      </c>
      <c r="B127" t="s">
        <v>465</v>
      </c>
      <c r="C127">
        <v>127</v>
      </c>
      <c r="D127">
        <v>160728.0000192</v>
      </c>
      <c r="E127">
        <v>87.011167364808614</v>
      </c>
      <c r="F127">
        <v>874.57692488603175</v>
      </c>
      <c r="G127">
        <v>83669.387743102037</v>
      </c>
      <c r="H127">
        <v>74</v>
      </c>
      <c r="I127">
        <v>26.607669999999999</v>
      </c>
      <c r="J127">
        <v>35.707963999999997</v>
      </c>
      <c r="K127">
        <v>15.015203</v>
      </c>
      <c r="L127">
        <v>9.4579009999999997</v>
      </c>
      <c r="M127">
        <v>6780</v>
      </c>
      <c r="N127">
        <v>4976</v>
      </c>
      <c r="O127">
        <v>4802</v>
      </c>
      <c r="P127">
        <v>4876</v>
      </c>
      <c r="Q127">
        <v>4895</v>
      </c>
      <c r="R127">
        <v>4992</v>
      </c>
      <c r="S127">
        <v>1804</v>
      </c>
      <c r="T127">
        <v>1638</v>
      </c>
      <c r="U127">
        <v>1678</v>
      </c>
      <c r="V127">
        <v>1712</v>
      </c>
      <c r="W127">
        <v>1737</v>
      </c>
      <c r="X127">
        <v>35.545769</v>
      </c>
      <c r="Y127">
        <v>1.583307</v>
      </c>
      <c r="Z127">
        <v>4850</v>
      </c>
      <c r="AA127">
        <v>4833</v>
      </c>
      <c r="AB127">
        <v>4895</v>
      </c>
      <c r="AC127">
        <v>4853.2190000000001</v>
      </c>
      <c r="AD127">
        <v>1871</v>
      </c>
      <c r="AE127">
        <v>1946</v>
      </c>
      <c r="AF127">
        <v>2079</v>
      </c>
      <c r="AG127">
        <v>2241.2278999999999</v>
      </c>
      <c r="AH127">
        <v>62679.941003</v>
      </c>
      <c r="AI127">
        <v>17649.732619999999</v>
      </c>
      <c r="AJ127">
        <v>-41.173239000000002</v>
      </c>
      <c r="AK127">
        <v>221.92513400000001</v>
      </c>
      <c r="AL127">
        <v>235570.95343699999</v>
      </c>
      <c r="AM127">
        <v>55.015999999999998</v>
      </c>
      <c r="AN127">
        <v>2.9291553100000001</v>
      </c>
      <c r="AO127">
        <v>17.949853000000001</v>
      </c>
      <c r="AP127">
        <v>-10.897500000000001</v>
      </c>
      <c r="AQ127">
        <v>-7.1691000000000003</v>
      </c>
      <c r="AR127">
        <v>-9.3285999999999998</v>
      </c>
      <c r="AS127">
        <v>-9.4107000000000003</v>
      </c>
      <c r="AT127">
        <v>-10.0878</v>
      </c>
      <c r="AU127">
        <v>389387.81163399998</v>
      </c>
      <c r="AV127">
        <v>356533.19502400002</v>
      </c>
      <c r="AW127">
        <v>334864.90282999998</v>
      </c>
      <c r="AX127">
        <v>365517.34104000003</v>
      </c>
      <c r="AY127">
        <v>386182.07282900001</v>
      </c>
      <c r="AZ127">
        <v>20732.890855000001</v>
      </c>
      <c r="BA127">
        <v>961.83286099999998</v>
      </c>
      <c r="BB127">
        <v>6079.7420570000004</v>
      </c>
      <c r="BC127">
        <v>506.08157699999998</v>
      </c>
      <c r="BD127">
        <v>185.85509099999999</v>
      </c>
      <c r="BE127">
        <v>97388.026608</v>
      </c>
      <c r="BF127">
        <v>77920.731706999999</v>
      </c>
      <c r="BG127">
        <v>5.324484</v>
      </c>
      <c r="BH127">
        <v>361</v>
      </c>
      <c r="BI127">
        <v>321.33333333000002</v>
      </c>
      <c r="BJ127">
        <v>355.91666666999998</v>
      </c>
      <c r="BK127">
        <v>346</v>
      </c>
      <c r="BL127">
        <v>357</v>
      </c>
      <c r="BM127">
        <v>14.689579</v>
      </c>
      <c r="BO127">
        <v>0.33185799999999999</v>
      </c>
      <c r="BP127">
        <v>0.73008799999999996</v>
      </c>
      <c r="BQ127">
        <v>37.205555560000001</v>
      </c>
      <c r="BR127">
        <v>360</v>
      </c>
      <c r="BS127">
        <v>9694.2958999999992</v>
      </c>
      <c r="BT127">
        <v>36021.681415999999</v>
      </c>
      <c r="BU127">
        <v>135380.82039899999</v>
      </c>
      <c r="BV127">
        <v>996844.89795899997</v>
      </c>
      <c r="BW127">
        <v>3023.4513270000002</v>
      </c>
      <c r="BX127">
        <v>45.084337349999998</v>
      </c>
      <c r="BY127">
        <v>10.144124</v>
      </c>
      <c r="BZ127">
        <v>245</v>
      </c>
      <c r="CA127">
        <v>254.83333332999999</v>
      </c>
      <c r="CD127">
        <v>241.5</v>
      </c>
      <c r="CE127">
        <v>183</v>
      </c>
      <c r="CF127">
        <v>206.16666667000001</v>
      </c>
      <c r="CI127">
        <v>188</v>
      </c>
      <c r="CJ127">
        <v>62.5</v>
      </c>
      <c r="CK127">
        <v>48.666666669999998</v>
      </c>
      <c r="CN127">
        <v>53.5</v>
      </c>
      <c r="CO127">
        <v>3.613569</v>
      </c>
      <c r="CP127">
        <v>87</v>
      </c>
      <c r="CS127">
        <v>34</v>
      </c>
      <c r="CT127">
        <v>89</v>
      </c>
      <c r="CU127">
        <v>83</v>
      </c>
      <c r="CX127">
        <v>32</v>
      </c>
      <c r="CY127">
        <v>83</v>
      </c>
      <c r="CZ127">
        <v>83</v>
      </c>
      <c r="DA127">
        <v>89</v>
      </c>
      <c r="DB127">
        <v>802</v>
      </c>
      <c r="DC127">
        <v>32</v>
      </c>
      <c r="DD127">
        <v>83</v>
      </c>
      <c r="DE127">
        <v>83</v>
      </c>
      <c r="DF127">
        <v>89</v>
      </c>
      <c r="DG127">
        <v>860.5</v>
      </c>
      <c r="DH127" t="s">
        <v>188</v>
      </c>
      <c r="DI127" t="s">
        <v>465</v>
      </c>
      <c r="DJ127">
        <v>4980.1697999999997</v>
      </c>
      <c r="DK127">
        <v>4952.2608</v>
      </c>
      <c r="DL127">
        <v>4936.2305999999999</v>
      </c>
      <c r="DM127">
        <v>4914.4026999999996</v>
      </c>
      <c r="DN127">
        <v>4853.2190000000001</v>
      </c>
      <c r="DO127">
        <v>4815.8254999999999</v>
      </c>
      <c r="DP127">
        <v>4780.0964000000004</v>
      </c>
      <c r="DQ127">
        <v>4802.41</v>
      </c>
      <c r="DR127">
        <v>4832.5902999999998</v>
      </c>
      <c r="DS127">
        <v>4904.5005000000001</v>
      </c>
      <c r="DT127">
        <v>1833.5317</v>
      </c>
      <c r="DU127">
        <v>1921.9849999999999</v>
      </c>
      <c r="DV127">
        <v>2016.9752000000001</v>
      </c>
      <c r="DW127">
        <v>2110.0398999999998</v>
      </c>
      <c r="DX127">
        <v>2241.2278999999999</v>
      </c>
      <c r="DY127">
        <v>2346.5500000000002</v>
      </c>
      <c r="DZ127">
        <v>2488.8984</v>
      </c>
      <c r="EA127">
        <v>2582.8184000000001</v>
      </c>
      <c r="EB127">
        <v>2656.6064999999999</v>
      </c>
      <c r="EC127">
        <v>2706.7660000000001</v>
      </c>
    </row>
    <row r="128" spans="1:133" customFormat="1" x14ac:dyDescent="0.25">
      <c r="A128" t="s">
        <v>283</v>
      </c>
      <c r="B128" t="s">
        <v>466</v>
      </c>
      <c r="C128">
        <v>128</v>
      </c>
      <c r="D128">
        <v>239951.99998139997</v>
      </c>
      <c r="E128">
        <v>81.43931880931062</v>
      </c>
      <c r="F128">
        <v>1159.5819164743627</v>
      </c>
      <c r="G128">
        <v>84403.66971579555</v>
      </c>
      <c r="H128">
        <v>86</v>
      </c>
      <c r="I128">
        <v>28.579481000000001</v>
      </c>
      <c r="J128">
        <v>30.411498999999999</v>
      </c>
      <c r="K128">
        <v>10.436432</v>
      </c>
      <c r="L128">
        <v>6.8717810000000004</v>
      </c>
      <c r="M128">
        <v>10644</v>
      </c>
      <c r="N128">
        <v>7602</v>
      </c>
      <c r="O128">
        <v>7193</v>
      </c>
      <c r="P128">
        <v>7298</v>
      </c>
      <c r="Q128">
        <v>7385</v>
      </c>
      <c r="R128">
        <v>7534</v>
      </c>
      <c r="S128">
        <v>3042</v>
      </c>
      <c r="T128">
        <v>2768</v>
      </c>
      <c r="U128">
        <v>2871</v>
      </c>
      <c r="V128">
        <v>2870</v>
      </c>
      <c r="W128">
        <v>2940</v>
      </c>
      <c r="X128">
        <v>24.044456</v>
      </c>
      <c r="Y128">
        <v>1.321496</v>
      </c>
      <c r="Z128">
        <v>7486</v>
      </c>
      <c r="AA128">
        <v>7502</v>
      </c>
      <c r="AB128">
        <v>7413</v>
      </c>
      <c r="AC128">
        <v>7560.9940999999999</v>
      </c>
      <c r="AD128">
        <v>3231</v>
      </c>
      <c r="AE128">
        <v>3387</v>
      </c>
      <c r="AF128">
        <v>3468</v>
      </c>
      <c r="AG128">
        <v>3708.9929999999999</v>
      </c>
      <c r="AH128">
        <v>74801.766252999994</v>
      </c>
      <c r="AI128">
        <v>14570.09578</v>
      </c>
      <c r="AJ128">
        <v>28.684756</v>
      </c>
      <c r="AK128">
        <v>97.519653000000005</v>
      </c>
      <c r="AL128">
        <v>261732.41288600001</v>
      </c>
      <c r="AM128">
        <v>53.66</v>
      </c>
      <c r="AN128">
        <v>2.6096822999999998</v>
      </c>
      <c r="AO128">
        <v>20.133407999999999</v>
      </c>
      <c r="AP128">
        <v>4.6543000000000001</v>
      </c>
      <c r="AQ128">
        <v>-0.41060000000000002</v>
      </c>
      <c r="AR128">
        <v>-1.6066</v>
      </c>
      <c r="AS128">
        <v>5.3270999999999997</v>
      </c>
      <c r="AT128">
        <v>4.2492999999999999</v>
      </c>
      <c r="AU128">
        <v>414053.571429</v>
      </c>
      <c r="AV128">
        <v>307289.62655500002</v>
      </c>
      <c r="AW128">
        <v>329560.04871900001</v>
      </c>
      <c r="AX128">
        <v>404944.869832</v>
      </c>
      <c r="AY128">
        <v>412909.09090900002</v>
      </c>
      <c r="AZ128">
        <v>26140.924464</v>
      </c>
      <c r="BA128">
        <v>796.30884600000002</v>
      </c>
      <c r="BB128">
        <v>5370.7870240000002</v>
      </c>
      <c r="BC128">
        <v>65.171229999999994</v>
      </c>
      <c r="BD128">
        <v>88.506370000000004</v>
      </c>
      <c r="BE128">
        <v>107414.201183</v>
      </c>
      <c r="BF128">
        <v>91467.455621000001</v>
      </c>
      <c r="BG128">
        <v>6.3134160000000001</v>
      </c>
      <c r="BH128">
        <v>672</v>
      </c>
      <c r="BI128">
        <v>702.91666667000004</v>
      </c>
      <c r="BJ128">
        <v>684.16666667000004</v>
      </c>
      <c r="BK128">
        <v>653</v>
      </c>
      <c r="BL128">
        <v>638</v>
      </c>
      <c r="BM128">
        <v>16.337935999999999</v>
      </c>
      <c r="BN128">
        <v>2.6785709999999998</v>
      </c>
      <c r="BO128">
        <v>0.52611799999999997</v>
      </c>
      <c r="BP128">
        <v>0.26775599999999999</v>
      </c>
      <c r="BQ128">
        <v>30.069172930000001</v>
      </c>
      <c r="BR128">
        <v>665</v>
      </c>
      <c r="BS128">
        <v>8151.7574770000001</v>
      </c>
      <c r="BT128">
        <v>43642.05186</v>
      </c>
      <c r="BU128">
        <v>152704.142012</v>
      </c>
      <c r="BV128">
        <v>1217630.4062910001</v>
      </c>
      <c r="BW128">
        <v>3025.178504</v>
      </c>
      <c r="BX128">
        <v>44.647058819999998</v>
      </c>
      <c r="BY128">
        <v>10.059172</v>
      </c>
      <c r="BZ128">
        <v>381.5</v>
      </c>
      <c r="CA128">
        <v>418</v>
      </c>
      <c r="CB128">
        <v>443</v>
      </c>
      <c r="CC128">
        <v>456.41666666999998</v>
      </c>
      <c r="CD128">
        <v>442</v>
      </c>
      <c r="CE128">
        <v>306</v>
      </c>
      <c r="CF128">
        <v>334.08333333000002</v>
      </c>
      <c r="CG128">
        <v>354.25</v>
      </c>
      <c r="CH128">
        <v>355.58333333000002</v>
      </c>
      <c r="CI128">
        <v>333</v>
      </c>
      <c r="CJ128">
        <v>75.5</v>
      </c>
      <c r="CK128">
        <v>83.916666669999998</v>
      </c>
      <c r="CL128">
        <v>88.75</v>
      </c>
      <c r="CM128">
        <v>100.83333333</v>
      </c>
      <c r="CN128">
        <v>108.5</v>
      </c>
      <c r="CO128">
        <v>3.5841789999999998</v>
      </c>
      <c r="CP128">
        <v>87</v>
      </c>
      <c r="CR128">
        <v>18</v>
      </c>
      <c r="CS128">
        <v>27</v>
      </c>
      <c r="CT128">
        <v>85</v>
      </c>
      <c r="CU128">
        <v>80</v>
      </c>
      <c r="CW128">
        <v>57</v>
      </c>
      <c r="CX128">
        <v>33</v>
      </c>
      <c r="CY128">
        <v>79</v>
      </c>
      <c r="CZ128">
        <v>84</v>
      </c>
      <c r="DA128">
        <v>93</v>
      </c>
      <c r="DB128">
        <v>558.5</v>
      </c>
      <c r="DC128">
        <v>33</v>
      </c>
      <c r="DD128">
        <v>79</v>
      </c>
      <c r="DE128">
        <v>84</v>
      </c>
      <c r="DF128">
        <v>93</v>
      </c>
      <c r="DG128">
        <v>467</v>
      </c>
      <c r="DH128" t="s">
        <v>283</v>
      </c>
      <c r="DI128" t="s">
        <v>466</v>
      </c>
      <c r="DJ128">
        <v>7578.1952000000001</v>
      </c>
      <c r="DK128">
        <v>7598.9885999999997</v>
      </c>
      <c r="DL128">
        <v>7623.3324000000002</v>
      </c>
      <c r="DM128">
        <v>7584.3958000000002</v>
      </c>
      <c r="DN128">
        <v>7560.9940999999999</v>
      </c>
      <c r="DO128">
        <v>7489.2003999999997</v>
      </c>
      <c r="DP128">
        <v>7484.5708000000004</v>
      </c>
      <c r="DQ128">
        <v>7527.0549000000001</v>
      </c>
      <c r="DR128">
        <v>7598.3793999999998</v>
      </c>
      <c r="DS128">
        <v>7748.7533000000003</v>
      </c>
      <c r="DT128">
        <v>3054.9472999999998</v>
      </c>
      <c r="DU128">
        <v>3206.1950000000002</v>
      </c>
      <c r="DV128">
        <v>3370.9839000000002</v>
      </c>
      <c r="DW128">
        <v>3528.7485999999999</v>
      </c>
      <c r="DX128">
        <v>3708.9929999999999</v>
      </c>
      <c r="DY128">
        <v>3908.0472</v>
      </c>
      <c r="DZ128">
        <v>4067.3009000000002</v>
      </c>
      <c r="EA128">
        <v>4219.4895999999999</v>
      </c>
      <c r="EB128">
        <v>4349.6868999999997</v>
      </c>
      <c r="EC128">
        <v>4421.8123999999998</v>
      </c>
    </row>
    <row r="129" spans="1:133" customFormat="1" x14ac:dyDescent="0.25">
      <c r="A129" t="s">
        <v>87</v>
      </c>
      <c r="B129" t="s">
        <v>467</v>
      </c>
      <c r="C129">
        <v>129</v>
      </c>
      <c r="D129">
        <v>361572.00001752004</v>
      </c>
      <c r="E129">
        <v>94.202211692712183</v>
      </c>
      <c r="F129">
        <v>864.05750441112059</v>
      </c>
      <c r="G129">
        <v>54830.303041444444</v>
      </c>
      <c r="H129">
        <v>81</v>
      </c>
      <c r="I129">
        <v>29.784465000000001</v>
      </c>
      <c r="J129">
        <v>22.440016</v>
      </c>
      <c r="K129">
        <v>10.315262000000001</v>
      </c>
      <c r="L129">
        <v>6.9926870000000001</v>
      </c>
      <c r="M129">
        <v>12295</v>
      </c>
      <c r="N129">
        <v>8633</v>
      </c>
      <c r="O129">
        <v>8716</v>
      </c>
      <c r="P129">
        <v>8706</v>
      </c>
      <c r="Q129">
        <v>8665</v>
      </c>
      <c r="R129">
        <v>8687</v>
      </c>
      <c r="S129">
        <v>3662</v>
      </c>
      <c r="T129">
        <v>3429</v>
      </c>
      <c r="U129">
        <v>3475</v>
      </c>
      <c r="V129">
        <v>3539</v>
      </c>
      <c r="W129">
        <v>3611</v>
      </c>
      <c r="X129">
        <v>23.477630000000001</v>
      </c>
      <c r="Y129">
        <v>1.3462160000000001</v>
      </c>
      <c r="Z129">
        <v>8675</v>
      </c>
      <c r="AA129">
        <v>8655</v>
      </c>
      <c r="AB129">
        <v>8379</v>
      </c>
      <c r="AC129">
        <v>8352.8914000000004</v>
      </c>
      <c r="AD129">
        <v>3954</v>
      </c>
      <c r="AE129">
        <v>4123</v>
      </c>
      <c r="AF129">
        <v>4230</v>
      </c>
      <c r="AG129">
        <v>4387.1953999999996</v>
      </c>
      <c r="AH129">
        <v>72675.315168999994</v>
      </c>
      <c r="AI129">
        <v>14243.44555</v>
      </c>
      <c r="AJ129">
        <v>12.048489999999999</v>
      </c>
      <c r="AK129">
        <v>65.592240000000004</v>
      </c>
      <c r="AL129">
        <v>244004.09612199999</v>
      </c>
      <c r="AM129">
        <v>56.418999999999997</v>
      </c>
      <c r="AN129">
        <v>1.6780735099999999</v>
      </c>
      <c r="AO129">
        <v>14.802765000000001</v>
      </c>
      <c r="AP129">
        <v>1.6416999999999999</v>
      </c>
      <c r="AQ129">
        <v>-2.7330999999999999</v>
      </c>
      <c r="AR129">
        <v>-3.4519000000000002</v>
      </c>
      <c r="AS129">
        <v>-0.70860000000000001</v>
      </c>
      <c r="AT129">
        <v>-1.6136999999999999</v>
      </c>
      <c r="AU129">
        <v>397479.64376599999</v>
      </c>
      <c r="AV129">
        <v>308685.714286</v>
      </c>
      <c r="AW129">
        <v>338215.43949899997</v>
      </c>
      <c r="AX129">
        <v>376806.13496900001</v>
      </c>
      <c r="AY129">
        <v>414393.82239400002</v>
      </c>
      <c r="AZ129">
        <v>25410.248068000001</v>
      </c>
      <c r="BA129">
        <v>902.21314099999995</v>
      </c>
      <c r="BB129">
        <v>4950.4859749999996</v>
      </c>
      <c r="BC129">
        <v>40.252820999999997</v>
      </c>
      <c r="BD129">
        <v>74.089633000000006</v>
      </c>
      <c r="BE129">
        <v>103550.518842</v>
      </c>
      <c r="BF129">
        <v>85313.762971000004</v>
      </c>
      <c r="BG129">
        <v>6.3928430000000001</v>
      </c>
      <c r="BH129">
        <v>786</v>
      </c>
      <c r="BI129">
        <v>848.75</v>
      </c>
      <c r="BJ129">
        <v>840.91666667000004</v>
      </c>
      <c r="BK129">
        <v>815</v>
      </c>
      <c r="BL129">
        <v>777</v>
      </c>
      <c r="BM129">
        <v>15.40142</v>
      </c>
      <c r="BN129">
        <v>2.6717559999999998</v>
      </c>
      <c r="BO129">
        <v>0.29280200000000001</v>
      </c>
      <c r="BP129">
        <v>0.16266800000000001</v>
      </c>
      <c r="BQ129">
        <v>38.679075740000002</v>
      </c>
      <c r="BR129">
        <v>779</v>
      </c>
      <c r="BS129">
        <v>8210.8117399999992</v>
      </c>
      <c r="BT129">
        <v>41531.842212000003</v>
      </c>
      <c r="BU129">
        <v>139441.288913</v>
      </c>
      <c r="BV129">
        <v>1031583.838384</v>
      </c>
      <c r="BW129">
        <v>2207.4827169999999</v>
      </c>
      <c r="BX129">
        <v>57.63358779</v>
      </c>
      <c r="BY129">
        <v>11.237029</v>
      </c>
      <c r="BZ129">
        <v>495</v>
      </c>
      <c r="CA129">
        <v>501.83333333000002</v>
      </c>
      <c r="CB129">
        <v>492.16666666999998</v>
      </c>
      <c r="CC129">
        <v>490.25</v>
      </c>
      <c r="CD129">
        <v>481.5</v>
      </c>
      <c r="CE129">
        <v>411.5</v>
      </c>
      <c r="CF129">
        <v>415.66666666999998</v>
      </c>
      <c r="CG129">
        <v>403.83333333000002</v>
      </c>
      <c r="CH129">
        <v>409.08333333000002</v>
      </c>
      <c r="CI129">
        <v>399.5</v>
      </c>
      <c r="CJ129">
        <v>81</v>
      </c>
      <c r="CK129">
        <v>86.166666669999998</v>
      </c>
      <c r="CL129">
        <v>88.333333330000002</v>
      </c>
      <c r="CM129">
        <v>81.166666669999998</v>
      </c>
      <c r="CN129">
        <v>78</v>
      </c>
      <c r="CO129">
        <v>4.026027</v>
      </c>
      <c r="CP129">
        <v>88</v>
      </c>
      <c r="CR129">
        <v>17</v>
      </c>
      <c r="CS129">
        <v>32</v>
      </c>
      <c r="CT129">
        <v>89</v>
      </c>
      <c r="CU129">
        <v>82</v>
      </c>
      <c r="CW129">
        <v>94</v>
      </c>
      <c r="CX129">
        <v>33</v>
      </c>
      <c r="CY129">
        <v>76</v>
      </c>
      <c r="CZ129">
        <v>83</v>
      </c>
      <c r="DA129">
        <v>92</v>
      </c>
      <c r="DB129">
        <v>696.5</v>
      </c>
      <c r="DC129">
        <v>33</v>
      </c>
      <c r="DD129">
        <v>76</v>
      </c>
      <c r="DE129">
        <v>83</v>
      </c>
      <c r="DF129">
        <v>92</v>
      </c>
      <c r="DG129">
        <v>750</v>
      </c>
      <c r="DH129" t="s">
        <v>87</v>
      </c>
      <c r="DI129" t="s">
        <v>467</v>
      </c>
      <c r="DJ129">
        <v>8639.9755000000005</v>
      </c>
      <c r="DK129">
        <v>8543.2896999999994</v>
      </c>
      <c r="DL129">
        <v>8528.2093999999997</v>
      </c>
      <c r="DM129">
        <v>8431.1306999999997</v>
      </c>
      <c r="DN129">
        <v>8352.8914000000004</v>
      </c>
      <c r="DO129">
        <v>8306.9452000000001</v>
      </c>
      <c r="DP129">
        <v>8299.8516</v>
      </c>
      <c r="DQ129">
        <v>8361.6631999999991</v>
      </c>
      <c r="DR129">
        <v>8482.1195000000007</v>
      </c>
      <c r="DS129">
        <v>8577.4874</v>
      </c>
      <c r="DT129">
        <v>3715.5654</v>
      </c>
      <c r="DU129">
        <v>3901.4387999999999</v>
      </c>
      <c r="DV129">
        <v>4069.4328999999998</v>
      </c>
      <c r="DW129">
        <v>4234.2753999999995</v>
      </c>
      <c r="DX129">
        <v>4387.1953999999996</v>
      </c>
      <c r="DY129">
        <v>4514.8263999999999</v>
      </c>
      <c r="DZ129">
        <v>4643.8270000000002</v>
      </c>
      <c r="EA129">
        <v>4723.9669000000004</v>
      </c>
      <c r="EB129">
        <v>4795.9297999999999</v>
      </c>
      <c r="EC129">
        <v>4848.8083999999999</v>
      </c>
    </row>
    <row r="130" spans="1:133" customFormat="1" x14ac:dyDescent="0.25">
      <c r="A130" t="s">
        <v>81</v>
      </c>
      <c r="B130" t="s">
        <v>468</v>
      </c>
      <c r="C130">
        <v>130</v>
      </c>
      <c r="D130">
        <v>76572.000002159999</v>
      </c>
      <c r="E130">
        <v>122.6832057656318</v>
      </c>
      <c r="F130">
        <v>767.22561769821596</v>
      </c>
      <c r="G130">
        <v>76212.290494189947</v>
      </c>
      <c r="H130">
        <v>68</v>
      </c>
      <c r="I130">
        <v>28.413737000000001</v>
      </c>
      <c r="J130">
        <v>16.353228999999999</v>
      </c>
      <c r="K130">
        <v>9.5279050000000005</v>
      </c>
      <c r="L130">
        <v>6.6418200000000001</v>
      </c>
      <c r="M130">
        <v>2446</v>
      </c>
      <c r="N130">
        <v>1751</v>
      </c>
      <c r="O130">
        <v>1699</v>
      </c>
      <c r="P130">
        <v>1705</v>
      </c>
      <c r="Q130">
        <v>1708</v>
      </c>
      <c r="R130">
        <v>1739</v>
      </c>
      <c r="S130">
        <v>695</v>
      </c>
      <c r="T130">
        <v>664</v>
      </c>
      <c r="U130">
        <v>686</v>
      </c>
      <c r="V130">
        <v>697</v>
      </c>
      <c r="W130">
        <v>696</v>
      </c>
      <c r="X130">
        <v>23.375381999999998</v>
      </c>
      <c r="Y130">
        <v>1.33792</v>
      </c>
      <c r="Z130">
        <v>1707</v>
      </c>
      <c r="AA130">
        <v>1703</v>
      </c>
      <c r="AB130">
        <v>1749</v>
      </c>
      <c r="AC130">
        <v>1746.3175000000001</v>
      </c>
      <c r="AD130">
        <v>726</v>
      </c>
      <c r="AE130">
        <v>735</v>
      </c>
      <c r="AF130">
        <v>750</v>
      </c>
      <c r="AG130">
        <v>787.91070000000002</v>
      </c>
      <c r="AH130">
        <v>74726.083400999996</v>
      </c>
      <c r="AI130">
        <v>14720.852446000001</v>
      </c>
      <c r="AJ130">
        <v>9.1729869999999991</v>
      </c>
      <c r="AK130">
        <v>325.49694199999999</v>
      </c>
      <c r="AL130">
        <v>262992.80575499998</v>
      </c>
      <c r="AM130">
        <v>59.866</v>
      </c>
      <c r="AN130">
        <v>1.87777778</v>
      </c>
      <c r="AO130">
        <v>11.406378</v>
      </c>
      <c r="AP130">
        <v>6.3319999999999999</v>
      </c>
      <c r="AQ130">
        <v>-0.20680000000000001</v>
      </c>
      <c r="AR130">
        <v>-2.5387</v>
      </c>
      <c r="AS130">
        <v>1.2926</v>
      </c>
      <c r="AT130">
        <v>1.3154999999999999</v>
      </c>
      <c r="AU130">
        <v>317556.756757</v>
      </c>
      <c r="AV130">
        <v>243927.96036900001</v>
      </c>
      <c r="AW130">
        <v>264177.006498</v>
      </c>
      <c r="AX130">
        <v>253124.37810900001</v>
      </c>
      <c r="AY130">
        <v>300816.66666699998</v>
      </c>
      <c r="AZ130">
        <v>24017.988552999999</v>
      </c>
      <c r="BA130">
        <v>736.429664</v>
      </c>
      <c r="BB130">
        <v>4976.1085629999998</v>
      </c>
      <c r="BC130">
        <v>118.883792</v>
      </c>
      <c r="BD130">
        <v>147.26682</v>
      </c>
      <c r="BE130">
        <v>102110.791367</v>
      </c>
      <c r="BF130">
        <v>84529.496402999997</v>
      </c>
      <c r="BG130">
        <v>7.5633689999999998</v>
      </c>
      <c r="BH130">
        <v>185</v>
      </c>
      <c r="BI130">
        <v>185.08333334</v>
      </c>
      <c r="BJ130">
        <v>192.08333334</v>
      </c>
      <c r="BK130">
        <v>201</v>
      </c>
      <c r="BL130">
        <v>180</v>
      </c>
      <c r="BM130">
        <v>19.136690999999999</v>
      </c>
      <c r="BN130">
        <v>3.2432430000000001</v>
      </c>
      <c r="BO130">
        <v>2.0850369999999998</v>
      </c>
      <c r="BP130">
        <v>1.9010629999999999</v>
      </c>
      <c r="BQ130">
        <v>39.388888889999997</v>
      </c>
      <c r="BR130">
        <v>162</v>
      </c>
      <c r="BS130">
        <v>8416.7622319999991</v>
      </c>
      <c r="BT130">
        <v>44117.743254000001</v>
      </c>
      <c r="BU130">
        <v>155269.064748</v>
      </c>
      <c r="BV130">
        <v>1205720.6703910001</v>
      </c>
      <c r="BW130">
        <v>2788.634505</v>
      </c>
      <c r="BX130">
        <v>57.133333329999999</v>
      </c>
      <c r="BY130">
        <v>10.647482</v>
      </c>
      <c r="BZ130">
        <v>89.5</v>
      </c>
      <c r="CA130">
        <v>89.75</v>
      </c>
      <c r="CB130">
        <v>82.583333330000002</v>
      </c>
      <c r="CC130">
        <v>71.25</v>
      </c>
      <c r="CD130">
        <v>75</v>
      </c>
      <c r="CE130">
        <v>74</v>
      </c>
      <c r="CF130">
        <v>69</v>
      </c>
      <c r="CG130">
        <v>63.333333330000002</v>
      </c>
      <c r="CH130">
        <v>53.666666669999998</v>
      </c>
      <c r="CI130">
        <v>58</v>
      </c>
      <c r="CJ130">
        <v>16</v>
      </c>
      <c r="CK130">
        <v>20.75</v>
      </c>
      <c r="CL130">
        <v>19.25</v>
      </c>
      <c r="CM130">
        <v>17.583333329999999</v>
      </c>
      <c r="CN130">
        <v>17</v>
      </c>
      <c r="CO130">
        <v>3.6590349999999998</v>
      </c>
      <c r="CP130">
        <v>86</v>
      </c>
      <c r="CR130">
        <v>16.8</v>
      </c>
      <c r="CS130">
        <v>42</v>
      </c>
      <c r="CT130">
        <v>95</v>
      </c>
      <c r="CU130">
        <v>92</v>
      </c>
      <c r="CW130">
        <v>21</v>
      </c>
      <c r="CX130">
        <v>24</v>
      </c>
      <c r="CY130">
        <v>70</v>
      </c>
      <c r="CZ130">
        <v>71</v>
      </c>
      <c r="DA130">
        <v>84</v>
      </c>
      <c r="DB130">
        <v>909</v>
      </c>
      <c r="DC130">
        <v>24</v>
      </c>
      <c r="DD130">
        <v>70</v>
      </c>
      <c r="DE130">
        <v>71</v>
      </c>
      <c r="DF130">
        <v>84</v>
      </c>
      <c r="DG130">
        <v>800.5</v>
      </c>
      <c r="DH130" t="s">
        <v>81</v>
      </c>
      <c r="DI130" t="s">
        <v>468</v>
      </c>
      <c r="DJ130">
        <v>1760.0392999999999</v>
      </c>
      <c r="DK130">
        <v>1741.5161000000001</v>
      </c>
      <c r="DL130">
        <v>1746.6631</v>
      </c>
      <c r="DM130">
        <v>1754.0552</v>
      </c>
      <c r="DN130">
        <v>1746.3174999999999</v>
      </c>
      <c r="DO130">
        <v>1728.3970999999999</v>
      </c>
      <c r="DP130">
        <v>1712.2524000000001</v>
      </c>
      <c r="DQ130">
        <v>1709.6387</v>
      </c>
      <c r="DR130">
        <v>1734.5673999999999</v>
      </c>
      <c r="DS130">
        <v>1759.3050000000001</v>
      </c>
      <c r="DT130">
        <v>698.92399999999998</v>
      </c>
      <c r="DU130">
        <v>732.13959999999997</v>
      </c>
      <c r="DV130">
        <v>736.71749999999997</v>
      </c>
      <c r="DW130">
        <v>762.91399999999999</v>
      </c>
      <c r="DX130">
        <v>787.91070000000002</v>
      </c>
      <c r="DY130">
        <v>817.24770000000001</v>
      </c>
      <c r="DZ130">
        <v>844.98649999999998</v>
      </c>
      <c r="EA130">
        <v>870.32159999999999</v>
      </c>
      <c r="EB130">
        <v>886.77440000000001</v>
      </c>
      <c r="EC130">
        <v>901.44470000000001</v>
      </c>
    </row>
    <row r="131" spans="1:133" customFormat="1" x14ac:dyDescent="0.25">
      <c r="A131" t="s">
        <v>68</v>
      </c>
      <c r="B131" t="s">
        <v>469</v>
      </c>
      <c r="C131">
        <v>131</v>
      </c>
      <c r="D131">
        <v>674880.00008400006</v>
      </c>
      <c r="E131">
        <v>76.327590554950845</v>
      </c>
      <c r="F131">
        <v>993.72629195723232</v>
      </c>
      <c r="G131">
        <v>54161.702124586023</v>
      </c>
      <c r="H131">
        <v>93</v>
      </c>
      <c r="I131">
        <v>28.79805</v>
      </c>
      <c r="J131">
        <v>29.492367000000002</v>
      </c>
      <c r="K131">
        <v>8.8827169999999995</v>
      </c>
      <c r="L131">
        <v>5.956366</v>
      </c>
      <c r="M131">
        <v>21748</v>
      </c>
      <c r="N131">
        <v>15485</v>
      </c>
      <c r="O131">
        <v>15139</v>
      </c>
      <c r="P131">
        <v>15334</v>
      </c>
      <c r="Q131">
        <v>15484</v>
      </c>
      <c r="R131">
        <v>15513</v>
      </c>
      <c r="S131">
        <v>6263</v>
      </c>
      <c r="T131">
        <v>5666</v>
      </c>
      <c r="U131">
        <v>5794</v>
      </c>
      <c r="V131">
        <v>5934</v>
      </c>
      <c r="W131">
        <v>6073</v>
      </c>
      <c r="X131">
        <v>20.683226999999999</v>
      </c>
      <c r="Y131">
        <v>1.056605</v>
      </c>
      <c r="Z131">
        <v>15766</v>
      </c>
      <c r="AA131">
        <v>15755</v>
      </c>
      <c r="AB131">
        <v>15726</v>
      </c>
      <c r="AC131">
        <v>15557.5663</v>
      </c>
      <c r="AD131">
        <v>6697</v>
      </c>
      <c r="AE131">
        <v>7032</v>
      </c>
      <c r="AF131">
        <v>7387</v>
      </c>
      <c r="AG131">
        <v>7630.3940000000002</v>
      </c>
      <c r="AH131">
        <v>73903.899208999996</v>
      </c>
      <c r="AI131">
        <v>12818.503443</v>
      </c>
      <c r="AJ131">
        <v>102.26463800000001</v>
      </c>
      <c r="AK131">
        <v>124.98573399999999</v>
      </c>
      <c r="AL131">
        <v>256628.133482</v>
      </c>
      <c r="AM131">
        <v>60.427</v>
      </c>
      <c r="AN131">
        <v>3.2172640800000001</v>
      </c>
      <c r="AO131">
        <v>7.7202500000000001</v>
      </c>
      <c r="AP131">
        <v>8.2102000000000004</v>
      </c>
      <c r="AQ131">
        <v>3.2351999999999999</v>
      </c>
      <c r="AR131">
        <v>4.5580999999999996</v>
      </c>
      <c r="AS131">
        <v>5.2282999999999999</v>
      </c>
      <c r="AT131">
        <v>10.555099999999999</v>
      </c>
      <c r="AU131">
        <v>392420.12873</v>
      </c>
      <c r="AV131">
        <v>318050.04793900001</v>
      </c>
      <c r="AW131">
        <v>326052.055184</v>
      </c>
      <c r="AX131">
        <v>350793.004587</v>
      </c>
      <c r="AY131">
        <v>393995.87507399998</v>
      </c>
      <c r="AZ131">
        <v>30837.134449000001</v>
      </c>
      <c r="BA131">
        <v>878.57115699999997</v>
      </c>
      <c r="BB131">
        <v>5455.6149429999996</v>
      </c>
      <c r="BC131">
        <v>34.979267</v>
      </c>
      <c r="BD131">
        <v>266.62418700000001</v>
      </c>
      <c r="BE131">
        <v>127611.36835400001</v>
      </c>
      <c r="BF131">
        <v>107080.632285</v>
      </c>
      <c r="BG131">
        <v>7.8581940000000001</v>
      </c>
      <c r="BH131">
        <v>1709</v>
      </c>
      <c r="BI131">
        <v>1738.33333333</v>
      </c>
      <c r="BJ131">
        <v>1757.75</v>
      </c>
      <c r="BK131">
        <v>1744</v>
      </c>
      <c r="BL131">
        <v>1697</v>
      </c>
      <c r="BM131">
        <v>19.623183999999998</v>
      </c>
      <c r="BN131">
        <v>0.93622000000000005</v>
      </c>
      <c r="BO131">
        <v>0.33566299999999999</v>
      </c>
      <c r="BP131">
        <v>0.202317</v>
      </c>
      <c r="BQ131">
        <v>33.838748500000001</v>
      </c>
      <c r="BR131">
        <v>1662</v>
      </c>
      <c r="BS131">
        <v>6057.7281549999998</v>
      </c>
      <c r="BT131">
        <v>36471.169762999998</v>
      </c>
      <c r="BU131">
        <v>126644.579275</v>
      </c>
      <c r="BV131">
        <v>964346.50455900002</v>
      </c>
      <c r="BW131">
        <v>2048.3722640000001</v>
      </c>
      <c r="BX131">
        <v>52.768211919999999</v>
      </c>
      <c r="BY131">
        <v>10.969184</v>
      </c>
      <c r="BZ131">
        <v>822.5</v>
      </c>
      <c r="CB131">
        <v>721</v>
      </c>
      <c r="CC131">
        <v>718.41666667000004</v>
      </c>
      <c r="CD131">
        <v>756.5</v>
      </c>
      <c r="CE131">
        <v>687</v>
      </c>
      <c r="CG131">
        <v>593.08333332999996</v>
      </c>
      <c r="CH131">
        <v>599.25</v>
      </c>
      <c r="CI131">
        <v>623.5</v>
      </c>
      <c r="CJ131">
        <v>133</v>
      </c>
      <c r="CL131">
        <v>127.91666667</v>
      </c>
      <c r="CM131">
        <v>119.16666667</v>
      </c>
      <c r="CN131">
        <v>129</v>
      </c>
      <c r="CO131">
        <v>3.7819569999999998</v>
      </c>
      <c r="CP131">
        <v>86</v>
      </c>
      <c r="CR131">
        <v>15</v>
      </c>
      <c r="CS131">
        <v>37</v>
      </c>
      <c r="CT131">
        <v>89</v>
      </c>
      <c r="CU131">
        <v>86</v>
      </c>
      <c r="CW131">
        <v>36</v>
      </c>
      <c r="CX131">
        <v>35</v>
      </c>
      <c r="CY131">
        <v>74</v>
      </c>
      <c r="CZ131">
        <v>78</v>
      </c>
      <c r="DA131">
        <v>91</v>
      </c>
      <c r="DB131">
        <v>515.5</v>
      </c>
      <c r="DC131">
        <v>35</v>
      </c>
      <c r="DD131">
        <v>74</v>
      </c>
      <c r="DE131">
        <v>78</v>
      </c>
      <c r="DF131">
        <v>91</v>
      </c>
      <c r="DG131">
        <v>750</v>
      </c>
      <c r="DH131" t="s">
        <v>68</v>
      </c>
      <c r="DI131" t="s">
        <v>469</v>
      </c>
      <c r="DJ131">
        <v>15523.456699999999</v>
      </c>
      <c r="DK131">
        <v>15583.378000000001</v>
      </c>
      <c r="DL131">
        <v>15549.5825</v>
      </c>
      <c r="DM131">
        <v>15552.526599999999</v>
      </c>
      <c r="DN131">
        <v>15557.5663</v>
      </c>
      <c r="DO131">
        <v>15508.963900000001</v>
      </c>
      <c r="DP131">
        <v>15593.865299999999</v>
      </c>
      <c r="DQ131">
        <v>15701.9573</v>
      </c>
      <c r="DR131">
        <v>15979.0839</v>
      </c>
      <c r="DS131">
        <v>16295.5784</v>
      </c>
      <c r="DT131">
        <v>6354.1628000000001</v>
      </c>
      <c r="DU131">
        <v>6670.8591999999999</v>
      </c>
      <c r="DV131">
        <v>7002.2040999999999</v>
      </c>
      <c r="DW131">
        <v>7301.3265000000001</v>
      </c>
      <c r="DX131">
        <v>7630.3940000000002</v>
      </c>
      <c r="DY131">
        <v>7964.0527000000002</v>
      </c>
      <c r="DZ131">
        <v>8238.6314000000002</v>
      </c>
      <c r="EA131">
        <v>8474.4364000000005</v>
      </c>
      <c r="EB131">
        <v>8646.5252999999993</v>
      </c>
      <c r="EC131">
        <v>8758.0489999999991</v>
      </c>
    </row>
    <row r="132" spans="1:133" customFormat="1" x14ac:dyDescent="0.25">
      <c r="A132" t="s">
        <v>118</v>
      </c>
      <c r="B132" t="s">
        <v>470</v>
      </c>
      <c r="C132">
        <v>132</v>
      </c>
      <c r="D132">
        <v>191303.99997911998</v>
      </c>
      <c r="E132">
        <v>114.00816059441128</v>
      </c>
      <c r="F132">
        <v>793.91962539568999</v>
      </c>
      <c r="G132">
        <v>0</v>
      </c>
      <c r="H132">
        <v>74</v>
      </c>
      <c r="I132">
        <v>25.549451000000001</v>
      </c>
      <c r="J132">
        <v>21.862348000000001</v>
      </c>
      <c r="K132">
        <v>10.193790999999999</v>
      </c>
      <c r="L132">
        <v>6.6491059999999997</v>
      </c>
      <c r="M132">
        <v>6916</v>
      </c>
      <c r="N132">
        <v>5149</v>
      </c>
      <c r="O132">
        <v>4775</v>
      </c>
      <c r="P132">
        <v>4890</v>
      </c>
      <c r="Q132">
        <v>4983</v>
      </c>
      <c r="R132">
        <v>5066</v>
      </c>
      <c r="S132">
        <v>1767</v>
      </c>
      <c r="T132">
        <v>1570</v>
      </c>
      <c r="U132">
        <v>1598</v>
      </c>
      <c r="V132">
        <v>1644</v>
      </c>
      <c r="W132">
        <v>1691</v>
      </c>
      <c r="X132">
        <v>26.024459</v>
      </c>
      <c r="Y132">
        <v>1.1514580000000001</v>
      </c>
      <c r="Z132">
        <v>5094</v>
      </c>
      <c r="AA132">
        <v>5119</v>
      </c>
      <c r="AB132">
        <v>5046</v>
      </c>
      <c r="AC132">
        <v>5068.1880000000001</v>
      </c>
      <c r="AD132">
        <v>1909</v>
      </c>
      <c r="AE132">
        <v>2008</v>
      </c>
      <c r="AF132">
        <v>2061</v>
      </c>
      <c r="AG132">
        <v>2281.2539999999999</v>
      </c>
      <c r="AH132">
        <v>58994.650087000002</v>
      </c>
      <c r="AI132">
        <v>13167.488240999999</v>
      </c>
      <c r="AJ132">
        <v>-5.9076639999999996</v>
      </c>
      <c r="AK132">
        <v>543.74411999999995</v>
      </c>
      <c r="AL132">
        <v>230903.79173699999</v>
      </c>
      <c r="AM132">
        <v>53.311999999999998</v>
      </c>
      <c r="AN132">
        <v>2.8594164499999999</v>
      </c>
      <c r="AO132">
        <v>8.4586469999999991</v>
      </c>
      <c r="AP132">
        <v>-1.6603000000000001</v>
      </c>
      <c r="AQ132">
        <v>-11.6747</v>
      </c>
      <c r="AR132">
        <v>-6.8769</v>
      </c>
      <c r="AS132">
        <v>-7.5461</v>
      </c>
      <c r="AT132">
        <v>-2.5636000000000001</v>
      </c>
      <c r="AU132">
        <v>400738.78628</v>
      </c>
      <c r="AV132">
        <v>286457.07175</v>
      </c>
      <c r="AW132">
        <v>291855.76741299999</v>
      </c>
      <c r="AX132">
        <v>386284.57446799998</v>
      </c>
      <c r="AY132">
        <v>380854.11140599998</v>
      </c>
      <c r="AZ132">
        <v>21960.670908</v>
      </c>
      <c r="BA132">
        <v>309.23800599999998</v>
      </c>
      <c r="BB132">
        <v>4557.7046099999998</v>
      </c>
      <c r="BC132">
        <v>59.078080999999997</v>
      </c>
      <c r="BD132">
        <v>36.989652</v>
      </c>
      <c r="BE132">
        <v>95303.338992999998</v>
      </c>
      <c r="BF132">
        <v>85953.593661999999</v>
      </c>
      <c r="BG132">
        <v>5.4800459999999998</v>
      </c>
      <c r="BH132">
        <v>379</v>
      </c>
      <c r="BI132">
        <v>401.83333334000002</v>
      </c>
      <c r="BJ132">
        <v>441.41666666999998</v>
      </c>
      <c r="BK132">
        <v>376</v>
      </c>
      <c r="BL132">
        <v>377</v>
      </c>
      <c r="BM132">
        <v>14.997170000000001</v>
      </c>
      <c r="BN132">
        <v>6.8601580000000002</v>
      </c>
      <c r="BO132">
        <v>0.31810300000000002</v>
      </c>
      <c r="BP132">
        <v>0.55667999999999995</v>
      </c>
      <c r="BQ132">
        <v>42.174603169999997</v>
      </c>
      <c r="BR132">
        <v>378</v>
      </c>
      <c r="BS132">
        <v>7660.7337719999996</v>
      </c>
      <c r="BT132">
        <v>30467.755927999999</v>
      </c>
      <c r="BU132">
        <v>119250.141483</v>
      </c>
      <c r="BV132">
        <v>1086159.793814</v>
      </c>
      <c r="BW132">
        <v>0</v>
      </c>
      <c r="BX132">
        <v>88.942307690000007</v>
      </c>
      <c r="BY132">
        <v>8.7436330000000009</v>
      </c>
      <c r="BZ132">
        <v>194</v>
      </c>
      <c r="CA132">
        <v>236.91666667000001</v>
      </c>
      <c r="CB132">
        <v>192.16666667000001</v>
      </c>
      <c r="CC132">
        <v>228.66666667000001</v>
      </c>
      <c r="CD132">
        <v>208</v>
      </c>
      <c r="CE132">
        <v>154.5</v>
      </c>
      <c r="CF132">
        <v>199.91666667000001</v>
      </c>
      <c r="CG132">
        <v>166.33333332999999</v>
      </c>
      <c r="CH132">
        <v>190.5</v>
      </c>
      <c r="CI132">
        <v>165.5</v>
      </c>
      <c r="CJ132">
        <v>40</v>
      </c>
      <c r="CK132">
        <v>37</v>
      </c>
      <c r="CL132">
        <v>25.833333329999999</v>
      </c>
      <c r="CM132">
        <v>38.166666669999998</v>
      </c>
      <c r="CN132">
        <v>41</v>
      </c>
      <c r="CO132">
        <v>2.8050899999999999</v>
      </c>
      <c r="CP132">
        <v>86</v>
      </c>
      <c r="CR132">
        <v>15</v>
      </c>
      <c r="CW132">
        <v>50</v>
      </c>
      <c r="DB132">
        <v>620</v>
      </c>
      <c r="DG132">
        <v>1040.5</v>
      </c>
      <c r="DH132" t="s">
        <v>118</v>
      </c>
      <c r="DI132" t="s">
        <v>470</v>
      </c>
      <c r="DJ132">
        <v>5117.5946000000004</v>
      </c>
      <c r="DK132">
        <v>5120.7372999999998</v>
      </c>
      <c r="DL132">
        <v>5146.5896000000002</v>
      </c>
      <c r="DM132">
        <v>5105.8074999999999</v>
      </c>
      <c r="DN132">
        <v>5068.1880000000001</v>
      </c>
      <c r="DO132">
        <v>5044.8616000000002</v>
      </c>
      <c r="DP132">
        <v>5066.3931000000002</v>
      </c>
      <c r="DQ132">
        <v>5092.1777000000002</v>
      </c>
      <c r="DR132">
        <v>5150.1610000000001</v>
      </c>
      <c r="DS132">
        <v>5175.6052</v>
      </c>
      <c r="DT132">
        <v>1765.6717000000001</v>
      </c>
      <c r="DU132">
        <v>1895.4473</v>
      </c>
      <c r="DV132">
        <v>1990.6936000000001</v>
      </c>
      <c r="DW132">
        <v>2129.3876</v>
      </c>
      <c r="DX132">
        <v>2281.2539999999999</v>
      </c>
      <c r="DY132">
        <v>2392.2741000000001</v>
      </c>
      <c r="DZ132">
        <v>2492.8137000000002</v>
      </c>
      <c r="EA132">
        <v>2590.5861</v>
      </c>
      <c r="EB132">
        <v>2660.1298999999999</v>
      </c>
      <c r="EC132">
        <v>2749.1253999999999</v>
      </c>
    </row>
    <row r="133" spans="1:133" customFormat="1" x14ac:dyDescent="0.25">
      <c r="A133" t="s">
        <v>44</v>
      </c>
      <c r="B133" t="s">
        <v>471</v>
      </c>
      <c r="C133">
        <v>133</v>
      </c>
      <c r="D133">
        <v>191207.9999922</v>
      </c>
      <c r="E133">
        <v>60.458532295098564</v>
      </c>
      <c r="F133">
        <v>1263.4722397085902</v>
      </c>
      <c r="G133">
        <v>62870.229006412213</v>
      </c>
      <c r="H133">
        <v>81</v>
      </c>
      <c r="I133">
        <v>28.151764</v>
      </c>
      <c r="J133">
        <v>23.210003</v>
      </c>
      <c r="K133">
        <v>9.7751870000000007</v>
      </c>
      <c r="L133">
        <v>6.9910880000000004</v>
      </c>
      <c r="M133">
        <v>11676</v>
      </c>
      <c r="N133">
        <v>8389</v>
      </c>
      <c r="O133">
        <v>7859</v>
      </c>
      <c r="P133">
        <v>7951</v>
      </c>
      <c r="Q133">
        <v>8139</v>
      </c>
      <c r="R133">
        <v>8320</v>
      </c>
      <c r="S133">
        <v>3287</v>
      </c>
      <c r="T133">
        <v>2879</v>
      </c>
      <c r="U133">
        <v>2994</v>
      </c>
      <c r="V133">
        <v>3020</v>
      </c>
      <c r="W133">
        <v>3145</v>
      </c>
      <c r="X133">
        <v>24.833570999999999</v>
      </c>
      <c r="Y133">
        <v>1.3101640000000001</v>
      </c>
      <c r="Z133">
        <v>8359</v>
      </c>
      <c r="AA133">
        <v>8372</v>
      </c>
      <c r="AB133">
        <v>8328</v>
      </c>
      <c r="AC133">
        <v>8404.7039000000004</v>
      </c>
      <c r="AD133">
        <v>3456</v>
      </c>
      <c r="AE133">
        <v>3654</v>
      </c>
      <c r="AF133">
        <v>3749</v>
      </c>
      <c r="AG133">
        <v>4017.4387000000002</v>
      </c>
      <c r="AH133">
        <v>63071.342925999998</v>
      </c>
      <c r="AI133">
        <v>12662.186018</v>
      </c>
      <c r="AJ133">
        <v>-56.925249000000001</v>
      </c>
      <c r="AK133">
        <v>50.407299000000002</v>
      </c>
      <c r="AL133">
        <v>224040.462428</v>
      </c>
      <c r="AM133">
        <v>57.554000000000002</v>
      </c>
      <c r="AN133">
        <v>2.93797277</v>
      </c>
      <c r="AO133">
        <v>7.4768759999999999</v>
      </c>
      <c r="AP133">
        <v>-8.7273999999999994</v>
      </c>
      <c r="AQ133">
        <v>1.0553999999999999</v>
      </c>
      <c r="AR133">
        <v>-0.43559999999999999</v>
      </c>
      <c r="AS133">
        <v>-3.3231999999999999</v>
      </c>
      <c r="AT133">
        <v>-6.6738999999999997</v>
      </c>
      <c r="AU133">
        <v>327796.47218500002</v>
      </c>
      <c r="AV133">
        <v>302462.53634400002</v>
      </c>
      <c r="AW133">
        <v>352364.10867300001</v>
      </c>
      <c r="AX133">
        <v>344411.84210499999</v>
      </c>
      <c r="AY133">
        <v>310267.029973</v>
      </c>
      <c r="AZ133">
        <v>20690.818773999999</v>
      </c>
      <c r="BA133">
        <v>399.70648899999998</v>
      </c>
      <c r="BB133">
        <v>4362.1668760000002</v>
      </c>
      <c r="BC133">
        <v>131.18659199999999</v>
      </c>
      <c r="BD133">
        <v>104.983304</v>
      </c>
      <c r="BE133">
        <v>84047.459690000003</v>
      </c>
      <c r="BF133">
        <v>73497.414055000001</v>
      </c>
      <c r="BG133">
        <v>6.312093</v>
      </c>
      <c r="BH133">
        <v>737</v>
      </c>
      <c r="BI133">
        <v>745.16666667000004</v>
      </c>
      <c r="BJ133">
        <v>769.91666666000003</v>
      </c>
      <c r="BK133">
        <v>760</v>
      </c>
      <c r="BL133">
        <v>734</v>
      </c>
      <c r="BM133">
        <v>16.519622999999999</v>
      </c>
      <c r="BO133">
        <v>0.32117200000000001</v>
      </c>
      <c r="BP133">
        <v>0.25693700000000003</v>
      </c>
      <c r="BQ133">
        <v>21.917469050000001</v>
      </c>
      <c r="BR133">
        <v>727</v>
      </c>
      <c r="BS133">
        <v>7613.7567259999996</v>
      </c>
      <c r="BT133">
        <v>38464.457005999997</v>
      </c>
      <c r="BU133">
        <v>136632.49163400001</v>
      </c>
      <c r="BV133">
        <v>979522.355507</v>
      </c>
      <c r="BW133">
        <v>2468.82494</v>
      </c>
      <c r="BX133">
        <v>35.21126761</v>
      </c>
      <c r="BY133">
        <v>11.439002</v>
      </c>
      <c r="BZ133">
        <v>458.5</v>
      </c>
      <c r="CA133">
        <v>427.5</v>
      </c>
      <c r="CB133">
        <v>432.41666666999998</v>
      </c>
      <c r="CC133">
        <v>433.91666666999998</v>
      </c>
      <c r="CD133">
        <v>460</v>
      </c>
      <c r="CE133">
        <v>376</v>
      </c>
      <c r="CF133">
        <v>351.08333333000002</v>
      </c>
      <c r="CG133">
        <v>352.75</v>
      </c>
      <c r="CH133">
        <v>352.25</v>
      </c>
      <c r="CI133">
        <v>373</v>
      </c>
      <c r="CJ133">
        <v>83.5</v>
      </c>
      <c r="CK133">
        <v>76.416666669999998</v>
      </c>
      <c r="CL133">
        <v>79.666666669999998</v>
      </c>
      <c r="CM133">
        <v>81.666666669999998</v>
      </c>
      <c r="CN133">
        <v>84.5</v>
      </c>
      <c r="CO133">
        <v>3.9268589999999999</v>
      </c>
      <c r="CP133">
        <v>87</v>
      </c>
      <c r="CQ133">
        <v>70.444444439999998</v>
      </c>
      <c r="CS133">
        <v>34</v>
      </c>
      <c r="CT133">
        <v>88</v>
      </c>
      <c r="CU133">
        <v>87</v>
      </c>
      <c r="CV133">
        <v>79.777777779999994</v>
      </c>
      <c r="CW133">
        <v>12</v>
      </c>
      <c r="CX133">
        <v>37</v>
      </c>
      <c r="CY133">
        <v>66</v>
      </c>
      <c r="CZ133">
        <v>75</v>
      </c>
      <c r="DA133">
        <v>88</v>
      </c>
      <c r="DB133">
        <v>694</v>
      </c>
      <c r="DC133">
        <v>37</v>
      </c>
      <c r="DD133">
        <v>66</v>
      </c>
      <c r="DE133">
        <v>75</v>
      </c>
      <c r="DF133">
        <v>88</v>
      </c>
      <c r="DG133">
        <v>819</v>
      </c>
      <c r="DH133" t="s">
        <v>44</v>
      </c>
      <c r="DI133" t="s">
        <v>471</v>
      </c>
      <c r="DJ133">
        <v>8377.6345999999994</v>
      </c>
      <c r="DK133">
        <v>8415.134</v>
      </c>
      <c r="DL133">
        <v>8440.9074999999993</v>
      </c>
      <c r="DM133">
        <v>8434.7883999999995</v>
      </c>
      <c r="DN133">
        <v>8404.7039000000004</v>
      </c>
      <c r="DO133">
        <v>8395.1668000000009</v>
      </c>
      <c r="DP133">
        <v>8463.6558999999997</v>
      </c>
      <c r="DQ133">
        <v>8553.4632999999994</v>
      </c>
      <c r="DR133">
        <v>8653.9217000000008</v>
      </c>
      <c r="DS133">
        <v>8756.6900999999998</v>
      </c>
      <c r="DT133">
        <v>3309.4321</v>
      </c>
      <c r="DU133">
        <v>3461.7347</v>
      </c>
      <c r="DV133">
        <v>3646.0628000000002</v>
      </c>
      <c r="DW133">
        <v>3829.9441999999999</v>
      </c>
      <c r="DX133">
        <v>4017.4387000000002</v>
      </c>
      <c r="DY133">
        <v>4213.4829</v>
      </c>
      <c r="DZ133">
        <v>4361.1697000000004</v>
      </c>
      <c r="EA133">
        <v>4523.9213</v>
      </c>
      <c r="EB133">
        <v>4671.0043999999998</v>
      </c>
      <c r="EC133">
        <v>4798.3958999999995</v>
      </c>
    </row>
    <row r="134" spans="1:133" customFormat="1" x14ac:dyDescent="0.25">
      <c r="A134" t="s">
        <v>254</v>
      </c>
      <c r="B134" t="s">
        <v>472</v>
      </c>
      <c r="C134">
        <v>134</v>
      </c>
      <c r="D134">
        <v>577632.00001536007</v>
      </c>
      <c r="E134">
        <v>110.66832773816644</v>
      </c>
      <c r="F134">
        <v>616.77330894213844</v>
      </c>
      <c r="G134">
        <v>56053.691267056565</v>
      </c>
      <c r="H134">
        <v>81</v>
      </c>
      <c r="I134">
        <v>26.101141999999999</v>
      </c>
      <c r="J134">
        <v>27.575372999999999</v>
      </c>
      <c r="K134">
        <v>9.6460170000000005</v>
      </c>
      <c r="L134">
        <v>6.3716809999999997</v>
      </c>
      <c r="M134">
        <v>16551</v>
      </c>
      <c r="N134">
        <v>12231</v>
      </c>
      <c r="O134">
        <v>11048</v>
      </c>
      <c r="P134">
        <v>11276</v>
      </c>
      <c r="Q134">
        <v>11587</v>
      </c>
      <c r="R134">
        <v>11958</v>
      </c>
      <c r="S134">
        <v>4320</v>
      </c>
      <c r="T134">
        <v>3799</v>
      </c>
      <c r="U134">
        <v>3932</v>
      </c>
      <c r="V134">
        <v>3984</v>
      </c>
      <c r="W134">
        <v>4131</v>
      </c>
      <c r="X134">
        <v>24.411504000000001</v>
      </c>
      <c r="Y134">
        <v>1.18584</v>
      </c>
      <c r="Z134">
        <v>12072</v>
      </c>
      <c r="AA134">
        <v>12097</v>
      </c>
      <c r="AB134">
        <v>11984</v>
      </c>
      <c r="AC134">
        <v>12116.108</v>
      </c>
      <c r="AD134">
        <v>4611</v>
      </c>
      <c r="AE134">
        <v>4903</v>
      </c>
      <c r="AF134">
        <v>5183</v>
      </c>
      <c r="AG134">
        <v>5601.1009999999997</v>
      </c>
      <c r="AH134">
        <v>54159.386140000002</v>
      </c>
      <c r="AI134">
        <v>10736.135693</v>
      </c>
      <c r="AJ134">
        <v>-142.38966300000001</v>
      </c>
      <c r="AK134">
        <v>174.76401200000001</v>
      </c>
      <c r="AL134">
        <v>207498.14814800001</v>
      </c>
      <c r="AM134">
        <v>59.106999999999999</v>
      </c>
      <c r="AN134">
        <v>2.8910550499999998</v>
      </c>
      <c r="AO134">
        <v>7.0448919999999999</v>
      </c>
      <c r="AP134">
        <v>-16.361000000000001</v>
      </c>
      <c r="AQ134">
        <v>-16.931899999999999</v>
      </c>
      <c r="AR134">
        <v>-16.656500000000001</v>
      </c>
      <c r="AS134">
        <v>-18.453499999999998</v>
      </c>
      <c r="AT134">
        <v>-13.746700000000001</v>
      </c>
      <c r="AU134">
        <v>316120.67435699998</v>
      </c>
      <c r="AV134">
        <v>256408.08795399999</v>
      </c>
      <c r="AW134">
        <v>262158.28436400002</v>
      </c>
      <c r="AX134">
        <v>277586.93652300001</v>
      </c>
      <c r="AY134">
        <v>302563.00997299998</v>
      </c>
      <c r="AZ134">
        <v>21525.466739</v>
      </c>
      <c r="BA134">
        <v>652.75811199999998</v>
      </c>
      <c r="BB134">
        <v>4593.3480829999999</v>
      </c>
      <c r="BC134">
        <v>152.55162200000001</v>
      </c>
      <c r="BD134">
        <v>80.442477999999994</v>
      </c>
      <c r="BE134">
        <v>97630.092592999994</v>
      </c>
      <c r="BF134">
        <v>82469.444443999993</v>
      </c>
      <c r="BG134">
        <v>6.8092560000000004</v>
      </c>
      <c r="BH134">
        <v>1127</v>
      </c>
      <c r="BI134">
        <v>1083.9166666599999</v>
      </c>
      <c r="BJ134">
        <v>1091.9166666599999</v>
      </c>
      <c r="BK134">
        <v>1087</v>
      </c>
      <c r="BL134">
        <v>1103</v>
      </c>
      <c r="BM134">
        <v>18.981480999999999</v>
      </c>
      <c r="BN134">
        <v>6.9210289999999999</v>
      </c>
      <c r="BO134">
        <v>0.302097</v>
      </c>
      <c r="BP134">
        <v>0.96368799999999999</v>
      </c>
      <c r="BQ134">
        <v>44.242647060000003</v>
      </c>
      <c r="BR134">
        <v>1088</v>
      </c>
      <c r="BS134">
        <v>5082.2861359999997</v>
      </c>
      <c r="BT134">
        <v>27574.527219</v>
      </c>
      <c r="BU134">
        <v>105644.90740700001</v>
      </c>
      <c r="BV134">
        <v>875140.93959700002</v>
      </c>
      <c r="BW134">
        <v>1766.1772699999999</v>
      </c>
      <c r="BX134">
        <v>65.594117650000001</v>
      </c>
      <c r="BY134">
        <v>9.8958329999999997</v>
      </c>
      <c r="BZ134">
        <v>521.5</v>
      </c>
      <c r="CA134">
        <v>498.16666666999998</v>
      </c>
      <c r="CB134">
        <v>504.33333333000002</v>
      </c>
      <c r="CC134">
        <v>492.41666666999998</v>
      </c>
      <c r="CD134">
        <v>509.5</v>
      </c>
      <c r="CE134">
        <v>427.5</v>
      </c>
      <c r="CF134">
        <v>404.25</v>
      </c>
      <c r="CG134">
        <v>422</v>
      </c>
      <c r="CH134">
        <v>414.58333333000002</v>
      </c>
      <c r="CI134">
        <v>422.5</v>
      </c>
      <c r="CJ134">
        <v>94</v>
      </c>
      <c r="CK134">
        <v>93.916666669999998</v>
      </c>
      <c r="CL134">
        <v>82.333333330000002</v>
      </c>
      <c r="CM134">
        <v>77.833333330000002</v>
      </c>
      <c r="CN134">
        <v>89.5</v>
      </c>
      <c r="CO134">
        <v>3.1508669999999999</v>
      </c>
      <c r="CP134">
        <v>87</v>
      </c>
      <c r="CR134">
        <v>16</v>
      </c>
      <c r="CS134">
        <v>37</v>
      </c>
      <c r="CT134">
        <v>89</v>
      </c>
      <c r="CU134">
        <v>89</v>
      </c>
      <c r="CW134">
        <v>56</v>
      </c>
      <c r="CX134">
        <v>30</v>
      </c>
      <c r="CY134">
        <v>68</v>
      </c>
      <c r="CZ134">
        <v>78</v>
      </c>
      <c r="DA134">
        <v>87</v>
      </c>
      <c r="DB134">
        <v>638</v>
      </c>
      <c r="DC134">
        <v>30</v>
      </c>
      <c r="DD134">
        <v>68</v>
      </c>
      <c r="DE134">
        <v>78</v>
      </c>
      <c r="DF134">
        <v>87</v>
      </c>
      <c r="DG134">
        <v>612</v>
      </c>
      <c r="DH134" t="s">
        <v>254</v>
      </c>
      <c r="DI134" t="s">
        <v>472</v>
      </c>
      <c r="DJ134">
        <v>12151.4041</v>
      </c>
      <c r="DK134">
        <v>12225.237499999999</v>
      </c>
      <c r="DL134">
        <v>12260.1127</v>
      </c>
      <c r="DM134">
        <v>12200.0291</v>
      </c>
      <c r="DN134">
        <v>12116.108</v>
      </c>
      <c r="DO134">
        <v>12115.359700000001</v>
      </c>
      <c r="DP134">
        <v>12113.4313</v>
      </c>
      <c r="DQ134">
        <v>12236.9112</v>
      </c>
      <c r="DR134">
        <v>12339.429099999999</v>
      </c>
      <c r="DS134">
        <v>12464.825800000001</v>
      </c>
      <c r="DT134">
        <v>4324.7560000000003</v>
      </c>
      <c r="DU134">
        <v>4607.5006000000003</v>
      </c>
      <c r="DV134">
        <v>4907.0523000000003</v>
      </c>
      <c r="DW134">
        <v>5238.4310999999998</v>
      </c>
      <c r="DX134">
        <v>5601.1009999999997</v>
      </c>
      <c r="DY134">
        <v>5898.7999</v>
      </c>
      <c r="DZ134">
        <v>6221.9318000000003</v>
      </c>
      <c r="EA134">
        <v>6488.5095000000001</v>
      </c>
      <c r="EB134">
        <v>6692.8657999999996</v>
      </c>
      <c r="EC134">
        <v>6878.5006999999996</v>
      </c>
    </row>
    <row r="135" spans="1:133" customFormat="1" x14ac:dyDescent="0.25">
      <c r="A135" t="s">
        <v>113</v>
      </c>
      <c r="B135" t="s">
        <v>473</v>
      </c>
      <c r="C135">
        <v>135</v>
      </c>
      <c r="D135">
        <v>463583.99996219995</v>
      </c>
      <c r="E135">
        <v>81.110336886829728</v>
      </c>
      <c r="F135">
        <v>962.79422938874427</v>
      </c>
      <c r="G135">
        <v>0</v>
      </c>
      <c r="H135">
        <v>87</v>
      </c>
      <c r="I135">
        <v>28.656341000000001</v>
      </c>
      <c r="J135">
        <v>34.594501000000001</v>
      </c>
      <c r="K135">
        <v>7.516229</v>
      </c>
      <c r="L135">
        <v>5.8437549999999998</v>
      </c>
      <c r="M135">
        <v>17497</v>
      </c>
      <c r="N135">
        <v>12483</v>
      </c>
      <c r="O135">
        <v>12275</v>
      </c>
      <c r="P135">
        <v>12351</v>
      </c>
      <c r="Q135">
        <v>12401</v>
      </c>
      <c r="R135">
        <v>12481</v>
      </c>
      <c r="S135">
        <v>5014</v>
      </c>
      <c r="T135">
        <v>4075</v>
      </c>
      <c r="U135">
        <v>4318</v>
      </c>
      <c r="V135">
        <v>4536</v>
      </c>
      <c r="W135">
        <v>4721</v>
      </c>
      <c r="X135">
        <v>20.392536</v>
      </c>
      <c r="Y135">
        <v>0.90208699999999997</v>
      </c>
      <c r="Z135">
        <v>12534</v>
      </c>
      <c r="AA135">
        <v>12485</v>
      </c>
      <c r="AB135">
        <v>12334</v>
      </c>
      <c r="AC135">
        <v>12281.0237</v>
      </c>
      <c r="AD135">
        <v>5457</v>
      </c>
      <c r="AE135">
        <v>5872</v>
      </c>
      <c r="AF135">
        <v>6179</v>
      </c>
      <c r="AG135">
        <v>6490.0844999999999</v>
      </c>
      <c r="AH135">
        <v>66653.940675999998</v>
      </c>
      <c r="AI135">
        <v>11450.729012</v>
      </c>
      <c r="AJ135">
        <v>60.270294999999997</v>
      </c>
      <c r="AK135">
        <v>179.34522899999999</v>
      </c>
      <c r="AL135">
        <v>232597.52692500001</v>
      </c>
      <c r="AM135">
        <v>56.198</v>
      </c>
      <c r="AN135">
        <v>3.0985324900000002</v>
      </c>
      <c r="AO135">
        <v>7.835629</v>
      </c>
      <c r="AP135">
        <v>6.5353000000000003</v>
      </c>
      <c r="AQ135">
        <v>3.9603999999999999</v>
      </c>
      <c r="AR135">
        <v>8.1241000000000003</v>
      </c>
      <c r="AS135">
        <v>5.7012999999999998</v>
      </c>
      <c r="AT135">
        <v>9.4153000000000002</v>
      </c>
      <c r="AU135">
        <v>398158.78679799999</v>
      </c>
      <c r="AV135">
        <v>316305.52763999999</v>
      </c>
      <c r="AW135">
        <v>329106.08962300001</v>
      </c>
      <c r="AX135">
        <v>385581.975072</v>
      </c>
      <c r="AY135">
        <v>406343.07257299998</v>
      </c>
      <c r="AZ135">
        <v>25509.287305999998</v>
      </c>
      <c r="BA135">
        <v>741.71629700000005</v>
      </c>
      <c r="BB135">
        <v>4341.5577910000002</v>
      </c>
      <c r="BC135">
        <v>88.821809000000002</v>
      </c>
      <c r="BD135">
        <v>111.304064</v>
      </c>
      <c r="BE135">
        <v>107106.501795</v>
      </c>
      <c r="BF135">
        <v>89017.949741000004</v>
      </c>
      <c r="BG135">
        <v>6.4068129999999996</v>
      </c>
      <c r="BH135">
        <v>1121</v>
      </c>
      <c r="BI135">
        <v>1077.9166666599999</v>
      </c>
      <c r="BJ135">
        <v>1087.9166666599999</v>
      </c>
      <c r="BK135">
        <v>1043</v>
      </c>
      <c r="BL135">
        <v>1061</v>
      </c>
      <c r="BM135">
        <v>16.274432000000001</v>
      </c>
      <c r="BN135">
        <v>3.4790369999999999</v>
      </c>
      <c r="BO135">
        <v>0.36577700000000002</v>
      </c>
      <c r="BP135">
        <v>0.44007499999999999</v>
      </c>
      <c r="BQ135">
        <v>34.961085969999999</v>
      </c>
      <c r="BR135">
        <v>1105</v>
      </c>
      <c r="BS135">
        <v>5987.9838229999996</v>
      </c>
      <c r="BT135">
        <v>35053.952105999997</v>
      </c>
      <c r="BU135">
        <v>122325.28919</v>
      </c>
      <c r="BV135">
        <v>937110.77158099995</v>
      </c>
      <c r="BW135">
        <v>0</v>
      </c>
      <c r="BX135">
        <v>63.189655170000002</v>
      </c>
      <c r="BY135">
        <v>10.41085</v>
      </c>
      <c r="BZ135">
        <v>654.5</v>
      </c>
      <c r="CA135">
        <v>589.08333332999996</v>
      </c>
      <c r="CB135">
        <v>631.08333332999996</v>
      </c>
      <c r="CC135">
        <v>638.16666667000004</v>
      </c>
      <c r="CD135">
        <v>639.5</v>
      </c>
      <c r="CE135">
        <v>522</v>
      </c>
      <c r="CF135">
        <v>478.16666666999998</v>
      </c>
      <c r="CG135">
        <v>508.16666666999998</v>
      </c>
      <c r="CH135">
        <v>527.25</v>
      </c>
      <c r="CI135">
        <v>522.5</v>
      </c>
      <c r="CJ135">
        <v>128</v>
      </c>
      <c r="CK135">
        <v>110.91666667</v>
      </c>
      <c r="CL135">
        <v>122.91666667</v>
      </c>
      <c r="CM135">
        <v>110.91666667</v>
      </c>
      <c r="CN135">
        <v>120</v>
      </c>
      <c r="CO135">
        <v>3.7406410000000001</v>
      </c>
      <c r="CP135">
        <v>85</v>
      </c>
      <c r="CR135">
        <v>17.600000000000001</v>
      </c>
      <c r="CS135">
        <v>33</v>
      </c>
      <c r="CT135">
        <v>90</v>
      </c>
      <c r="CU135">
        <v>89</v>
      </c>
      <c r="CW135">
        <v>28</v>
      </c>
      <c r="CX135">
        <v>28</v>
      </c>
      <c r="CY135">
        <v>65</v>
      </c>
      <c r="CZ135">
        <v>74</v>
      </c>
      <c r="DA135">
        <v>86</v>
      </c>
      <c r="DB135">
        <v>864</v>
      </c>
      <c r="DC135">
        <v>28</v>
      </c>
      <c r="DD135">
        <v>65</v>
      </c>
      <c r="DE135">
        <v>74</v>
      </c>
      <c r="DF135">
        <v>86</v>
      </c>
      <c r="DG135">
        <v>904</v>
      </c>
      <c r="DH135" t="s">
        <v>113</v>
      </c>
      <c r="DI135" t="s">
        <v>473</v>
      </c>
      <c r="DJ135">
        <v>12486.619000000001</v>
      </c>
      <c r="DK135">
        <v>12424.253000000001</v>
      </c>
      <c r="DL135">
        <v>12356.6801</v>
      </c>
      <c r="DM135">
        <v>12304.642400000001</v>
      </c>
      <c r="DN135">
        <v>12281.0237</v>
      </c>
      <c r="DO135">
        <v>12325.1021</v>
      </c>
      <c r="DP135">
        <v>12422.6621</v>
      </c>
      <c r="DQ135">
        <v>12700.417300000001</v>
      </c>
      <c r="DR135">
        <v>13020.688700000001</v>
      </c>
      <c r="DS135">
        <v>13350.651400000001</v>
      </c>
      <c r="DT135">
        <v>5045.9378999999999</v>
      </c>
      <c r="DU135">
        <v>5388.3227999999999</v>
      </c>
      <c r="DV135">
        <v>5798.8858</v>
      </c>
      <c r="DW135">
        <v>6148.1274000000003</v>
      </c>
      <c r="DX135">
        <v>6490.0844999999999</v>
      </c>
      <c r="DY135">
        <v>6773.5282999999999</v>
      </c>
      <c r="DZ135">
        <v>7065.3633</v>
      </c>
      <c r="EA135">
        <v>7248.2654999999995</v>
      </c>
      <c r="EB135">
        <v>7402.3090000000002</v>
      </c>
      <c r="EC135">
        <v>7482.8950999999997</v>
      </c>
    </row>
    <row r="136" spans="1:133" customFormat="1" x14ac:dyDescent="0.25">
      <c r="A136" t="s">
        <v>86</v>
      </c>
      <c r="B136" t="s">
        <v>474</v>
      </c>
      <c r="C136">
        <v>136</v>
      </c>
      <c r="D136">
        <v>86819.999985600007</v>
      </c>
      <c r="E136">
        <v>69.72590253181346</v>
      </c>
      <c r="F136">
        <v>1250.1842895430159</v>
      </c>
      <c r="G136">
        <v>73277.777787230763</v>
      </c>
      <c r="H136">
        <v>91</v>
      </c>
      <c r="I136">
        <v>26.517911000000002</v>
      </c>
      <c r="J136">
        <v>34.168183999999997</v>
      </c>
      <c r="K136">
        <v>6.0987869999999997</v>
      </c>
      <c r="L136">
        <v>4.3936419999999998</v>
      </c>
      <c r="M136">
        <v>6588</v>
      </c>
      <c r="N136">
        <v>4841</v>
      </c>
      <c r="O136">
        <v>4612</v>
      </c>
      <c r="P136">
        <v>4647</v>
      </c>
      <c r="Q136">
        <v>4692</v>
      </c>
      <c r="R136">
        <v>4736</v>
      </c>
      <c r="S136">
        <v>1747</v>
      </c>
      <c r="T136">
        <v>1467</v>
      </c>
      <c r="U136">
        <v>1540</v>
      </c>
      <c r="V136">
        <v>1586</v>
      </c>
      <c r="W136">
        <v>1618</v>
      </c>
      <c r="X136">
        <v>16.568583</v>
      </c>
      <c r="Y136">
        <v>0.76203399999999999</v>
      </c>
      <c r="Z136">
        <v>4727</v>
      </c>
      <c r="AA136">
        <v>4702</v>
      </c>
      <c r="AB136">
        <v>4735</v>
      </c>
      <c r="AC136">
        <v>4767.7056000000002</v>
      </c>
      <c r="AD136">
        <v>1829</v>
      </c>
      <c r="AE136">
        <v>1935</v>
      </c>
      <c r="AF136">
        <v>2039</v>
      </c>
      <c r="AG136">
        <v>2161.4621999999999</v>
      </c>
      <c r="AH136">
        <v>64165.755920000003</v>
      </c>
      <c r="AI136">
        <v>8893.5918720000009</v>
      </c>
      <c r="AJ136">
        <v>14.731399</v>
      </c>
      <c r="AK136">
        <v>154.695438</v>
      </c>
      <c r="AL136">
        <v>241971.37950800001</v>
      </c>
      <c r="AM136">
        <v>43.628</v>
      </c>
      <c r="AN136">
        <v>2.1395348799999998</v>
      </c>
      <c r="AO136">
        <v>6.5118400000000003</v>
      </c>
      <c r="AP136">
        <v>4.3468</v>
      </c>
      <c r="AQ136">
        <v>13.3444</v>
      </c>
      <c r="AR136">
        <v>9.7597000000000005</v>
      </c>
      <c r="AS136">
        <v>7.1094999999999997</v>
      </c>
      <c r="AT136">
        <v>6.0937999999999999</v>
      </c>
      <c r="AU136">
        <v>384897.16312099999</v>
      </c>
      <c r="AV136">
        <v>276135.73929100001</v>
      </c>
      <c r="AW136">
        <v>302392.26222099998</v>
      </c>
      <c r="AX136">
        <v>348310.10453000001</v>
      </c>
      <c r="AY136">
        <v>357521.428571</v>
      </c>
      <c r="AZ136">
        <v>16475.561626999999</v>
      </c>
      <c r="BA136">
        <v>797.26874899999996</v>
      </c>
      <c r="BB136">
        <v>2376.6410139999998</v>
      </c>
      <c r="BC136">
        <v>64.131583000000006</v>
      </c>
      <c r="BD136">
        <v>120.366179</v>
      </c>
      <c r="BE136">
        <v>88320.549513000005</v>
      </c>
      <c r="BF136">
        <v>62129.937035000003</v>
      </c>
      <c r="BG136">
        <v>4.2805099999999996</v>
      </c>
      <c r="BH136">
        <v>282</v>
      </c>
      <c r="BI136">
        <v>309.41666666999998</v>
      </c>
      <c r="BJ136">
        <v>310.16666666999998</v>
      </c>
      <c r="BK136">
        <v>287</v>
      </c>
      <c r="BL136">
        <v>280</v>
      </c>
      <c r="BM136">
        <v>10.761305</v>
      </c>
      <c r="BN136">
        <v>0</v>
      </c>
      <c r="BO136">
        <v>0.59957499999999997</v>
      </c>
      <c r="BP136">
        <v>0.45537300000000003</v>
      </c>
      <c r="BQ136">
        <v>25.839285709999999</v>
      </c>
      <c r="BR136">
        <v>280</v>
      </c>
      <c r="BS136">
        <v>5380.4889089999997</v>
      </c>
      <c r="BT136">
        <v>39757.285973999999</v>
      </c>
      <c r="BU136">
        <v>149926.15912999999</v>
      </c>
      <c r="BV136">
        <v>1119320.5128210001</v>
      </c>
      <c r="BW136">
        <v>2602.7625990000001</v>
      </c>
      <c r="BX136">
        <v>44.9</v>
      </c>
      <c r="BY136">
        <v>10.303376999999999</v>
      </c>
      <c r="BZ136">
        <v>234</v>
      </c>
      <c r="CA136">
        <v>258</v>
      </c>
      <c r="CC136">
        <v>228.75</v>
      </c>
      <c r="CD136">
        <v>227</v>
      </c>
      <c r="CE136">
        <v>180</v>
      </c>
      <c r="CF136">
        <v>206.33333332999999</v>
      </c>
      <c r="CH136">
        <v>176.25</v>
      </c>
      <c r="CI136">
        <v>169.5</v>
      </c>
      <c r="CJ136">
        <v>53</v>
      </c>
      <c r="CK136">
        <v>51.666666669999998</v>
      </c>
      <c r="CM136">
        <v>52.5</v>
      </c>
      <c r="CN136">
        <v>57</v>
      </c>
      <c r="CO136">
        <v>3.5519129999999999</v>
      </c>
      <c r="CP136">
        <v>87</v>
      </c>
      <c r="CR136">
        <v>14</v>
      </c>
      <c r="CS136">
        <v>37</v>
      </c>
      <c r="CT136">
        <v>92</v>
      </c>
      <c r="CU136">
        <v>87</v>
      </c>
      <c r="CW136">
        <v>26</v>
      </c>
      <c r="CX136">
        <v>36</v>
      </c>
      <c r="CY136">
        <v>70</v>
      </c>
      <c r="CZ136">
        <v>82</v>
      </c>
      <c r="DA136">
        <v>93</v>
      </c>
      <c r="DB136">
        <v>678</v>
      </c>
      <c r="DC136">
        <v>36</v>
      </c>
      <c r="DD136">
        <v>70</v>
      </c>
      <c r="DE136">
        <v>82</v>
      </c>
      <c r="DF136">
        <v>93</v>
      </c>
      <c r="DG136">
        <v>937</v>
      </c>
      <c r="DH136" t="s">
        <v>86</v>
      </c>
      <c r="DI136" t="s">
        <v>474</v>
      </c>
      <c r="DJ136">
        <v>4755.1729000000005</v>
      </c>
      <c r="DK136">
        <v>4790.9755000000005</v>
      </c>
      <c r="DL136">
        <v>4775.4659000000001</v>
      </c>
      <c r="DM136">
        <v>4748.5178999999998</v>
      </c>
      <c r="DN136">
        <v>4767.7056000000002</v>
      </c>
      <c r="DO136">
        <v>4793.4668000000001</v>
      </c>
      <c r="DP136">
        <v>4879.6742000000004</v>
      </c>
      <c r="DQ136">
        <v>4993.2767999999996</v>
      </c>
      <c r="DR136">
        <v>5125.2965000000004</v>
      </c>
      <c r="DS136">
        <v>5277.8035</v>
      </c>
      <c r="DT136">
        <v>1726.1578</v>
      </c>
      <c r="DU136">
        <v>1827.5110999999999</v>
      </c>
      <c r="DV136">
        <v>1941.8388</v>
      </c>
      <c r="DW136">
        <v>2071.0068999999999</v>
      </c>
      <c r="DX136">
        <v>2161.4621999999999</v>
      </c>
      <c r="DY136">
        <v>2274.7532999999999</v>
      </c>
      <c r="DZ136">
        <v>2381.5313999999998</v>
      </c>
      <c r="EA136">
        <v>2445.7240000000002</v>
      </c>
      <c r="EB136">
        <v>2487.9596000000001</v>
      </c>
      <c r="EC136">
        <v>2514.7732999999998</v>
      </c>
    </row>
    <row r="137" spans="1:133" customFormat="1" x14ac:dyDescent="0.25">
      <c r="A137" t="s">
        <v>177</v>
      </c>
      <c r="B137" t="s">
        <v>475</v>
      </c>
      <c r="C137">
        <v>137</v>
      </c>
      <c r="D137">
        <v>104879.99999231999</v>
      </c>
      <c r="E137">
        <v>60.065918808982111</v>
      </c>
      <c r="F137">
        <v>1436.8516400735793</v>
      </c>
      <c r="G137">
        <v>46093.023259451162</v>
      </c>
      <c r="H137">
        <v>99</v>
      </c>
      <c r="I137">
        <v>27.689827000000001</v>
      </c>
      <c r="J137">
        <v>34.520668000000001</v>
      </c>
      <c r="K137">
        <v>6.7148440000000003</v>
      </c>
      <c r="L137">
        <v>4.7400380000000002</v>
      </c>
      <c r="M137">
        <v>6822</v>
      </c>
      <c r="N137">
        <v>4933</v>
      </c>
      <c r="O137">
        <v>4684</v>
      </c>
      <c r="P137">
        <v>4740</v>
      </c>
      <c r="Q137">
        <v>4813</v>
      </c>
      <c r="R137">
        <v>4893</v>
      </c>
      <c r="S137">
        <v>1889</v>
      </c>
      <c r="T137">
        <v>1827</v>
      </c>
      <c r="U137">
        <v>1876</v>
      </c>
      <c r="V137">
        <v>1839</v>
      </c>
      <c r="W137">
        <v>1827</v>
      </c>
      <c r="X137">
        <v>17.118338000000001</v>
      </c>
      <c r="Y137">
        <v>0.92090700000000003</v>
      </c>
      <c r="Z137">
        <v>4984</v>
      </c>
      <c r="AA137">
        <v>4984</v>
      </c>
      <c r="AB137">
        <v>4945</v>
      </c>
      <c r="AC137">
        <v>5033.9276</v>
      </c>
      <c r="AD137">
        <v>2007</v>
      </c>
      <c r="AE137">
        <v>2095</v>
      </c>
      <c r="AF137">
        <v>2180</v>
      </c>
      <c r="AG137">
        <v>2226.8917000000001</v>
      </c>
      <c r="AH137">
        <v>65374.963354</v>
      </c>
      <c r="AI137">
        <v>9451.1944189999995</v>
      </c>
      <c r="AJ137">
        <v>-4.8535870000000001</v>
      </c>
      <c r="AK137">
        <v>89.380708999999996</v>
      </c>
      <c r="AL137">
        <v>236097.40603499999</v>
      </c>
      <c r="AM137">
        <v>55.805999999999997</v>
      </c>
      <c r="AN137">
        <v>2.0197368400000002</v>
      </c>
      <c r="AO137">
        <v>7.9302260000000002</v>
      </c>
      <c r="AP137">
        <v>-1.2723</v>
      </c>
      <c r="AQ137">
        <v>-10.5023</v>
      </c>
      <c r="AR137">
        <v>-7.9010999999999996</v>
      </c>
      <c r="AS137">
        <v>-5.7845000000000004</v>
      </c>
      <c r="AT137">
        <v>-2.2332000000000001</v>
      </c>
      <c r="AU137">
        <v>398669.31216899998</v>
      </c>
      <c r="AV137">
        <v>257159.44031599999</v>
      </c>
      <c r="AW137">
        <v>240522.85432099999</v>
      </c>
      <c r="AX137">
        <v>291907.894737</v>
      </c>
      <c r="AY137">
        <v>367460</v>
      </c>
      <c r="AZ137">
        <v>22089.856347000001</v>
      </c>
      <c r="BA137">
        <v>991.36806200000001</v>
      </c>
      <c r="BB137">
        <v>3218.7845029999999</v>
      </c>
      <c r="BC137">
        <v>82.856568999999993</v>
      </c>
      <c r="BD137">
        <v>258.98323799999997</v>
      </c>
      <c r="BE137">
        <v>110971.94282700001</v>
      </c>
      <c r="BF137">
        <v>79776.071995999999</v>
      </c>
      <c r="BG137">
        <v>5.5408970000000002</v>
      </c>
      <c r="BH137">
        <v>378</v>
      </c>
      <c r="BI137">
        <v>482.41666666999998</v>
      </c>
      <c r="BJ137">
        <v>506.83333334000002</v>
      </c>
      <c r="BK137">
        <v>456</v>
      </c>
      <c r="BL137">
        <v>400</v>
      </c>
      <c r="BM137">
        <v>13.075701</v>
      </c>
      <c r="BO137">
        <v>0.600997</v>
      </c>
      <c r="BP137">
        <v>0.38844899999999999</v>
      </c>
      <c r="BQ137">
        <v>23.12169312</v>
      </c>
      <c r="BR137">
        <v>378</v>
      </c>
      <c r="BS137">
        <v>4809.8715249999996</v>
      </c>
      <c r="BT137">
        <v>34092.494870000002</v>
      </c>
      <c r="BU137">
        <v>123122.816305</v>
      </c>
      <c r="BV137">
        <v>1081762.790698</v>
      </c>
      <c r="BW137">
        <v>1452.6531809999999</v>
      </c>
      <c r="BX137">
        <v>26.56818182</v>
      </c>
      <c r="BY137">
        <v>8.8935940000000002</v>
      </c>
      <c r="BZ137">
        <v>215</v>
      </c>
      <c r="CA137">
        <v>216</v>
      </c>
      <c r="CB137">
        <v>216.58333332999999</v>
      </c>
      <c r="CC137">
        <v>222.5</v>
      </c>
      <c r="CD137">
        <v>205.5</v>
      </c>
      <c r="CE137">
        <v>168</v>
      </c>
      <c r="CF137">
        <v>171.08333332999999</v>
      </c>
      <c r="CG137">
        <v>180</v>
      </c>
      <c r="CH137">
        <v>181.33333332999999</v>
      </c>
      <c r="CI137">
        <v>160</v>
      </c>
      <c r="CJ137">
        <v>46.5</v>
      </c>
      <c r="CK137">
        <v>44.916666669999998</v>
      </c>
      <c r="CL137">
        <v>36.583333330000002</v>
      </c>
      <c r="CM137">
        <v>41.166666669999998</v>
      </c>
      <c r="CN137">
        <v>44</v>
      </c>
      <c r="CO137">
        <v>3.1515680000000001</v>
      </c>
      <c r="CP137">
        <v>88</v>
      </c>
      <c r="CR137">
        <v>12</v>
      </c>
      <c r="CS137">
        <v>35</v>
      </c>
      <c r="CT137">
        <v>84</v>
      </c>
      <c r="CU137">
        <v>85</v>
      </c>
      <c r="CW137">
        <v>83</v>
      </c>
      <c r="CX137">
        <v>34</v>
      </c>
      <c r="CY137">
        <v>59</v>
      </c>
      <c r="CZ137">
        <v>68</v>
      </c>
      <c r="DA137">
        <v>85</v>
      </c>
      <c r="DB137">
        <v>782</v>
      </c>
      <c r="DC137">
        <v>34</v>
      </c>
      <c r="DD137">
        <v>59</v>
      </c>
      <c r="DE137">
        <v>68</v>
      </c>
      <c r="DF137">
        <v>85</v>
      </c>
      <c r="DG137">
        <v>944</v>
      </c>
      <c r="DH137" t="s">
        <v>177</v>
      </c>
      <c r="DI137" t="s">
        <v>475</v>
      </c>
      <c r="DJ137">
        <v>4942.6360000000004</v>
      </c>
      <c r="DK137">
        <v>4997.5634</v>
      </c>
      <c r="DL137">
        <v>5006.7043999999996</v>
      </c>
      <c r="DM137">
        <v>4996.7543999999998</v>
      </c>
      <c r="DN137">
        <v>5033.9276</v>
      </c>
      <c r="DO137">
        <v>5050.6862000000001</v>
      </c>
      <c r="DP137">
        <v>5101.8078999999998</v>
      </c>
      <c r="DQ137">
        <v>5161.8954000000003</v>
      </c>
      <c r="DR137">
        <v>5257.6395000000002</v>
      </c>
      <c r="DS137">
        <v>5371.5212000000001</v>
      </c>
      <c r="DT137">
        <v>1899.1834000000001</v>
      </c>
      <c r="DU137">
        <v>1949.7481</v>
      </c>
      <c r="DV137">
        <v>2043.7906</v>
      </c>
      <c r="DW137">
        <v>2147.1837</v>
      </c>
      <c r="DX137">
        <v>2226.8917000000001</v>
      </c>
      <c r="DY137">
        <v>2307.3393999999998</v>
      </c>
      <c r="DZ137">
        <v>2390.5221000000001</v>
      </c>
      <c r="EA137">
        <v>2478.5086000000001</v>
      </c>
      <c r="EB137">
        <v>2531.6320000000001</v>
      </c>
      <c r="EC137">
        <v>2573.5298000000003</v>
      </c>
    </row>
    <row r="138" spans="1:133" customFormat="1" x14ac:dyDescent="0.25">
      <c r="A138" t="s">
        <v>284</v>
      </c>
      <c r="B138" t="s">
        <v>476</v>
      </c>
      <c r="C138">
        <v>138</v>
      </c>
      <c r="D138">
        <v>81827.999994719998</v>
      </c>
      <c r="E138">
        <v>109.98535325904675</v>
      </c>
      <c r="F138">
        <v>799.84846268107731</v>
      </c>
      <c r="G138">
        <v>70969.432300794768</v>
      </c>
      <c r="H138">
        <v>97</v>
      </c>
      <c r="I138">
        <v>26.130797999999999</v>
      </c>
      <c r="J138">
        <v>30.077787000000001</v>
      </c>
      <c r="K138">
        <v>9.75</v>
      </c>
      <c r="L138">
        <v>7.0859379999999996</v>
      </c>
      <c r="M138">
        <v>3471</v>
      </c>
      <c r="N138">
        <v>2564</v>
      </c>
      <c r="O138">
        <v>2408</v>
      </c>
      <c r="P138">
        <v>2457</v>
      </c>
      <c r="Q138">
        <v>2506</v>
      </c>
      <c r="R138">
        <v>2547</v>
      </c>
      <c r="S138">
        <v>907</v>
      </c>
      <c r="T138">
        <v>765</v>
      </c>
      <c r="U138">
        <v>791</v>
      </c>
      <c r="V138">
        <v>805</v>
      </c>
      <c r="W138">
        <v>848</v>
      </c>
      <c r="X138">
        <v>27.117187999999999</v>
      </c>
      <c r="Y138">
        <v>1.15625</v>
      </c>
      <c r="Z138">
        <v>2550</v>
      </c>
      <c r="AA138">
        <v>2549</v>
      </c>
      <c r="AB138">
        <v>2507</v>
      </c>
      <c r="AC138">
        <v>2560.5954999999999</v>
      </c>
      <c r="AD138">
        <v>980</v>
      </c>
      <c r="AE138">
        <v>1060</v>
      </c>
      <c r="AF138">
        <v>1086</v>
      </c>
      <c r="AG138">
        <v>1195.6429000000001</v>
      </c>
      <c r="AH138">
        <v>61470.757706999997</v>
      </c>
      <c r="AI138">
        <v>13694.609375</v>
      </c>
      <c r="AJ138">
        <v>-3.4207380000000001</v>
      </c>
      <c r="AK138">
        <v>190.234375</v>
      </c>
      <c r="AL138">
        <v>235242.557883</v>
      </c>
      <c r="AM138">
        <v>38.280999999999999</v>
      </c>
      <c r="AN138">
        <v>2.84482759</v>
      </c>
      <c r="AO138">
        <v>7.4618270000000004</v>
      </c>
      <c r="AP138">
        <v>-1.9141999999999999</v>
      </c>
      <c r="AQ138">
        <v>-1.3909</v>
      </c>
      <c r="AR138">
        <v>2.1591999999999998</v>
      </c>
      <c r="AS138">
        <v>5.0133999999999999</v>
      </c>
      <c r="AT138">
        <v>0.41660000000000003</v>
      </c>
      <c r="AU138">
        <v>394277.10843399999</v>
      </c>
      <c r="AV138">
        <v>345927.37430199998</v>
      </c>
      <c r="AW138">
        <v>358113.488365</v>
      </c>
      <c r="AX138">
        <v>391143.79084999999</v>
      </c>
      <c r="AY138">
        <v>416188.67924500001</v>
      </c>
      <c r="AZ138">
        <v>18856.237396</v>
      </c>
      <c r="BA138">
        <v>1047.5</v>
      </c>
      <c r="BB138">
        <v>4281.5625</v>
      </c>
      <c r="BC138">
        <v>0</v>
      </c>
      <c r="BD138">
        <v>11.09375</v>
      </c>
      <c r="BE138">
        <v>89699.007717999993</v>
      </c>
      <c r="BF138">
        <v>72160.970232000007</v>
      </c>
      <c r="BG138">
        <v>4.782483</v>
      </c>
      <c r="BH138">
        <v>166</v>
      </c>
      <c r="BI138">
        <v>179</v>
      </c>
      <c r="BJ138">
        <v>179.16666667000001</v>
      </c>
      <c r="BK138">
        <v>153</v>
      </c>
      <c r="BL138">
        <v>159</v>
      </c>
      <c r="BM138">
        <v>12.568908</v>
      </c>
      <c r="BN138">
        <v>4.8192769999999996</v>
      </c>
      <c r="BO138">
        <v>0.64822800000000003</v>
      </c>
      <c r="BQ138">
        <v>41.579268290000002</v>
      </c>
      <c r="BR138">
        <v>164</v>
      </c>
      <c r="BS138">
        <v>8164.453125</v>
      </c>
      <c r="BT138">
        <v>37164.794006999997</v>
      </c>
      <c r="BU138">
        <v>142226.01984600001</v>
      </c>
      <c r="BV138">
        <v>1126628.8209609999</v>
      </c>
      <c r="BW138">
        <v>2341.112071</v>
      </c>
      <c r="BX138">
        <v>47.8</v>
      </c>
      <c r="BY138">
        <v>10.033075999999999</v>
      </c>
      <c r="BZ138">
        <v>114.5</v>
      </c>
      <c r="CA138">
        <v>90.416666669999998</v>
      </c>
      <c r="CB138">
        <v>76.75</v>
      </c>
      <c r="CC138">
        <v>95.25</v>
      </c>
      <c r="CD138">
        <v>101</v>
      </c>
      <c r="CE138">
        <v>91</v>
      </c>
      <c r="CF138">
        <v>80.666666669999998</v>
      </c>
      <c r="CG138">
        <v>67.083333330000002</v>
      </c>
      <c r="CH138">
        <v>79.833333330000002</v>
      </c>
      <c r="CI138">
        <v>82.5</v>
      </c>
      <c r="CJ138">
        <v>21</v>
      </c>
      <c r="CK138">
        <v>9.75</v>
      </c>
      <c r="CL138">
        <v>9.6666666699999997</v>
      </c>
      <c r="CM138">
        <v>15.41666667</v>
      </c>
      <c r="CN138">
        <v>17</v>
      </c>
      <c r="CO138">
        <v>3.2987609999999998</v>
      </c>
      <c r="CP138">
        <v>86</v>
      </c>
      <c r="CR138">
        <v>8</v>
      </c>
      <c r="CS138">
        <v>26</v>
      </c>
      <c r="CT138">
        <v>96</v>
      </c>
      <c r="CU138">
        <v>95</v>
      </c>
      <c r="CW138">
        <v>50</v>
      </c>
      <c r="CX138">
        <v>33</v>
      </c>
      <c r="CY138">
        <v>75</v>
      </c>
      <c r="CZ138">
        <v>90</v>
      </c>
      <c r="DA138">
        <v>95</v>
      </c>
      <c r="DB138">
        <v>574</v>
      </c>
      <c r="DC138">
        <v>33</v>
      </c>
      <c r="DD138">
        <v>75</v>
      </c>
      <c r="DE138">
        <v>90</v>
      </c>
      <c r="DF138">
        <v>95</v>
      </c>
      <c r="DG138">
        <v>908.5</v>
      </c>
      <c r="DH138" t="s">
        <v>284</v>
      </c>
      <c r="DI138" t="s">
        <v>476</v>
      </c>
      <c r="DJ138">
        <v>2567.7033000000001</v>
      </c>
      <c r="DK138">
        <v>2577.9917999999998</v>
      </c>
      <c r="DL138">
        <v>2579.5048000000002</v>
      </c>
      <c r="DM138">
        <v>2558.2044000000001</v>
      </c>
      <c r="DN138">
        <v>2560.5954999999999</v>
      </c>
      <c r="DO138">
        <v>2563.6372999999999</v>
      </c>
      <c r="DP138">
        <v>2575.4666000000002</v>
      </c>
      <c r="DQ138">
        <v>2584.7219</v>
      </c>
      <c r="DR138">
        <v>2654.7328000000002</v>
      </c>
      <c r="DS138">
        <v>2715.8815</v>
      </c>
      <c r="DT138">
        <v>915.85789999999997</v>
      </c>
      <c r="DU138">
        <v>969.12699999999995</v>
      </c>
      <c r="DV138">
        <v>1042.2953</v>
      </c>
      <c r="DW138">
        <v>1116.5982999999999</v>
      </c>
      <c r="DX138">
        <v>1195.6429000000001</v>
      </c>
      <c r="DY138">
        <v>1264.4888000000001</v>
      </c>
      <c r="DZ138">
        <v>1329.2394999999999</v>
      </c>
      <c r="EA138">
        <v>1395.6995999999999</v>
      </c>
      <c r="EB138">
        <v>1424.9926</v>
      </c>
      <c r="EC138">
        <v>1453.2874999999999</v>
      </c>
    </row>
    <row r="139" spans="1:133" customFormat="1" x14ac:dyDescent="0.25">
      <c r="A139" t="s">
        <v>202</v>
      </c>
      <c r="B139" t="s">
        <v>477</v>
      </c>
      <c r="C139">
        <v>139</v>
      </c>
      <c r="D139">
        <v>167868.00001728002</v>
      </c>
      <c r="E139">
        <v>129.17657854474371</v>
      </c>
      <c r="F139">
        <v>705.84626008353564</v>
      </c>
      <c r="G139">
        <v>66985.994386666673</v>
      </c>
      <c r="H139">
        <v>82</v>
      </c>
      <c r="I139">
        <v>28.968816</v>
      </c>
      <c r="J139">
        <v>27.409638000000001</v>
      </c>
      <c r="K139">
        <v>8.3925359999999998</v>
      </c>
      <c r="L139">
        <v>5.8665229999999999</v>
      </c>
      <c r="M139">
        <v>5644</v>
      </c>
      <c r="N139">
        <v>4009</v>
      </c>
      <c r="O139">
        <v>3844</v>
      </c>
      <c r="P139">
        <v>3894</v>
      </c>
      <c r="Q139">
        <v>3937</v>
      </c>
      <c r="R139">
        <v>3983</v>
      </c>
      <c r="S139">
        <v>1635</v>
      </c>
      <c r="T139">
        <v>1298</v>
      </c>
      <c r="U139">
        <v>1363</v>
      </c>
      <c r="V139">
        <v>1456</v>
      </c>
      <c r="W139">
        <v>1555</v>
      </c>
      <c r="X139">
        <v>20.251166000000001</v>
      </c>
      <c r="Y139">
        <v>0.90419799999999995</v>
      </c>
      <c r="Z139">
        <v>3960</v>
      </c>
      <c r="AA139">
        <v>3947</v>
      </c>
      <c r="AB139">
        <v>4004</v>
      </c>
      <c r="AC139">
        <v>3954.8874999999998</v>
      </c>
      <c r="AD139">
        <v>1715</v>
      </c>
      <c r="AE139">
        <v>1805</v>
      </c>
      <c r="AF139">
        <v>1864</v>
      </c>
      <c r="AG139">
        <v>2024.3815999999999</v>
      </c>
      <c r="AH139">
        <v>61514.705882000002</v>
      </c>
      <c r="AI139">
        <v>10656.404736</v>
      </c>
      <c r="AJ139">
        <v>-11.604825999999999</v>
      </c>
      <c r="AK139">
        <v>0</v>
      </c>
      <c r="AL139">
        <v>212348.01223200001</v>
      </c>
      <c r="AM139">
        <v>49.505000000000003</v>
      </c>
      <c r="AN139">
        <v>2.5754189900000002</v>
      </c>
      <c r="AO139">
        <v>6.5379160000000001</v>
      </c>
      <c r="AP139">
        <v>-3.7605</v>
      </c>
      <c r="AQ139">
        <v>0.4239</v>
      </c>
      <c r="AR139">
        <v>3.2126999999999999</v>
      </c>
      <c r="AS139">
        <v>-7.0622999999999996</v>
      </c>
      <c r="AT139">
        <v>-4.4196999999999997</v>
      </c>
      <c r="AU139">
        <v>394963.33333300002</v>
      </c>
      <c r="AV139">
        <v>396717.41261499998</v>
      </c>
      <c r="AW139">
        <v>431700</v>
      </c>
      <c r="AX139">
        <v>419306.77290799998</v>
      </c>
      <c r="AY139">
        <v>411750</v>
      </c>
      <c r="AZ139">
        <v>20993.798724</v>
      </c>
      <c r="BA139">
        <v>592.96734800000002</v>
      </c>
      <c r="BB139">
        <v>3809.9748829999999</v>
      </c>
      <c r="BC139">
        <v>92.572659000000002</v>
      </c>
      <c r="BD139">
        <v>0</v>
      </c>
      <c r="BE139">
        <v>85582.262996999998</v>
      </c>
      <c r="BF139">
        <v>72470.336391000004</v>
      </c>
      <c r="BG139">
        <v>5.3153790000000001</v>
      </c>
      <c r="BH139">
        <v>300</v>
      </c>
      <c r="BI139">
        <v>255.08333332999999</v>
      </c>
      <c r="BJ139">
        <v>250</v>
      </c>
      <c r="BK139">
        <v>251</v>
      </c>
      <c r="BL139">
        <v>284</v>
      </c>
      <c r="BM139">
        <v>12.966360999999999</v>
      </c>
      <c r="BN139">
        <v>5</v>
      </c>
      <c r="BO139">
        <v>0.42523</v>
      </c>
      <c r="BP139">
        <v>0.45180700000000001</v>
      </c>
      <c r="BQ139">
        <v>47.260135140000003</v>
      </c>
      <c r="BR139">
        <v>296</v>
      </c>
      <c r="BS139">
        <v>6160.9616070000002</v>
      </c>
      <c r="BT139">
        <v>36722.537208000002</v>
      </c>
      <c r="BU139">
        <v>126765.749235</v>
      </c>
      <c r="BV139">
        <v>1161131.6526609999</v>
      </c>
      <c r="BW139">
        <v>2118.5329550000001</v>
      </c>
      <c r="BX139">
        <v>69.448979589999993</v>
      </c>
      <c r="BY139">
        <v>9.021407</v>
      </c>
      <c r="BZ139">
        <v>178.5</v>
      </c>
      <c r="CA139">
        <v>156</v>
      </c>
      <c r="CB139">
        <v>155.25</v>
      </c>
      <c r="CC139">
        <v>160.16666667000001</v>
      </c>
      <c r="CD139">
        <v>164</v>
      </c>
      <c r="CE139">
        <v>147.5</v>
      </c>
      <c r="CF139">
        <v>127.08333333</v>
      </c>
      <c r="CG139">
        <v>123.16666667</v>
      </c>
      <c r="CH139">
        <v>130</v>
      </c>
      <c r="CI139">
        <v>132</v>
      </c>
      <c r="CJ139">
        <v>31</v>
      </c>
      <c r="CK139">
        <v>28.916666670000001</v>
      </c>
      <c r="CL139">
        <v>32.083333330000002</v>
      </c>
      <c r="CM139">
        <v>30.166666670000001</v>
      </c>
      <c r="CN139">
        <v>31</v>
      </c>
      <c r="CO139">
        <v>3.1626509999999999</v>
      </c>
      <c r="CP139">
        <v>86</v>
      </c>
      <c r="CR139">
        <v>18</v>
      </c>
      <c r="CS139">
        <v>29</v>
      </c>
      <c r="CT139">
        <v>85</v>
      </c>
      <c r="CU139">
        <v>81</v>
      </c>
      <c r="CW139">
        <v>120</v>
      </c>
      <c r="CX139">
        <v>41</v>
      </c>
      <c r="CY139">
        <v>82</v>
      </c>
      <c r="CZ139">
        <v>74</v>
      </c>
      <c r="DA139">
        <v>85</v>
      </c>
      <c r="DB139">
        <v>996.5</v>
      </c>
      <c r="DC139">
        <v>41</v>
      </c>
      <c r="DD139">
        <v>82</v>
      </c>
      <c r="DE139">
        <v>74</v>
      </c>
      <c r="DF139">
        <v>85</v>
      </c>
      <c r="DG139">
        <v>1360</v>
      </c>
      <c r="DH139" t="s">
        <v>202</v>
      </c>
      <c r="DI139" t="s">
        <v>477</v>
      </c>
      <c r="DJ139">
        <v>3992.7456999999999</v>
      </c>
      <c r="DK139">
        <v>4004.4517000000001</v>
      </c>
      <c r="DL139">
        <v>4004.4978999999998</v>
      </c>
      <c r="DM139">
        <v>3989.9953</v>
      </c>
      <c r="DN139">
        <v>3954.8874999999998</v>
      </c>
      <c r="DO139">
        <v>3950.5942</v>
      </c>
      <c r="DP139">
        <v>3980.1622000000002</v>
      </c>
      <c r="DQ139">
        <v>4082.2566999999999</v>
      </c>
      <c r="DR139">
        <v>4162.7637000000004</v>
      </c>
      <c r="DS139">
        <v>4268.7561999999998</v>
      </c>
      <c r="DT139">
        <v>1648.1865</v>
      </c>
      <c r="DU139">
        <v>1736.4849999999999</v>
      </c>
      <c r="DV139">
        <v>1823.4503</v>
      </c>
      <c r="DW139">
        <v>1923.8440000000001</v>
      </c>
      <c r="DX139">
        <v>2024.3815999999999</v>
      </c>
      <c r="DY139">
        <v>2099.4996000000001</v>
      </c>
      <c r="DZ139">
        <v>2208.2444</v>
      </c>
      <c r="EA139">
        <v>2258.5808000000002</v>
      </c>
      <c r="EB139">
        <v>2306.2934</v>
      </c>
      <c r="EC139">
        <v>2324.1185</v>
      </c>
    </row>
    <row r="140" spans="1:133" customFormat="1" x14ac:dyDescent="0.25">
      <c r="A140" t="s">
        <v>229</v>
      </c>
      <c r="B140" t="s">
        <v>478</v>
      </c>
      <c r="C140">
        <v>140</v>
      </c>
      <c r="D140">
        <v>94752.000006480012</v>
      </c>
      <c r="E140">
        <v>85.054897798081569</v>
      </c>
      <c r="F140">
        <v>911.78022621224522</v>
      </c>
      <c r="G140">
        <v>71211.469531469542</v>
      </c>
      <c r="H140">
        <v>72</v>
      </c>
      <c r="I140">
        <v>24.815673</v>
      </c>
      <c r="J140">
        <v>31.451443000000001</v>
      </c>
      <c r="K140">
        <v>10.476190000000001</v>
      </c>
      <c r="L140">
        <v>7.2380950000000004</v>
      </c>
      <c r="M140">
        <v>4747</v>
      </c>
      <c r="N140">
        <v>3569</v>
      </c>
      <c r="O140">
        <v>3365</v>
      </c>
      <c r="P140">
        <v>3427</v>
      </c>
      <c r="Q140">
        <v>3459</v>
      </c>
      <c r="R140">
        <v>3486</v>
      </c>
      <c r="S140">
        <v>1178</v>
      </c>
      <c r="T140">
        <v>950</v>
      </c>
      <c r="U140">
        <v>1001</v>
      </c>
      <c r="V140">
        <v>1068</v>
      </c>
      <c r="W140">
        <v>1118</v>
      </c>
      <c r="X140">
        <v>29.167435000000001</v>
      </c>
      <c r="Y140">
        <v>1.2411669999999999</v>
      </c>
      <c r="Z140">
        <v>3499</v>
      </c>
      <c r="AA140">
        <v>3474</v>
      </c>
      <c r="AB140">
        <v>3476</v>
      </c>
      <c r="AC140">
        <v>3488.5412000000001</v>
      </c>
      <c r="AD140">
        <v>1171</v>
      </c>
      <c r="AE140">
        <v>1244</v>
      </c>
      <c r="AF140">
        <v>1393</v>
      </c>
      <c r="AG140">
        <v>1482.4881</v>
      </c>
      <c r="AH140">
        <v>56958.921424</v>
      </c>
      <c r="AI140">
        <v>13725.16129</v>
      </c>
      <c r="AJ140">
        <v>-10.679449999999999</v>
      </c>
      <c r="AK140">
        <v>126.082949</v>
      </c>
      <c r="AL140">
        <v>229528.01358200001</v>
      </c>
      <c r="AM140">
        <v>51.723999999999997</v>
      </c>
      <c r="AN140">
        <v>2.3818181799999998</v>
      </c>
      <c r="AO140">
        <v>3.2230880000000002</v>
      </c>
      <c r="AP140">
        <v>-4.5628000000000002</v>
      </c>
      <c r="AQ140">
        <v>-4.4413</v>
      </c>
      <c r="AR140">
        <v>-7.0526</v>
      </c>
      <c r="AS140">
        <v>-6.0404</v>
      </c>
      <c r="AT140">
        <v>-6.5331000000000001</v>
      </c>
      <c r="AU140">
        <v>405600.93896699999</v>
      </c>
      <c r="AV140">
        <v>356603.67454099999</v>
      </c>
      <c r="AW140">
        <v>386353.56200500001</v>
      </c>
      <c r="AX140">
        <v>412333.33333300002</v>
      </c>
      <c r="AY140">
        <v>376438.42364499997</v>
      </c>
      <c r="AZ140">
        <v>18199.494417999998</v>
      </c>
      <c r="BA140">
        <v>987.95698900000002</v>
      </c>
      <c r="BB140">
        <v>4640.6144389999999</v>
      </c>
      <c r="BC140">
        <v>91.920123000000004</v>
      </c>
      <c r="BD140">
        <v>812.04301099999998</v>
      </c>
      <c r="BE140">
        <v>108876.06112100001</v>
      </c>
      <c r="BF140">
        <v>73338.709677000006</v>
      </c>
      <c r="BG140">
        <v>4.487044</v>
      </c>
      <c r="BH140">
        <v>213</v>
      </c>
      <c r="BI140">
        <v>190.5</v>
      </c>
      <c r="BJ140">
        <v>189.5</v>
      </c>
      <c r="BK140">
        <v>186</v>
      </c>
      <c r="BL140">
        <v>203</v>
      </c>
      <c r="BM140">
        <v>13.497453</v>
      </c>
      <c r="BO140">
        <v>0.54771400000000003</v>
      </c>
      <c r="BP140">
        <v>0.14746200000000001</v>
      </c>
      <c r="BQ140">
        <v>38.330097090000002</v>
      </c>
      <c r="BR140">
        <v>206</v>
      </c>
      <c r="BS140">
        <v>7066.5437789999996</v>
      </c>
      <c r="BT140">
        <v>29440.699389000001</v>
      </c>
      <c r="BU140">
        <v>118637.521222</v>
      </c>
      <c r="BV140">
        <v>1001827.956989</v>
      </c>
      <c r="BW140">
        <v>2092.6901200000002</v>
      </c>
      <c r="BX140">
        <v>55.133333329999999</v>
      </c>
      <c r="BY140">
        <v>9.7623090000000001</v>
      </c>
      <c r="BZ140">
        <v>139.5</v>
      </c>
      <c r="CA140">
        <v>148.5</v>
      </c>
      <c r="CB140">
        <v>149.33333332999999</v>
      </c>
      <c r="CC140">
        <v>147</v>
      </c>
      <c r="CD140">
        <v>145.5</v>
      </c>
      <c r="CE140">
        <v>115</v>
      </c>
      <c r="CF140">
        <v>123.83333333</v>
      </c>
      <c r="CG140">
        <v>127.41666667</v>
      </c>
      <c r="CH140">
        <v>126.75</v>
      </c>
      <c r="CI140">
        <v>124.5</v>
      </c>
      <c r="CJ140">
        <v>24</v>
      </c>
      <c r="CK140">
        <v>24.666666670000001</v>
      </c>
      <c r="CL140">
        <v>21.916666670000001</v>
      </c>
      <c r="CM140">
        <v>20.25</v>
      </c>
      <c r="CN140">
        <v>20.5</v>
      </c>
      <c r="CO140">
        <v>2.938698</v>
      </c>
      <c r="CP140">
        <v>86.5</v>
      </c>
      <c r="CR140">
        <v>16</v>
      </c>
      <c r="CS140">
        <v>26</v>
      </c>
      <c r="CT140">
        <v>87</v>
      </c>
      <c r="CU140">
        <v>81</v>
      </c>
      <c r="CW140">
        <v>44</v>
      </c>
      <c r="CX140">
        <v>39</v>
      </c>
      <c r="CY140">
        <v>75</v>
      </c>
      <c r="CZ140">
        <v>86</v>
      </c>
      <c r="DA140">
        <v>87</v>
      </c>
      <c r="DB140">
        <v>699</v>
      </c>
      <c r="DC140">
        <v>39</v>
      </c>
      <c r="DD140">
        <v>75</v>
      </c>
      <c r="DE140">
        <v>86</v>
      </c>
      <c r="DF140">
        <v>87</v>
      </c>
      <c r="DG140">
        <v>1455</v>
      </c>
      <c r="DH140" t="s">
        <v>229</v>
      </c>
      <c r="DI140" t="s">
        <v>478</v>
      </c>
      <c r="DJ140">
        <v>3537.0300999999999</v>
      </c>
      <c r="DK140">
        <v>3515.9382000000001</v>
      </c>
      <c r="DL140">
        <v>3496.7977000000001</v>
      </c>
      <c r="DM140">
        <v>3506.8351000000002</v>
      </c>
      <c r="DN140">
        <v>3488.5412000000001</v>
      </c>
      <c r="DO140">
        <v>3433.4358000000002</v>
      </c>
      <c r="DP140">
        <v>3428.9737</v>
      </c>
      <c r="DQ140">
        <v>3484.6923000000002</v>
      </c>
      <c r="DR140">
        <v>3504.4124999999999</v>
      </c>
      <c r="DS140">
        <v>3511.2476000000001</v>
      </c>
      <c r="DT140">
        <v>1161.2373</v>
      </c>
      <c r="DU140">
        <v>1238.2800999999999</v>
      </c>
      <c r="DV140">
        <v>1325.7499</v>
      </c>
      <c r="DW140">
        <v>1396.1411000000001</v>
      </c>
      <c r="DX140">
        <v>1482.4881</v>
      </c>
      <c r="DY140">
        <v>1591.4331999999999</v>
      </c>
      <c r="DZ140">
        <v>1675.2347</v>
      </c>
      <c r="EA140">
        <v>1745.8847000000001</v>
      </c>
      <c r="EB140">
        <v>1794.7846999999999</v>
      </c>
      <c r="EC140">
        <v>1861.9376</v>
      </c>
    </row>
    <row r="141" spans="1:133" customFormat="1" x14ac:dyDescent="0.25">
      <c r="A141" t="s">
        <v>171</v>
      </c>
      <c r="B141" t="s">
        <v>479</v>
      </c>
      <c r="C141">
        <v>141</v>
      </c>
      <c r="D141">
        <v>96528.000004559988</v>
      </c>
      <c r="E141">
        <v>82.82300118021287</v>
      </c>
      <c r="F141">
        <v>1035.3679760825537</v>
      </c>
      <c r="G141">
        <v>69506.849314520543</v>
      </c>
      <c r="H141">
        <v>46</v>
      </c>
      <c r="I141">
        <v>25.675114000000001</v>
      </c>
      <c r="J141">
        <v>27.627752000000001</v>
      </c>
      <c r="K141">
        <v>12.591631</v>
      </c>
      <c r="L141">
        <v>8.0181640000000005</v>
      </c>
      <c r="M141">
        <v>4814</v>
      </c>
      <c r="N141">
        <v>3578</v>
      </c>
      <c r="O141">
        <v>3411</v>
      </c>
      <c r="P141">
        <v>3455</v>
      </c>
      <c r="Q141">
        <v>3503</v>
      </c>
      <c r="R141">
        <v>3567</v>
      </c>
      <c r="S141">
        <v>1236</v>
      </c>
      <c r="T141">
        <v>1064</v>
      </c>
      <c r="U141">
        <v>1101</v>
      </c>
      <c r="V141">
        <v>1120</v>
      </c>
      <c r="W141">
        <v>1165</v>
      </c>
      <c r="X141">
        <v>31.229322</v>
      </c>
      <c r="Y141">
        <v>1.2195910000000001</v>
      </c>
      <c r="Z141">
        <v>3496</v>
      </c>
      <c r="AA141">
        <v>3455</v>
      </c>
      <c r="AB141">
        <v>3436</v>
      </c>
      <c r="AC141">
        <v>3453.6622000000002</v>
      </c>
      <c r="AD141">
        <v>1288</v>
      </c>
      <c r="AE141">
        <v>1388</v>
      </c>
      <c r="AF141">
        <v>1471</v>
      </c>
      <c r="AG141">
        <v>1600.0142000000001</v>
      </c>
      <c r="AH141">
        <v>57832.571666000003</v>
      </c>
      <c r="AI141">
        <v>15335.582225</v>
      </c>
      <c r="AJ141">
        <v>-12.507244</v>
      </c>
      <c r="AK141">
        <v>43.788518000000003</v>
      </c>
      <c r="AL141">
        <v>225247.572816</v>
      </c>
      <c r="AM141">
        <v>41.75</v>
      </c>
      <c r="AN141">
        <v>1.6984127</v>
      </c>
      <c r="AO141">
        <v>6.9796430000000003</v>
      </c>
      <c r="AP141">
        <v>-5.0250000000000004</v>
      </c>
      <c r="AQ141">
        <v>4.3391000000000002</v>
      </c>
      <c r="AR141">
        <v>4.1044</v>
      </c>
      <c r="AS141">
        <v>-0.19170000000000001</v>
      </c>
      <c r="AT141">
        <v>-0.60209999999999997</v>
      </c>
      <c r="AU141">
        <v>406268.29268299998</v>
      </c>
      <c r="AV141">
        <v>372346.191253</v>
      </c>
      <c r="AW141">
        <v>379699.58847700001</v>
      </c>
      <c r="AX141">
        <v>392004.34782600001</v>
      </c>
      <c r="AY141">
        <v>409294.87179499998</v>
      </c>
      <c r="AZ141">
        <v>20760.697963999999</v>
      </c>
      <c r="BA141">
        <v>751.540707</v>
      </c>
      <c r="BB141">
        <v>5657.2169960000001</v>
      </c>
      <c r="BC141">
        <v>199.87025600000001</v>
      </c>
      <c r="BD141">
        <v>31.981836000000001</v>
      </c>
      <c r="BE141">
        <v>94861.650485000006</v>
      </c>
      <c r="BF141">
        <v>80859.223301000005</v>
      </c>
      <c r="BG141">
        <v>5.1100960000000004</v>
      </c>
      <c r="BH141">
        <v>246</v>
      </c>
      <c r="BI141">
        <v>257.08333333000002</v>
      </c>
      <c r="BJ141">
        <v>243</v>
      </c>
      <c r="BK141">
        <v>230</v>
      </c>
      <c r="BL141">
        <v>234</v>
      </c>
      <c r="BM141">
        <v>13.430421000000001</v>
      </c>
      <c r="BN141">
        <v>3.252033</v>
      </c>
      <c r="BO141">
        <v>0.40506900000000001</v>
      </c>
      <c r="BP141">
        <v>0.24927299999999999</v>
      </c>
      <c r="BQ141">
        <v>33.102880659999997</v>
      </c>
      <c r="BR141">
        <v>243</v>
      </c>
      <c r="BS141">
        <v>8651.1839120000004</v>
      </c>
      <c r="BT141">
        <v>33316.576651000003</v>
      </c>
      <c r="BU141">
        <v>129762.135922</v>
      </c>
      <c r="BV141">
        <v>1098534.246575</v>
      </c>
      <c r="BW141">
        <v>2108.0182799999998</v>
      </c>
      <c r="BX141">
        <v>55.086956520000001</v>
      </c>
      <c r="BY141">
        <v>10.113269000000001</v>
      </c>
      <c r="BZ141">
        <v>146</v>
      </c>
      <c r="CA141">
        <v>146.58333332999999</v>
      </c>
      <c r="CB141">
        <v>155.41666667000001</v>
      </c>
      <c r="CC141">
        <v>151.5</v>
      </c>
      <c r="CD141">
        <v>143</v>
      </c>
      <c r="CE141">
        <v>125</v>
      </c>
      <c r="CF141">
        <v>115.25</v>
      </c>
      <c r="CG141">
        <v>129.41666667000001</v>
      </c>
      <c r="CH141">
        <v>129.08333332999999</v>
      </c>
      <c r="CI141">
        <v>120.5</v>
      </c>
      <c r="CJ141">
        <v>19.5</v>
      </c>
      <c r="CK141">
        <v>31.333333329999999</v>
      </c>
      <c r="CL141">
        <v>26</v>
      </c>
      <c r="CM141">
        <v>22.416666670000001</v>
      </c>
      <c r="CN141">
        <v>23</v>
      </c>
      <c r="CO141">
        <v>3.0328210000000002</v>
      </c>
      <c r="CP141">
        <v>87</v>
      </c>
      <c r="CR141">
        <v>17</v>
      </c>
      <c r="CS141">
        <v>25</v>
      </c>
      <c r="CT141">
        <v>88</v>
      </c>
      <c r="CU141">
        <v>87</v>
      </c>
      <c r="CW141">
        <v>27</v>
      </c>
      <c r="CX141">
        <v>27</v>
      </c>
      <c r="CY141">
        <v>72</v>
      </c>
      <c r="CZ141">
        <v>80</v>
      </c>
      <c r="DA141">
        <v>91</v>
      </c>
      <c r="DB141">
        <v>585</v>
      </c>
      <c r="DC141">
        <v>27</v>
      </c>
      <c r="DD141">
        <v>72</v>
      </c>
      <c r="DE141">
        <v>80</v>
      </c>
      <c r="DF141">
        <v>91</v>
      </c>
      <c r="DG141">
        <v>1196</v>
      </c>
      <c r="DH141" t="s">
        <v>171</v>
      </c>
      <c r="DI141" t="s">
        <v>479</v>
      </c>
      <c r="DJ141">
        <v>3568.7982000000002</v>
      </c>
      <c r="DK141">
        <v>3556.7539000000002</v>
      </c>
      <c r="DL141">
        <v>3530.7725</v>
      </c>
      <c r="DM141">
        <v>3493.7330000000002</v>
      </c>
      <c r="DN141">
        <v>3453.6622000000002</v>
      </c>
      <c r="DO141">
        <v>3434.7150999999999</v>
      </c>
      <c r="DP141">
        <v>3399.8018000000002</v>
      </c>
      <c r="DQ141">
        <v>3407.6952000000001</v>
      </c>
      <c r="DR141">
        <v>3448.5171</v>
      </c>
      <c r="DS141">
        <v>3470.0634</v>
      </c>
      <c r="DT141">
        <v>1231.4527</v>
      </c>
      <c r="DU141">
        <v>1306.6155000000001</v>
      </c>
      <c r="DV141">
        <v>1410.3363999999999</v>
      </c>
      <c r="DW141">
        <v>1512.8901000000001</v>
      </c>
      <c r="DX141">
        <v>1600.0142000000001</v>
      </c>
      <c r="DY141">
        <v>1674.5791999999999</v>
      </c>
      <c r="DZ141">
        <v>1757.4475</v>
      </c>
      <c r="EA141">
        <v>1823.3810000000001</v>
      </c>
      <c r="EB141">
        <v>1864.0091</v>
      </c>
      <c r="EC141">
        <v>1888.6507000000001</v>
      </c>
    </row>
    <row r="142" spans="1:133" customFormat="1" x14ac:dyDescent="0.25">
      <c r="A142" t="s">
        <v>200</v>
      </c>
      <c r="B142" t="s">
        <v>480</v>
      </c>
      <c r="C142">
        <v>142</v>
      </c>
      <c r="D142">
        <v>64548.000006360002</v>
      </c>
      <c r="E142">
        <v>83.114776363738599</v>
      </c>
      <c r="F142">
        <v>1038.3900352202368</v>
      </c>
      <c r="G142">
        <v>53967.479673024391</v>
      </c>
      <c r="H142">
        <v>82</v>
      </c>
      <c r="I142">
        <v>23.438942000000001</v>
      </c>
      <c r="J142">
        <v>29.406336</v>
      </c>
      <c r="K142">
        <v>13.810043</v>
      </c>
      <c r="L142">
        <v>8.3187770000000008</v>
      </c>
      <c r="M142">
        <v>3251</v>
      </c>
      <c r="N142">
        <v>2489</v>
      </c>
      <c r="O142">
        <v>2245</v>
      </c>
      <c r="P142">
        <v>2306</v>
      </c>
      <c r="Q142">
        <v>2391</v>
      </c>
      <c r="R142">
        <v>2457</v>
      </c>
      <c r="S142">
        <v>762</v>
      </c>
      <c r="T142">
        <v>710</v>
      </c>
      <c r="U142">
        <v>699</v>
      </c>
      <c r="V142">
        <v>701</v>
      </c>
      <c r="W142">
        <v>732</v>
      </c>
      <c r="X142">
        <v>35.491266000000003</v>
      </c>
      <c r="Y142">
        <v>1.61572</v>
      </c>
      <c r="Z142">
        <v>2370</v>
      </c>
      <c r="AA142">
        <v>2347</v>
      </c>
      <c r="AB142">
        <v>2329</v>
      </c>
      <c r="AC142">
        <v>2374.3139999999999</v>
      </c>
      <c r="AD142">
        <v>833</v>
      </c>
      <c r="AE142">
        <v>885</v>
      </c>
      <c r="AF142">
        <v>946</v>
      </c>
      <c r="AG142">
        <v>1013.545</v>
      </c>
      <c r="AH142">
        <v>66394.032605</v>
      </c>
      <c r="AI142">
        <v>20263.864629</v>
      </c>
      <c r="AJ142">
        <v>17.643805</v>
      </c>
      <c r="AK142">
        <v>0</v>
      </c>
      <c r="AL142">
        <v>283263.77952799998</v>
      </c>
      <c r="AM142">
        <v>48.292000000000002</v>
      </c>
      <c r="AN142">
        <v>2.26956522</v>
      </c>
      <c r="AO142">
        <v>6.3365119999999999</v>
      </c>
      <c r="AP142">
        <v>10.5039</v>
      </c>
      <c r="AQ142">
        <v>4.4329000000000001</v>
      </c>
      <c r="AR142">
        <v>4.2630999999999997</v>
      </c>
      <c r="AS142">
        <v>4.3621999999999996</v>
      </c>
      <c r="AT142">
        <v>4.4523999999999999</v>
      </c>
      <c r="AU142">
        <v>349093.75</v>
      </c>
      <c r="AV142">
        <v>262603.10421299998</v>
      </c>
      <c r="AW142">
        <v>277651.63297500001</v>
      </c>
      <c r="AX142">
        <v>291640.39408900001</v>
      </c>
      <c r="AY142">
        <v>295979.48717899999</v>
      </c>
      <c r="AZ142">
        <v>20617.04091</v>
      </c>
      <c r="BA142">
        <v>765.82969400000002</v>
      </c>
      <c r="BB142">
        <v>6412.8820960000003</v>
      </c>
      <c r="BC142">
        <v>112.772926</v>
      </c>
      <c r="BD142">
        <v>494.32314400000001</v>
      </c>
      <c r="BE142">
        <v>107376.64042</v>
      </c>
      <c r="BF142">
        <v>87960.629921</v>
      </c>
      <c r="BG142">
        <v>5.905875</v>
      </c>
      <c r="BH142">
        <v>192</v>
      </c>
      <c r="BI142">
        <v>225.5</v>
      </c>
      <c r="BJ142">
        <v>214.33333332999999</v>
      </c>
      <c r="BK142">
        <v>203</v>
      </c>
      <c r="BL142">
        <v>195</v>
      </c>
      <c r="BM142">
        <v>17.454067999999999</v>
      </c>
      <c r="BO142">
        <v>0.39987699999999998</v>
      </c>
      <c r="BP142">
        <v>0.98431299999999999</v>
      </c>
      <c r="BQ142">
        <v>31.828402369999999</v>
      </c>
      <c r="BR142">
        <v>169</v>
      </c>
      <c r="BS142">
        <v>12478.056769000001</v>
      </c>
      <c r="BT142">
        <v>41225.776683999997</v>
      </c>
      <c r="BU142">
        <v>175885.826772</v>
      </c>
      <c r="BV142">
        <v>1089634.146341</v>
      </c>
      <c r="BW142">
        <v>2041.8332820000001</v>
      </c>
      <c r="BX142">
        <v>32.928571429999998</v>
      </c>
      <c r="BY142">
        <v>12.860892</v>
      </c>
      <c r="BZ142">
        <v>123</v>
      </c>
      <c r="CA142">
        <v>115.25</v>
      </c>
      <c r="CB142">
        <v>115.5</v>
      </c>
      <c r="CC142">
        <v>107.41666667</v>
      </c>
      <c r="CD142">
        <v>124</v>
      </c>
      <c r="CE142">
        <v>98</v>
      </c>
      <c r="CF142">
        <v>98.5</v>
      </c>
      <c r="CG142">
        <v>100</v>
      </c>
      <c r="CH142">
        <v>91.666666669999998</v>
      </c>
      <c r="CI142">
        <v>103</v>
      </c>
      <c r="CJ142">
        <v>24</v>
      </c>
      <c r="CK142">
        <v>16.75</v>
      </c>
      <c r="CL142">
        <v>15.5</v>
      </c>
      <c r="CM142">
        <v>15.75</v>
      </c>
      <c r="CN142">
        <v>20</v>
      </c>
      <c r="CO142">
        <v>3.7834509999999999</v>
      </c>
      <c r="CP142">
        <v>84</v>
      </c>
      <c r="CR142">
        <v>15</v>
      </c>
      <c r="CS142">
        <v>39</v>
      </c>
      <c r="CT142">
        <v>90</v>
      </c>
      <c r="CU142">
        <v>88</v>
      </c>
      <c r="CX142">
        <v>24</v>
      </c>
      <c r="CY142">
        <v>80</v>
      </c>
      <c r="CZ142">
        <v>77</v>
      </c>
      <c r="DA142">
        <v>88</v>
      </c>
      <c r="DB142">
        <v>455.5</v>
      </c>
      <c r="DC142">
        <v>24</v>
      </c>
      <c r="DD142">
        <v>80</v>
      </c>
      <c r="DE142">
        <v>77</v>
      </c>
      <c r="DF142">
        <v>88</v>
      </c>
      <c r="DG142">
        <v>1138</v>
      </c>
      <c r="DH142" t="s">
        <v>200</v>
      </c>
      <c r="DI142" t="s">
        <v>480</v>
      </c>
      <c r="DJ142">
        <v>2470.3213000000001</v>
      </c>
      <c r="DK142">
        <v>2446.0189999999998</v>
      </c>
      <c r="DL142">
        <v>2425.7853</v>
      </c>
      <c r="DM142">
        <v>2393.8197</v>
      </c>
      <c r="DN142">
        <v>2374.3139999999999</v>
      </c>
      <c r="DO142">
        <v>2356.9879000000001</v>
      </c>
      <c r="DP142">
        <v>2348.2474999999999</v>
      </c>
      <c r="DQ142">
        <v>2350.4243999999999</v>
      </c>
      <c r="DR142">
        <v>2339.7183</v>
      </c>
      <c r="DS142">
        <v>2355.2156</v>
      </c>
      <c r="DT142">
        <v>774.47080000000005</v>
      </c>
      <c r="DU142">
        <v>831.03549999999996</v>
      </c>
      <c r="DV142">
        <v>887.78779999999995</v>
      </c>
      <c r="DW142">
        <v>954.32860000000005</v>
      </c>
      <c r="DX142">
        <v>1013.545</v>
      </c>
      <c r="DY142">
        <v>1067.1003000000001</v>
      </c>
      <c r="DZ142">
        <v>1126.8415</v>
      </c>
      <c r="EA142">
        <v>1171.2058999999999</v>
      </c>
      <c r="EB142">
        <v>1227.0596</v>
      </c>
      <c r="EC142">
        <v>1272.7248</v>
      </c>
    </row>
    <row r="143" spans="1:133" customFormat="1" x14ac:dyDescent="0.25">
      <c r="A143" t="s">
        <v>150</v>
      </c>
      <c r="B143" t="s">
        <v>481</v>
      </c>
      <c r="C143">
        <v>143</v>
      </c>
      <c r="D143">
        <v>80904.000000960004</v>
      </c>
      <c r="E143">
        <v>83.29820701948681</v>
      </c>
      <c r="F143">
        <v>996.61327003608278</v>
      </c>
      <c r="G143">
        <v>60113.636351999994</v>
      </c>
      <c r="H143">
        <v>62</v>
      </c>
      <c r="I143">
        <v>28.162202000000001</v>
      </c>
      <c r="J143">
        <v>16.964285</v>
      </c>
      <c r="K143">
        <v>11.089052000000001</v>
      </c>
      <c r="L143">
        <v>7.1563619999999997</v>
      </c>
      <c r="M143">
        <v>2688</v>
      </c>
      <c r="N143">
        <v>1931</v>
      </c>
      <c r="O143">
        <v>1847</v>
      </c>
      <c r="P143">
        <v>1883</v>
      </c>
      <c r="Q143">
        <v>1938</v>
      </c>
      <c r="R143">
        <v>1944</v>
      </c>
      <c r="S143">
        <v>757</v>
      </c>
      <c r="T143">
        <v>741</v>
      </c>
      <c r="U143">
        <v>730</v>
      </c>
      <c r="V143">
        <v>719</v>
      </c>
      <c r="W143">
        <v>735</v>
      </c>
      <c r="X143">
        <v>25.411231000000001</v>
      </c>
      <c r="Y143">
        <v>1.380223</v>
      </c>
      <c r="Z143">
        <v>1877</v>
      </c>
      <c r="AA143">
        <v>1877</v>
      </c>
      <c r="AB143">
        <v>1833</v>
      </c>
      <c r="AC143">
        <v>1843.9114999999999</v>
      </c>
      <c r="AD143">
        <v>824</v>
      </c>
      <c r="AE143">
        <v>860</v>
      </c>
      <c r="AF143">
        <v>902</v>
      </c>
      <c r="AG143">
        <v>916.90989999999999</v>
      </c>
      <c r="AH143">
        <v>72009.300594999993</v>
      </c>
      <c r="AI143">
        <v>15931.745131</v>
      </c>
      <c r="AJ143">
        <v>10.466854</v>
      </c>
      <c r="AK143">
        <v>17.583663999999999</v>
      </c>
      <c r="AL143">
        <v>255694.84808500001</v>
      </c>
      <c r="AM143">
        <v>53.822000000000003</v>
      </c>
      <c r="AN143">
        <v>1.97402597</v>
      </c>
      <c r="AO143">
        <v>8.4821430000000007</v>
      </c>
      <c r="AP143">
        <v>6.6220999999999997</v>
      </c>
      <c r="AQ143">
        <v>16.158200000000001</v>
      </c>
      <c r="AR143">
        <v>14.937799999999999</v>
      </c>
      <c r="AS143">
        <v>10.3606</v>
      </c>
      <c r="AT143">
        <v>15.583</v>
      </c>
      <c r="AU143">
        <v>407222.22222200001</v>
      </c>
      <c r="AV143">
        <v>357497.38219899999</v>
      </c>
      <c r="AW143">
        <v>318606.86015800002</v>
      </c>
      <c r="AX143">
        <v>374919.786096</v>
      </c>
      <c r="AY143">
        <v>399312.16931199998</v>
      </c>
      <c r="AZ143">
        <v>29996.279761999998</v>
      </c>
      <c r="BA143">
        <v>1203.3465679999999</v>
      </c>
      <c r="BB143">
        <v>7003.8759689999997</v>
      </c>
      <c r="BC143">
        <v>274.81565499999999</v>
      </c>
      <c r="BD143">
        <v>38.759689999999999</v>
      </c>
      <c r="BE143">
        <v>132338.17701499999</v>
      </c>
      <c r="BF143">
        <v>106512.54953800001</v>
      </c>
      <c r="BG143">
        <v>7.3660709999999998</v>
      </c>
      <c r="BH143">
        <v>198</v>
      </c>
      <c r="BI143">
        <v>191</v>
      </c>
      <c r="BJ143">
        <v>189.5</v>
      </c>
      <c r="BK143">
        <v>187</v>
      </c>
      <c r="BL143">
        <v>189</v>
      </c>
      <c r="BM143">
        <v>20.079260000000001</v>
      </c>
      <c r="BN143">
        <v>0</v>
      </c>
      <c r="BO143">
        <v>0.65104200000000001</v>
      </c>
      <c r="BP143">
        <v>0.70684499999999995</v>
      </c>
      <c r="BQ143">
        <v>34.75257732</v>
      </c>
      <c r="BR143">
        <v>194</v>
      </c>
      <c r="BS143">
        <v>7393.0799770000003</v>
      </c>
      <c r="BT143">
        <v>34581.473213999998</v>
      </c>
      <c r="BU143">
        <v>122793.92338199999</v>
      </c>
      <c r="BV143">
        <v>1056306.818182</v>
      </c>
      <c r="BW143">
        <v>1968.005952</v>
      </c>
      <c r="BX143">
        <v>44.633333329999999</v>
      </c>
      <c r="BY143">
        <v>9.4451780000000003</v>
      </c>
      <c r="BZ143">
        <v>88</v>
      </c>
      <c r="CA143">
        <v>113.33333333</v>
      </c>
      <c r="CB143">
        <v>107.25</v>
      </c>
      <c r="CC143">
        <v>95.166666669999998</v>
      </c>
      <c r="CD143">
        <v>87.5</v>
      </c>
      <c r="CE143">
        <v>71.5</v>
      </c>
      <c r="CF143">
        <v>94.333333330000002</v>
      </c>
      <c r="CG143">
        <v>87.416666669999998</v>
      </c>
      <c r="CH143">
        <v>79.583333330000002</v>
      </c>
      <c r="CI143">
        <v>71.5</v>
      </c>
      <c r="CJ143">
        <v>17</v>
      </c>
      <c r="CK143">
        <v>19</v>
      </c>
      <c r="CL143">
        <v>19.833333329999999</v>
      </c>
      <c r="CM143">
        <v>15.58333333</v>
      </c>
      <c r="CN143">
        <v>17</v>
      </c>
      <c r="CO143">
        <v>3.2738100000000001</v>
      </c>
      <c r="CP143">
        <v>86</v>
      </c>
      <c r="CR143">
        <v>16</v>
      </c>
      <c r="CS143">
        <v>34</v>
      </c>
      <c r="CT143">
        <v>91</v>
      </c>
      <c r="CU143">
        <v>87</v>
      </c>
      <c r="CW143">
        <v>37</v>
      </c>
      <c r="CX143">
        <v>13</v>
      </c>
      <c r="CY143">
        <v>81</v>
      </c>
      <c r="CZ143">
        <v>77</v>
      </c>
      <c r="DA143">
        <v>94</v>
      </c>
      <c r="DB143">
        <v>765</v>
      </c>
      <c r="DC143">
        <v>13</v>
      </c>
      <c r="DD143">
        <v>81</v>
      </c>
      <c r="DE143">
        <v>77</v>
      </c>
      <c r="DF143">
        <v>94</v>
      </c>
      <c r="DG143">
        <v>422</v>
      </c>
      <c r="DH143" t="s">
        <v>150</v>
      </c>
      <c r="DI143" t="s">
        <v>481</v>
      </c>
      <c r="DJ143">
        <v>1919.5643</v>
      </c>
      <c r="DK143">
        <v>1873.204</v>
      </c>
      <c r="DL143">
        <v>1869.1092000000001</v>
      </c>
      <c r="DM143">
        <v>1843.2338</v>
      </c>
      <c r="DN143">
        <v>1843.9114999999999</v>
      </c>
      <c r="DO143">
        <v>1820.8878999999999</v>
      </c>
      <c r="DP143">
        <v>1819.0273999999999</v>
      </c>
      <c r="DQ143">
        <v>1806.8586</v>
      </c>
      <c r="DR143">
        <v>1811.8418999999999</v>
      </c>
      <c r="DS143">
        <v>1839.2933</v>
      </c>
      <c r="DT143">
        <v>762.55319999999995</v>
      </c>
      <c r="DU143">
        <v>817.50609999999995</v>
      </c>
      <c r="DV143">
        <v>856.53920000000005</v>
      </c>
      <c r="DW143">
        <v>893.24389999999994</v>
      </c>
      <c r="DX143">
        <v>916.90989999999999</v>
      </c>
      <c r="DY143">
        <v>956.05849999999998</v>
      </c>
      <c r="DZ143">
        <v>979.04570000000001</v>
      </c>
      <c r="EA143">
        <v>1007.0241</v>
      </c>
      <c r="EB143">
        <v>1019.3667</v>
      </c>
      <c r="EC143">
        <v>1020.1979</v>
      </c>
    </row>
    <row r="144" spans="1:133" customFormat="1" x14ac:dyDescent="0.25">
      <c r="A144" t="s">
        <v>223</v>
      </c>
      <c r="B144" t="s">
        <v>482</v>
      </c>
      <c r="C144">
        <v>144</v>
      </c>
      <c r="D144">
        <v>61128.000000480009</v>
      </c>
      <c r="E144">
        <v>75.484444633078624</v>
      </c>
      <c r="F144">
        <v>1177.7745059450115</v>
      </c>
      <c r="G144">
        <v>63853.820607906979</v>
      </c>
      <c r="H144">
        <v>46</v>
      </c>
      <c r="I144">
        <v>24.607465000000001</v>
      </c>
      <c r="J144">
        <v>28.056628</v>
      </c>
      <c r="K144">
        <v>12.787212</v>
      </c>
      <c r="L144">
        <v>7.3464999999999998</v>
      </c>
      <c r="M144">
        <v>3885</v>
      </c>
      <c r="N144">
        <v>2929</v>
      </c>
      <c r="O144">
        <v>2781</v>
      </c>
      <c r="P144">
        <v>2774</v>
      </c>
      <c r="Q144">
        <v>2832</v>
      </c>
      <c r="R144">
        <v>2895</v>
      </c>
      <c r="S144">
        <v>956</v>
      </c>
      <c r="T144">
        <v>878</v>
      </c>
      <c r="U144">
        <v>912</v>
      </c>
      <c r="V144">
        <v>900</v>
      </c>
      <c r="W144">
        <v>943</v>
      </c>
      <c r="X144">
        <v>29.854761</v>
      </c>
      <c r="Y144">
        <v>1.3524929999999999</v>
      </c>
      <c r="Z144">
        <v>2831</v>
      </c>
      <c r="AA144">
        <v>2803</v>
      </c>
      <c r="AB144">
        <v>2803</v>
      </c>
      <c r="AC144">
        <v>2836.7365</v>
      </c>
      <c r="AD144">
        <v>1069</v>
      </c>
      <c r="AE144">
        <v>1131</v>
      </c>
      <c r="AF144">
        <v>1175</v>
      </c>
      <c r="AG144">
        <v>1249.2073</v>
      </c>
      <c r="AH144">
        <v>68519.948520000005</v>
      </c>
      <c r="AI144">
        <v>17294.551602</v>
      </c>
      <c r="AJ144">
        <v>10.986376999999999</v>
      </c>
      <c r="AK144">
        <v>166.679474</v>
      </c>
      <c r="AL144">
        <v>278451.88284500001</v>
      </c>
      <c r="AM144">
        <v>47.517000000000003</v>
      </c>
      <c r="AN144">
        <v>1.9893616999999999</v>
      </c>
      <c r="AO144">
        <v>7.4388670000000001</v>
      </c>
      <c r="AP144">
        <v>5.1321000000000003</v>
      </c>
      <c r="AQ144">
        <v>1.1285000000000001</v>
      </c>
      <c r="AR144">
        <v>0.77410000000000001</v>
      </c>
      <c r="AS144">
        <v>7.4356</v>
      </c>
      <c r="AT144">
        <v>7.7747999999999999</v>
      </c>
      <c r="AU144">
        <v>349490.29126199998</v>
      </c>
      <c r="AV144">
        <v>276407.205693</v>
      </c>
      <c r="AW144">
        <v>283925.71658800001</v>
      </c>
      <c r="AX144">
        <v>337903.225806</v>
      </c>
      <c r="AY144">
        <v>337753.623188</v>
      </c>
      <c r="AZ144">
        <v>18531.531532000001</v>
      </c>
      <c r="BA144">
        <v>1253.131484</v>
      </c>
      <c r="BB144">
        <v>4696.9184660000001</v>
      </c>
      <c r="BC144">
        <v>171.52078700000001</v>
      </c>
      <c r="BD144">
        <v>48.720509999999997</v>
      </c>
      <c r="BE144">
        <v>98043.933053999994</v>
      </c>
      <c r="BF144">
        <v>75308.577405999997</v>
      </c>
      <c r="BG144">
        <v>5.3024449999999996</v>
      </c>
      <c r="BH144">
        <v>206</v>
      </c>
      <c r="BI144">
        <v>198.91666667000001</v>
      </c>
      <c r="BJ144">
        <v>206.41666667000001</v>
      </c>
      <c r="BK144">
        <v>186</v>
      </c>
      <c r="BL144">
        <v>207</v>
      </c>
      <c r="BM144">
        <v>14.853555999999999</v>
      </c>
      <c r="BO144">
        <v>0.69498099999999996</v>
      </c>
      <c r="BP144">
        <v>0.63063100000000005</v>
      </c>
      <c r="BQ144">
        <v>24.728155340000001</v>
      </c>
      <c r="BR144">
        <v>206</v>
      </c>
      <c r="BS144">
        <v>10957.811419</v>
      </c>
      <c r="BT144">
        <v>43801.801802000002</v>
      </c>
      <c r="BU144">
        <v>178002.09205000001</v>
      </c>
      <c r="BV144">
        <v>1130697.674419</v>
      </c>
      <c r="BW144">
        <v>2473.6164739999999</v>
      </c>
      <c r="BX144">
        <v>33.378378380000001</v>
      </c>
      <c r="BY144">
        <v>12.08159</v>
      </c>
      <c r="BZ144">
        <v>150.5</v>
      </c>
      <c r="CA144">
        <v>159</v>
      </c>
      <c r="CB144">
        <v>156.58333332999999</v>
      </c>
      <c r="CC144">
        <v>155.41666667000001</v>
      </c>
      <c r="CD144">
        <v>157.5</v>
      </c>
      <c r="CE144">
        <v>115.5</v>
      </c>
      <c r="CF144">
        <v>131.5</v>
      </c>
      <c r="CG144">
        <v>126.41666667</v>
      </c>
      <c r="CH144">
        <v>116.33333333</v>
      </c>
      <c r="CI144">
        <v>121</v>
      </c>
      <c r="CJ144">
        <v>34.5</v>
      </c>
      <c r="CK144">
        <v>27.5</v>
      </c>
      <c r="CL144">
        <v>30.166666670000001</v>
      </c>
      <c r="CM144">
        <v>39.083333330000002</v>
      </c>
      <c r="CN144">
        <v>36.5</v>
      </c>
      <c r="CO144">
        <v>3.8738739999999998</v>
      </c>
      <c r="CP144">
        <v>86</v>
      </c>
      <c r="CR144">
        <v>13</v>
      </c>
      <c r="CS144">
        <v>36</v>
      </c>
      <c r="CT144">
        <v>91</v>
      </c>
      <c r="CU144">
        <v>83</v>
      </c>
      <c r="CW144">
        <v>24</v>
      </c>
      <c r="CX144">
        <v>18</v>
      </c>
      <c r="CY144">
        <v>91</v>
      </c>
      <c r="CZ144">
        <v>85</v>
      </c>
      <c r="DA144">
        <v>93</v>
      </c>
      <c r="DB144">
        <v>1140.5</v>
      </c>
      <c r="DC144">
        <v>18</v>
      </c>
      <c r="DD144">
        <v>91</v>
      </c>
      <c r="DE144">
        <v>85</v>
      </c>
      <c r="DF144">
        <v>93</v>
      </c>
      <c r="DG144">
        <v>1624</v>
      </c>
      <c r="DH144" t="s">
        <v>223</v>
      </c>
      <c r="DI144" t="s">
        <v>482</v>
      </c>
      <c r="DJ144">
        <v>2908.9744000000001</v>
      </c>
      <c r="DK144">
        <v>2899.1406000000002</v>
      </c>
      <c r="DL144">
        <v>2881.22</v>
      </c>
      <c r="DM144">
        <v>2869.5372000000002</v>
      </c>
      <c r="DN144">
        <v>2836.7365</v>
      </c>
      <c r="DO144">
        <v>2822.6315</v>
      </c>
      <c r="DP144">
        <v>2824.7334000000001</v>
      </c>
      <c r="DQ144">
        <v>2825.7035999999998</v>
      </c>
      <c r="DR144">
        <v>2824.5702999999999</v>
      </c>
      <c r="DS144">
        <v>2827.7031000000002</v>
      </c>
      <c r="DT144">
        <v>993.17280000000005</v>
      </c>
      <c r="DU144">
        <v>1049.9186</v>
      </c>
      <c r="DV144">
        <v>1110.9464</v>
      </c>
      <c r="DW144">
        <v>1176.5967000000001</v>
      </c>
      <c r="DX144">
        <v>1249.2073</v>
      </c>
      <c r="DY144">
        <v>1306.5627999999999</v>
      </c>
      <c r="DZ144">
        <v>1354.2781</v>
      </c>
      <c r="EA144">
        <v>1418.1482000000001</v>
      </c>
      <c r="EB144">
        <v>1467.6192000000001</v>
      </c>
      <c r="EC144">
        <v>1503.3795</v>
      </c>
    </row>
    <row r="145" spans="1:133" customFormat="1" x14ac:dyDescent="0.25">
      <c r="A145" t="s">
        <v>31</v>
      </c>
      <c r="B145" t="s">
        <v>483</v>
      </c>
      <c r="C145">
        <v>145</v>
      </c>
      <c r="D145">
        <v>39000.000000960004</v>
      </c>
      <c r="E145">
        <v>197.56706343912592</v>
      </c>
      <c r="F145">
        <v>1022.0256409997654</v>
      </c>
      <c r="G145">
        <v>144046.51162023254</v>
      </c>
      <c r="H145">
        <v>63</v>
      </c>
      <c r="I145">
        <v>29.394165999999998</v>
      </c>
      <c r="J145">
        <v>14.809274</v>
      </c>
      <c r="K145">
        <v>12.903225000000001</v>
      </c>
      <c r="L145">
        <v>8.451613</v>
      </c>
      <c r="M145">
        <v>1337</v>
      </c>
      <c r="N145">
        <v>944</v>
      </c>
      <c r="O145">
        <v>967</v>
      </c>
      <c r="P145">
        <v>965</v>
      </c>
      <c r="Q145">
        <v>945</v>
      </c>
      <c r="R145">
        <v>954</v>
      </c>
      <c r="S145">
        <v>393</v>
      </c>
      <c r="T145">
        <v>340</v>
      </c>
      <c r="U145">
        <v>354</v>
      </c>
      <c r="V145">
        <v>379</v>
      </c>
      <c r="W145">
        <v>383</v>
      </c>
      <c r="X145">
        <v>28.752687999999999</v>
      </c>
      <c r="Y145">
        <v>1.2688170000000001</v>
      </c>
      <c r="Z145">
        <v>953</v>
      </c>
      <c r="AA145">
        <v>930</v>
      </c>
      <c r="AB145">
        <v>896</v>
      </c>
      <c r="AC145">
        <v>862.61019999999996</v>
      </c>
      <c r="AD145">
        <v>421</v>
      </c>
      <c r="AE145">
        <v>455</v>
      </c>
      <c r="AF145">
        <v>469</v>
      </c>
      <c r="AG145">
        <v>492.6671</v>
      </c>
      <c r="AH145">
        <v>82966.342558000004</v>
      </c>
      <c r="AI145">
        <v>20112.903225999999</v>
      </c>
      <c r="AJ145">
        <v>10.640488</v>
      </c>
      <c r="AK145">
        <v>0</v>
      </c>
      <c r="AL145">
        <v>282254.452926</v>
      </c>
      <c r="AM145">
        <v>39.826999999999998</v>
      </c>
      <c r="AN145">
        <v>2.2954545500000001</v>
      </c>
      <c r="AO145">
        <v>10.620793000000001</v>
      </c>
      <c r="AP145">
        <v>12.8377</v>
      </c>
      <c r="AQ145">
        <v>6.7755999999999998</v>
      </c>
      <c r="AR145">
        <v>8.0870999999999995</v>
      </c>
      <c r="AS145">
        <v>-0.40920000000000001</v>
      </c>
      <c r="AT145">
        <v>2.6981000000000002</v>
      </c>
      <c r="AU145">
        <v>386980.58252400003</v>
      </c>
      <c r="AV145">
        <v>287006.49349700002</v>
      </c>
      <c r="AW145">
        <v>311476.74418600003</v>
      </c>
      <c r="AX145">
        <v>320580.24691400002</v>
      </c>
      <c r="AY145">
        <v>409297.61904800002</v>
      </c>
      <c r="AZ145">
        <v>29812.266267999999</v>
      </c>
      <c r="BA145">
        <v>2479.7849460000002</v>
      </c>
      <c r="BB145">
        <v>7455.9139779999996</v>
      </c>
      <c r="BC145">
        <v>0</v>
      </c>
      <c r="BD145">
        <v>317.20430099999999</v>
      </c>
      <c r="BE145">
        <v>141811.70483500001</v>
      </c>
      <c r="BF145">
        <v>101422.391858</v>
      </c>
      <c r="BG145">
        <v>7.7038149999999996</v>
      </c>
      <c r="BH145">
        <v>103</v>
      </c>
      <c r="BI145">
        <v>102.66666667</v>
      </c>
      <c r="BJ145">
        <v>86</v>
      </c>
      <c r="BK145">
        <v>81</v>
      </c>
      <c r="BL145">
        <v>84</v>
      </c>
      <c r="BM145">
        <v>18.829516999999999</v>
      </c>
      <c r="BO145">
        <v>0.673149</v>
      </c>
      <c r="BQ145">
        <v>34.946236560000003</v>
      </c>
      <c r="BR145">
        <v>93</v>
      </c>
      <c r="BS145">
        <v>9859.5698919999995</v>
      </c>
      <c r="BT145">
        <v>41280.478684000002</v>
      </c>
      <c r="BU145">
        <v>140437.659033</v>
      </c>
      <c r="BV145">
        <v>2567069.7674420001</v>
      </c>
      <c r="BW145">
        <v>2316.3799549999999</v>
      </c>
      <c r="BX145">
        <v>46.5</v>
      </c>
      <c r="BZ145">
        <v>21.5</v>
      </c>
      <c r="CB145">
        <v>38.25</v>
      </c>
      <c r="CC145">
        <v>34</v>
      </c>
      <c r="CD145">
        <v>28.5</v>
      </c>
      <c r="CG145">
        <v>29.916666670000001</v>
      </c>
      <c r="CH145">
        <v>27.083333329999999</v>
      </c>
      <c r="CL145">
        <v>8.3333333300000003</v>
      </c>
      <c r="CM145">
        <v>6.9166666699999997</v>
      </c>
      <c r="CO145">
        <v>1.6080779999999999</v>
      </c>
      <c r="CP145">
        <v>84</v>
      </c>
      <c r="CS145">
        <v>26</v>
      </c>
      <c r="CT145">
        <v>96</v>
      </c>
      <c r="CU145">
        <v>88</v>
      </c>
      <c r="CW145">
        <v>10</v>
      </c>
      <c r="CX145">
        <v>40</v>
      </c>
      <c r="CY145">
        <v>67</v>
      </c>
      <c r="CZ145">
        <v>63</v>
      </c>
      <c r="DA145">
        <v>89</v>
      </c>
      <c r="DB145">
        <v>655</v>
      </c>
      <c r="DC145">
        <v>40</v>
      </c>
      <c r="DD145">
        <v>67</v>
      </c>
      <c r="DE145">
        <v>63</v>
      </c>
      <c r="DF145">
        <v>89</v>
      </c>
      <c r="DG145">
        <v>806</v>
      </c>
      <c r="DH145" t="s">
        <v>31</v>
      </c>
      <c r="DI145" t="s">
        <v>483</v>
      </c>
      <c r="DJ145">
        <v>950.25540000000001</v>
      </c>
      <c r="DK145">
        <v>945.75239999999997</v>
      </c>
      <c r="DL145">
        <v>916.00620000000004</v>
      </c>
      <c r="DM145">
        <v>897.06600000000003</v>
      </c>
      <c r="DN145">
        <v>862.61019999999996</v>
      </c>
      <c r="DO145">
        <v>864.14639999999997</v>
      </c>
      <c r="DP145">
        <v>862.07</v>
      </c>
      <c r="DQ145">
        <v>864.36850000000004</v>
      </c>
      <c r="DR145">
        <v>856.3329</v>
      </c>
      <c r="DS145">
        <v>860.94849999999997</v>
      </c>
      <c r="DT145">
        <v>393.40190000000001</v>
      </c>
      <c r="DU145">
        <v>415.28410000000002</v>
      </c>
      <c r="DV145">
        <v>446.14920000000001</v>
      </c>
      <c r="DW145">
        <v>465.57310000000001</v>
      </c>
      <c r="DX145">
        <v>492.6671</v>
      </c>
      <c r="DY145">
        <v>504.92629999999997</v>
      </c>
      <c r="DZ145">
        <v>512.25940000000003</v>
      </c>
      <c r="EA145">
        <v>534.50829999999996</v>
      </c>
      <c r="EB145">
        <v>551.37900000000002</v>
      </c>
      <c r="EC145">
        <v>556.63139999999999</v>
      </c>
    </row>
    <row r="146" spans="1:133" customFormat="1" x14ac:dyDescent="0.25">
      <c r="A146" t="s">
        <v>51</v>
      </c>
      <c r="B146" t="s">
        <v>484</v>
      </c>
      <c r="C146">
        <v>146</v>
      </c>
      <c r="D146">
        <v>33780.000000239997</v>
      </c>
      <c r="E146">
        <v>106.19071314543505</v>
      </c>
      <c r="F146">
        <v>815.27531082902124</v>
      </c>
      <c r="G146">
        <v>80431.999998400002</v>
      </c>
      <c r="H146">
        <v>56</v>
      </c>
      <c r="I146">
        <v>25.475504000000001</v>
      </c>
      <c r="J146">
        <v>16.657060000000001</v>
      </c>
      <c r="K146">
        <v>11.824324000000001</v>
      </c>
      <c r="L146">
        <v>6.7874689999999998</v>
      </c>
      <c r="M146">
        <v>1735</v>
      </c>
      <c r="N146">
        <v>1293</v>
      </c>
      <c r="O146">
        <v>1247</v>
      </c>
      <c r="P146">
        <v>1270</v>
      </c>
      <c r="Q146">
        <v>1293</v>
      </c>
      <c r="R146">
        <v>1274</v>
      </c>
      <c r="S146">
        <v>442</v>
      </c>
      <c r="T146">
        <v>436</v>
      </c>
      <c r="U146">
        <v>433</v>
      </c>
      <c r="V146">
        <v>430</v>
      </c>
      <c r="W146">
        <v>439</v>
      </c>
      <c r="X146">
        <v>26.64312</v>
      </c>
      <c r="Y146">
        <v>1.3052820000000001</v>
      </c>
      <c r="Z146">
        <v>1239</v>
      </c>
      <c r="AA146">
        <v>1239</v>
      </c>
      <c r="AB146">
        <v>1235</v>
      </c>
      <c r="AC146">
        <v>1249.0497</v>
      </c>
      <c r="AD146">
        <v>452</v>
      </c>
      <c r="AE146">
        <v>462</v>
      </c>
      <c r="AF146">
        <v>493</v>
      </c>
      <c r="AG146">
        <v>499.69549999999998</v>
      </c>
      <c r="AH146">
        <v>74502.017290999996</v>
      </c>
      <c r="AI146">
        <v>16559.889435000001</v>
      </c>
      <c r="AJ146">
        <v>4.6927950000000003</v>
      </c>
      <c r="AK146">
        <v>16.124078999999998</v>
      </c>
      <c r="AL146">
        <v>292445.70135699998</v>
      </c>
      <c r="AM146">
        <v>45.767000000000003</v>
      </c>
      <c r="AN146">
        <v>4.9895833300000003</v>
      </c>
      <c r="AO146">
        <v>9.5677230000000009</v>
      </c>
      <c r="AP146">
        <v>4.5495999999999999</v>
      </c>
      <c r="AQ146">
        <v>-8.1753</v>
      </c>
      <c r="AR146">
        <v>-9.625</v>
      </c>
      <c r="AS146">
        <v>4.3777999999999997</v>
      </c>
      <c r="AT146">
        <v>3.5163000000000002</v>
      </c>
      <c r="AU146">
        <v>344250</v>
      </c>
      <c r="AV146">
        <v>244258.06452399999</v>
      </c>
      <c r="AW146">
        <v>286382.37886499998</v>
      </c>
      <c r="AX146">
        <v>332049.38271600002</v>
      </c>
      <c r="AY146">
        <v>425301.369863</v>
      </c>
      <c r="AZ146">
        <v>15873.198847</v>
      </c>
      <c r="BA146">
        <v>1808.5073709999999</v>
      </c>
      <c r="BB146">
        <v>3517.8132679999999</v>
      </c>
      <c r="BC146">
        <v>12.899262999999999</v>
      </c>
      <c r="BD146">
        <v>1798.0651109999999</v>
      </c>
      <c r="BE146">
        <v>133932.126697</v>
      </c>
      <c r="BF146">
        <v>62307.692307999998</v>
      </c>
      <c r="BG146">
        <v>4.610951</v>
      </c>
      <c r="BH146">
        <v>80</v>
      </c>
      <c r="BI146">
        <v>103.33333333</v>
      </c>
      <c r="BJ146">
        <v>94.583333330000002</v>
      </c>
      <c r="BK146">
        <v>81</v>
      </c>
      <c r="BL146">
        <v>73</v>
      </c>
      <c r="BM146">
        <v>11.764706</v>
      </c>
      <c r="BO146">
        <v>0.60518700000000003</v>
      </c>
      <c r="BQ146">
        <v>36.089743589999998</v>
      </c>
      <c r="BR146">
        <v>78</v>
      </c>
      <c r="BS146">
        <v>9406.4803439999996</v>
      </c>
      <c r="BT146">
        <v>40321.613833000003</v>
      </c>
      <c r="BU146">
        <v>158276.01809999999</v>
      </c>
      <c r="BV146">
        <v>1119328</v>
      </c>
      <c r="BW146">
        <v>2897.40634</v>
      </c>
      <c r="BX146">
        <v>33.700000000000003</v>
      </c>
      <c r="BY146">
        <v>11.085972999999999</v>
      </c>
      <c r="BZ146">
        <v>62.5</v>
      </c>
      <c r="CA146">
        <v>62.833333330000002</v>
      </c>
      <c r="CB146">
        <v>65.75</v>
      </c>
      <c r="CC146">
        <v>62.583333330000002</v>
      </c>
      <c r="CD146">
        <v>57.5</v>
      </c>
      <c r="CE146">
        <v>49</v>
      </c>
      <c r="CF146">
        <v>52.25</v>
      </c>
      <c r="CG146">
        <v>52.916666669999998</v>
      </c>
      <c r="CH146">
        <v>50.666666669999998</v>
      </c>
      <c r="CI146">
        <v>45.5</v>
      </c>
      <c r="CJ146">
        <v>13.5</v>
      </c>
      <c r="CK146">
        <v>10.58333333</v>
      </c>
      <c r="CL146">
        <v>12.83333333</v>
      </c>
      <c r="CM146">
        <v>11.91666667</v>
      </c>
      <c r="CN146">
        <v>12.5</v>
      </c>
      <c r="CO146">
        <v>3.6023049999999999</v>
      </c>
      <c r="CP146">
        <v>83</v>
      </c>
      <c r="CS146">
        <v>36</v>
      </c>
      <c r="CT146">
        <v>92</v>
      </c>
      <c r="CU146">
        <v>89</v>
      </c>
      <c r="CX146">
        <v>28</v>
      </c>
      <c r="CY146">
        <v>81</v>
      </c>
      <c r="CZ146">
        <v>81</v>
      </c>
      <c r="DA146">
        <v>93</v>
      </c>
      <c r="DB146">
        <v>417</v>
      </c>
      <c r="DC146">
        <v>28</v>
      </c>
      <c r="DD146">
        <v>81</v>
      </c>
      <c r="DE146">
        <v>81</v>
      </c>
      <c r="DF146">
        <v>93</v>
      </c>
      <c r="DG146">
        <v>857</v>
      </c>
      <c r="DH146" t="s">
        <v>51</v>
      </c>
      <c r="DI146" t="s">
        <v>484</v>
      </c>
      <c r="DJ146">
        <v>1290.4852000000001</v>
      </c>
      <c r="DK146">
        <v>1285.9712</v>
      </c>
      <c r="DL146">
        <v>1291.9519</v>
      </c>
      <c r="DM146">
        <v>1257.2429</v>
      </c>
      <c r="DN146">
        <v>1249.0497</v>
      </c>
      <c r="DO146">
        <v>1248.1474000000001</v>
      </c>
      <c r="DP146">
        <v>1226.9666999999999</v>
      </c>
      <c r="DQ146">
        <v>1213.4516000000001</v>
      </c>
      <c r="DR146">
        <v>1213.7464</v>
      </c>
      <c r="DS146">
        <v>1229.4733000000001</v>
      </c>
      <c r="DT146">
        <v>436.06439999999998</v>
      </c>
      <c r="DU146">
        <v>447.6028</v>
      </c>
      <c r="DV146">
        <v>461.77839999999998</v>
      </c>
      <c r="DW146">
        <v>484.47340000000003</v>
      </c>
      <c r="DX146">
        <v>499.69549999999998</v>
      </c>
      <c r="DY146">
        <v>516.91669999999999</v>
      </c>
      <c r="DZ146">
        <v>543.6345</v>
      </c>
      <c r="EA146">
        <v>565.46510000000001</v>
      </c>
      <c r="EB146">
        <v>583.45420000000001</v>
      </c>
      <c r="EC146">
        <v>584.81889999999999</v>
      </c>
    </row>
    <row r="147" spans="1:133" customFormat="1" x14ac:dyDescent="0.25">
      <c r="A147" t="s">
        <v>5</v>
      </c>
      <c r="B147" t="s">
        <v>485</v>
      </c>
      <c r="C147">
        <v>147</v>
      </c>
      <c r="D147">
        <v>157656.00000624001</v>
      </c>
      <c r="E147">
        <v>92.818331414112833</v>
      </c>
      <c r="F147">
        <v>857.41741509850362</v>
      </c>
      <c r="G147">
        <v>73792.507199861677</v>
      </c>
      <c r="H147">
        <v>83</v>
      </c>
      <c r="I147">
        <v>26.482073</v>
      </c>
      <c r="J147">
        <v>20.997515</v>
      </c>
      <c r="K147">
        <v>6.7882939999999996</v>
      </c>
      <c r="L147">
        <v>4.605791</v>
      </c>
      <c r="M147">
        <v>5634</v>
      </c>
      <c r="N147">
        <v>4142</v>
      </c>
      <c r="O147">
        <v>4239</v>
      </c>
      <c r="P147">
        <v>4240</v>
      </c>
      <c r="Q147">
        <v>4164</v>
      </c>
      <c r="R147">
        <v>4186</v>
      </c>
      <c r="S147">
        <v>1492</v>
      </c>
      <c r="T147">
        <v>1208</v>
      </c>
      <c r="U147">
        <v>1255</v>
      </c>
      <c r="V147">
        <v>1335</v>
      </c>
      <c r="W147">
        <v>1396</v>
      </c>
      <c r="X147">
        <v>17.392109999999999</v>
      </c>
      <c r="Y147">
        <v>0.56491899999999995</v>
      </c>
      <c r="Z147">
        <v>4024</v>
      </c>
      <c r="AA147">
        <v>3948</v>
      </c>
      <c r="AB147">
        <v>3911</v>
      </c>
      <c r="AC147">
        <v>3864.4351999999999</v>
      </c>
      <c r="AD147">
        <v>1596</v>
      </c>
      <c r="AE147">
        <v>1699</v>
      </c>
      <c r="AF147">
        <v>1784</v>
      </c>
      <c r="AG147">
        <v>1918.37</v>
      </c>
      <c r="AH147">
        <v>61968.051118000003</v>
      </c>
      <c r="AI147">
        <v>8923.1956539999992</v>
      </c>
      <c r="AJ147">
        <v>3.4585689999999998</v>
      </c>
      <c r="AK147">
        <v>109.34123599999999</v>
      </c>
      <c r="AL147">
        <v>234000</v>
      </c>
      <c r="AM147">
        <v>53.042999999999999</v>
      </c>
      <c r="AN147">
        <v>3.29861111</v>
      </c>
      <c r="AO147">
        <v>6.9222580000000002</v>
      </c>
      <c r="AP147">
        <v>1.2109000000000001</v>
      </c>
      <c r="AQ147">
        <v>2.0124</v>
      </c>
      <c r="AR147">
        <v>-4.3708999999999998</v>
      </c>
      <c r="AS147">
        <v>-6.6040999999999999</v>
      </c>
      <c r="AT147">
        <v>-8.5754999999999999</v>
      </c>
      <c r="AU147">
        <v>375491.66666699998</v>
      </c>
      <c r="AV147">
        <v>337240.64712500002</v>
      </c>
      <c r="AW147">
        <v>321529.41176500003</v>
      </c>
      <c r="AX147">
        <v>325473.23943700001</v>
      </c>
      <c r="AY147">
        <v>332502.79329599999</v>
      </c>
      <c r="AZ147">
        <v>23993.077742000001</v>
      </c>
      <c r="BA147">
        <v>516.14496499999996</v>
      </c>
      <c r="BB147">
        <v>3792.2146080000002</v>
      </c>
      <c r="BC147">
        <v>69.951226000000005</v>
      </c>
      <c r="BD147">
        <v>46.150522000000002</v>
      </c>
      <c r="BE147">
        <v>111662.86863300001</v>
      </c>
      <c r="BF147">
        <v>90601.206434000007</v>
      </c>
      <c r="BG147">
        <v>6.3897760000000003</v>
      </c>
      <c r="BH147">
        <v>360</v>
      </c>
      <c r="BI147">
        <v>329.66666665999998</v>
      </c>
      <c r="BJ147">
        <v>357</v>
      </c>
      <c r="BK147">
        <v>355</v>
      </c>
      <c r="BL147">
        <v>358</v>
      </c>
      <c r="BM147">
        <v>15.75067</v>
      </c>
      <c r="BN147">
        <v>1.6666669999999999</v>
      </c>
      <c r="BO147">
        <v>0.390486</v>
      </c>
      <c r="BP147">
        <v>0.275115</v>
      </c>
      <c r="BQ147">
        <v>36.596100280000002</v>
      </c>
      <c r="BR147">
        <v>359</v>
      </c>
      <c r="BS147">
        <v>4389.4548370000002</v>
      </c>
      <c r="BT147">
        <v>31682.108626000001</v>
      </c>
      <c r="BU147">
        <v>119636.05898099999</v>
      </c>
      <c r="BV147">
        <v>1028801.152738</v>
      </c>
      <c r="BW147">
        <v>2272.4529640000001</v>
      </c>
      <c r="BX147">
        <v>63.654545450000001</v>
      </c>
      <c r="BY147">
        <v>8.6461129999999997</v>
      </c>
      <c r="BZ147">
        <v>173.5</v>
      </c>
      <c r="CA147">
        <v>169</v>
      </c>
      <c r="CB147">
        <v>161.83333332999999</v>
      </c>
      <c r="CD147">
        <v>161</v>
      </c>
      <c r="CE147">
        <v>129</v>
      </c>
      <c r="CF147">
        <v>120</v>
      </c>
      <c r="CG147">
        <v>113.5</v>
      </c>
      <c r="CI147">
        <v>120.5</v>
      </c>
      <c r="CJ147">
        <v>44.5</v>
      </c>
      <c r="CK147">
        <v>49</v>
      </c>
      <c r="CL147">
        <v>48.333333330000002</v>
      </c>
      <c r="CN147">
        <v>39.5</v>
      </c>
      <c r="CO147">
        <v>3.0795170000000001</v>
      </c>
      <c r="CP147">
        <v>87</v>
      </c>
      <c r="CS147">
        <v>29</v>
      </c>
      <c r="CT147">
        <v>82</v>
      </c>
      <c r="CU147">
        <v>84</v>
      </c>
      <c r="CV147">
        <v>76.583333330000002</v>
      </c>
      <c r="CX147">
        <v>35</v>
      </c>
      <c r="CY147">
        <v>76</v>
      </c>
      <c r="CZ147">
        <v>83</v>
      </c>
      <c r="DA147">
        <v>90</v>
      </c>
      <c r="DB147">
        <v>650.5</v>
      </c>
      <c r="DC147">
        <v>35</v>
      </c>
      <c r="DD147">
        <v>76</v>
      </c>
      <c r="DE147">
        <v>83</v>
      </c>
      <c r="DF147">
        <v>90</v>
      </c>
      <c r="DG147">
        <v>1475</v>
      </c>
      <c r="DH147" t="s">
        <v>5</v>
      </c>
      <c r="DI147" t="s">
        <v>485</v>
      </c>
      <c r="DJ147">
        <v>4142.4394000000002</v>
      </c>
      <c r="DK147">
        <v>4059.6468999999997</v>
      </c>
      <c r="DL147">
        <v>4006.1961999999999</v>
      </c>
      <c r="DM147">
        <v>3916.0518000000002</v>
      </c>
      <c r="DN147">
        <v>3864.4351999999999</v>
      </c>
      <c r="DO147">
        <v>3875.0355</v>
      </c>
      <c r="DP147">
        <v>3880.4760000000001</v>
      </c>
      <c r="DQ147">
        <v>3929.1590000000001</v>
      </c>
      <c r="DR147">
        <v>3991.7766999999999</v>
      </c>
      <c r="DS147">
        <v>4063.0119</v>
      </c>
      <c r="DT147">
        <v>1479.7122999999999</v>
      </c>
      <c r="DU147">
        <v>1599.0666000000001</v>
      </c>
      <c r="DV147">
        <v>1694.4760000000001</v>
      </c>
      <c r="DW147">
        <v>1826.1429000000001</v>
      </c>
      <c r="DX147">
        <v>1918.3700000000001</v>
      </c>
      <c r="DY147">
        <v>1982.8633</v>
      </c>
      <c r="DZ147">
        <v>2058.8444</v>
      </c>
      <c r="EA147">
        <v>2102.8161</v>
      </c>
      <c r="EB147">
        <v>2128.0518999999999</v>
      </c>
      <c r="EC147">
        <v>2134.4978000000001</v>
      </c>
    </row>
    <row r="148" spans="1:133" customFormat="1" x14ac:dyDescent="0.25">
      <c r="A148" t="s">
        <v>123</v>
      </c>
      <c r="B148" t="s">
        <v>486</v>
      </c>
      <c r="C148">
        <v>148</v>
      </c>
      <c r="D148">
        <v>210024.00001439999</v>
      </c>
      <c r="E148">
        <v>106.7318672214133</v>
      </c>
      <c r="F148">
        <v>699.30103221466152</v>
      </c>
      <c r="G148">
        <v>60531.147539409838</v>
      </c>
      <c r="H148">
        <v>93</v>
      </c>
      <c r="I148">
        <v>29.124839000000001</v>
      </c>
      <c r="J148">
        <v>33.758043000000001</v>
      </c>
      <c r="K148">
        <v>6.7231709999999998</v>
      </c>
      <c r="L148">
        <v>5.197997</v>
      </c>
      <c r="M148">
        <v>7770</v>
      </c>
      <c r="N148">
        <v>5507</v>
      </c>
      <c r="O148">
        <v>5597</v>
      </c>
      <c r="P148">
        <v>5605</v>
      </c>
      <c r="Q148">
        <v>5559</v>
      </c>
      <c r="R148">
        <v>5538</v>
      </c>
      <c r="S148">
        <v>2263</v>
      </c>
      <c r="T148">
        <v>1893</v>
      </c>
      <c r="U148">
        <v>1959</v>
      </c>
      <c r="V148">
        <v>2046</v>
      </c>
      <c r="W148">
        <v>2147</v>
      </c>
      <c r="X148">
        <v>17.847299</v>
      </c>
      <c r="Y148">
        <v>0.80393199999999998</v>
      </c>
      <c r="Z148">
        <v>5443</v>
      </c>
      <c r="AA148">
        <v>5367</v>
      </c>
      <c r="AB148">
        <v>5223</v>
      </c>
      <c r="AC148">
        <v>5193.0990000000002</v>
      </c>
      <c r="AD148">
        <v>2488</v>
      </c>
      <c r="AE148">
        <v>2651</v>
      </c>
      <c r="AF148">
        <v>2751</v>
      </c>
      <c r="AG148">
        <v>2865.2907</v>
      </c>
      <c r="AH148">
        <v>63181.853281999996</v>
      </c>
      <c r="AI148">
        <v>9132.3502389999994</v>
      </c>
      <c r="AJ148">
        <v>-16.314233000000002</v>
      </c>
      <c r="AK148">
        <v>238.836825</v>
      </c>
      <c r="AL148">
        <v>216934.60008800001</v>
      </c>
      <c r="AM148">
        <v>45.384</v>
      </c>
      <c r="AN148">
        <v>2.1428571399999998</v>
      </c>
      <c r="AO148">
        <v>7.5032180000000004</v>
      </c>
      <c r="AP148">
        <v>-3.9416000000000002</v>
      </c>
      <c r="AQ148">
        <v>6.4897999999999998</v>
      </c>
      <c r="AR148">
        <v>3.2900999999999998</v>
      </c>
      <c r="AS148">
        <v>-0.99509999999999998</v>
      </c>
      <c r="AT148">
        <v>-4.4946000000000002</v>
      </c>
      <c r="AU148">
        <v>348859.85748200002</v>
      </c>
      <c r="AV148">
        <v>350161.61205499998</v>
      </c>
      <c r="AW148">
        <v>366192.80205699999</v>
      </c>
      <c r="AX148">
        <v>385932.46753199998</v>
      </c>
      <c r="AY148">
        <v>360761.53846200003</v>
      </c>
      <c r="AZ148">
        <v>18902.187902000001</v>
      </c>
      <c r="BA148">
        <v>737.43568500000003</v>
      </c>
      <c r="BB148">
        <v>3000.43642</v>
      </c>
      <c r="BC148">
        <v>29.332046999999999</v>
      </c>
      <c r="BD148">
        <v>48.167034000000001</v>
      </c>
      <c r="BE148">
        <v>83256.296950999997</v>
      </c>
      <c r="BF148">
        <v>64900.574459000003</v>
      </c>
      <c r="BG148">
        <v>5.4182750000000004</v>
      </c>
      <c r="BH148">
        <v>421</v>
      </c>
      <c r="BI148">
        <v>409.41666665999998</v>
      </c>
      <c r="BJ148">
        <v>389</v>
      </c>
      <c r="BK148">
        <v>385</v>
      </c>
      <c r="BL148">
        <v>390</v>
      </c>
      <c r="BM148">
        <v>13.079981999999999</v>
      </c>
      <c r="BN148">
        <v>4.7505940000000004</v>
      </c>
      <c r="BO148">
        <v>0.54054100000000005</v>
      </c>
      <c r="BP148">
        <v>0.35392499999999999</v>
      </c>
      <c r="BQ148">
        <v>44.876923079999997</v>
      </c>
      <c r="BR148">
        <v>390</v>
      </c>
      <c r="BS148">
        <v>5078.1651970000003</v>
      </c>
      <c r="BT148">
        <v>37533.590733999998</v>
      </c>
      <c r="BU148">
        <v>128871.409633</v>
      </c>
      <c r="BV148">
        <v>956183.60655699996</v>
      </c>
      <c r="BW148">
        <v>2376.061776</v>
      </c>
      <c r="BX148">
        <v>65.358974360000005</v>
      </c>
      <c r="BY148">
        <v>10.804242</v>
      </c>
      <c r="BZ148">
        <v>305</v>
      </c>
      <c r="CA148">
        <v>305.5</v>
      </c>
      <c r="CB148">
        <v>303.16666666999998</v>
      </c>
      <c r="CC148">
        <v>303.33333333000002</v>
      </c>
      <c r="CD148">
        <v>306</v>
      </c>
      <c r="CE148">
        <v>244.5</v>
      </c>
      <c r="CF148">
        <v>248.58333332999999</v>
      </c>
      <c r="CG148">
        <v>241.58333332999999</v>
      </c>
      <c r="CH148">
        <v>243.91666667000001</v>
      </c>
      <c r="CI148">
        <v>241</v>
      </c>
      <c r="CJ148">
        <v>59.5</v>
      </c>
      <c r="CK148">
        <v>56.916666669999998</v>
      </c>
      <c r="CL148">
        <v>61.583333330000002</v>
      </c>
      <c r="CM148">
        <v>59.416666669999998</v>
      </c>
      <c r="CN148">
        <v>66</v>
      </c>
      <c r="CO148">
        <v>3.925354</v>
      </c>
      <c r="CP148">
        <v>85</v>
      </c>
      <c r="CR148">
        <v>15</v>
      </c>
      <c r="CS148">
        <v>28</v>
      </c>
      <c r="CT148">
        <v>88</v>
      </c>
      <c r="CU148">
        <v>86</v>
      </c>
      <c r="CW148">
        <v>49</v>
      </c>
      <c r="CX148">
        <v>31</v>
      </c>
      <c r="CY148">
        <v>73</v>
      </c>
      <c r="CZ148">
        <v>84</v>
      </c>
      <c r="DA148">
        <v>92</v>
      </c>
      <c r="DB148">
        <v>646.5</v>
      </c>
      <c r="DC148">
        <v>31</v>
      </c>
      <c r="DD148">
        <v>73</v>
      </c>
      <c r="DE148">
        <v>84</v>
      </c>
      <c r="DF148">
        <v>92</v>
      </c>
      <c r="DG148">
        <v>798</v>
      </c>
      <c r="DH148" t="s">
        <v>123</v>
      </c>
      <c r="DI148" t="s">
        <v>486</v>
      </c>
      <c r="DJ148">
        <v>5487.7362000000003</v>
      </c>
      <c r="DK148">
        <v>5400.9475000000002</v>
      </c>
      <c r="DL148">
        <v>5331.2789999999995</v>
      </c>
      <c r="DM148">
        <v>5229.759</v>
      </c>
      <c r="DN148">
        <v>5193.0990000000002</v>
      </c>
      <c r="DO148">
        <v>5189.3262000000004</v>
      </c>
      <c r="DP148">
        <v>5216.6885000000002</v>
      </c>
      <c r="DQ148">
        <v>5296.8964999999998</v>
      </c>
      <c r="DR148">
        <v>5413.4888000000001</v>
      </c>
      <c r="DS148">
        <v>5565.1401000000005</v>
      </c>
      <c r="DT148">
        <v>2280.4270000000001</v>
      </c>
      <c r="DU148">
        <v>2467.9920999999999</v>
      </c>
      <c r="DV148">
        <v>2633.5853999999999</v>
      </c>
      <c r="DW148">
        <v>2771.4668999999999</v>
      </c>
      <c r="DX148">
        <v>2865.2907</v>
      </c>
      <c r="DY148">
        <v>2968.5243999999998</v>
      </c>
      <c r="DZ148">
        <v>3054.0516000000002</v>
      </c>
      <c r="EA148">
        <v>3112.1215000000002</v>
      </c>
      <c r="EB148">
        <v>3133.2096000000001</v>
      </c>
      <c r="EC148">
        <v>3139.8555000000001</v>
      </c>
    </row>
    <row r="149" spans="1:133" customFormat="1" x14ac:dyDescent="0.25">
      <c r="A149" t="s">
        <v>262</v>
      </c>
      <c r="B149" t="s">
        <v>487</v>
      </c>
      <c r="C149">
        <v>149</v>
      </c>
      <c r="D149">
        <v>79967.999990879995</v>
      </c>
      <c r="E149">
        <v>84.287898223402834</v>
      </c>
      <c r="F149">
        <v>965.59873960699611</v>
      </c>
      <c r="G149">
        <v>51102.702698313515</v>
      </c>
      <c r="H149">
        <v>55</v>
      </c>
      <c r="I149">
        <v>25.222781999999999</v>
      </c>
      <c r="J149">
        <v>18.752420999999998</v>
      </c>
      <c r="K149">
        <v>8.2980110000000007</v>
      </c>
      <c r="L149">
        <v>5.3064879999999999</v>
      </c>
      <c r="M149">
        <v>2581</v>
      </c>
      <c r="N149">
        <v>1930</v>
      </c>
      <c r="O149">
        <v>1860</v>
      </c>
      <c r="P149">
        <v>1855</v>
      </c>
      <c r="Q149">
        <v>1906</v>
      </c>
      <c r="R149">
        <v>1931</v>
      </c>
      <c r="S149">
        <v>651</v>
      </c>
      <c r="T149">
        <v>583</v>
      </c>
      <c r="U149">
        <v>614</v>
      </c>
      <c r="V149">
        <v>604</v>
      </c>
      <c r="W149">
        <v>619</v>
      </c>
      <c r="X149">
        <v>21.038474000000001</v>
      </c>
      <c r="Y149">
        <v>0.921095</v>
      </c>
      <c r="Z149">
        <v>1952</v>
      </c>
      <c r="AA149">
        <v>1949</v>
      </c>
      <c r="AB149">
        <v>1934</v>
      </c>
      <c r="AC149">
        <v>1938.1342</v>
      </c>
      <c r="AD149">
        <v>696</v>
      </c>
      <c r="AE149">
        <v>742</v>
      </c>
      <c r="AF149">
        <v>769</v>
      </c>
      <c r="AG149">
        <v>806.01779999999997</v>
      </c>
      <c r="AH149">
        <v>74154.203796999995</v>
      </c>
      <c r="AI149">
        <v>12938.050212</v>
      </c>
      <c r="AJ149">
        <v>20.049033999999999</v>
      </c>
      <c r="AK149">
        <v>51.679164999999998</v>
      </c>
      <c r="AL149">
        <v>293996.92780300003</v>
      </c>
      <c r="AM149">
        <v>59.231999999999999</v>
      </c>
      <c r="AN149">
        <v>3.359375</v>
      </c>
      <c r="AO149">
        <v>7.8264240000000003</v>
      </c>
      <c r="AP149">
        <v>14.4575</v>
      </c>
      <c r="AQ149">
        <v>11.6539</v>
      </c>
      <c r="AR149">
        <v>17.467600000000001</v>
      </c>
      <c r="AS149">
        <v>16.764399999999998</v>
      </c>
      <c r="AT149">
        <v>11.6892</v>
      </c>
      <c r="AU149">
        <v>400088.08290199999</v>
      </c>
      <c r="AV149">
        <v>321950.15857999999</v>
      </c>
      <c r="AW149">
        <v>321101.73697299999</v>
      </c>
      <c r="AX149">
        <v>356984.12698399997</v>
      </c>
      <c r="AY149">
        <v>361729.16666699998</v>
      </c>
      <c r="AZ149">
        <v>29917.473847000001</v>
      </c>
      <c r="BA149">
        <v>584.28431699999999</v>
      </c>
      <c r="BB149">
        <v>5590.7238340000004</v>
      </c>
      <c r="BC149">
        <v>96.755786999999998</v>
      </c>
      <c r="BD149">
        <v>300.94554900000003</v>
      </c>
      <c r="BE149">
        <v>146986.17511499999</v>
      </c>
      <c r="BF149">
        <v>118612.90322599999</v>
      </c>
      <c r="BG149">
        <v>7.477722</v>
      </c>
      <c r="BH149">
        <v>193</v>
      </c>
      <c r="BI149">
        <v>183.91666667000001</v>
      </c>
      <c r="BJ149">
        <v>201.5</v>
      </c>
      <c r="BK149">
        <v>189</v>
      </c>
      <c r="BL149">
        <v>192</v>
      </c>
      <c r="BM149">
        <v>20.737327000000001</v>
      </c>
      <c r="BN149">
        <v>3.1088079999999998</v>
      </c>
      <c r="BO149">
        <v>0.52305299999999999</v>
      </c>
      <c r="BP149">
        <v>0.48430800000000002</v>
      </c>
      <c r="BQ149">
        <v>34.350515459999997</v>
      </c>
      <c r="BR149">
        <v>194</v>
      </c>
      <c r="BS149">
        <v>6313.6615590000001</v>
      </c>
      <c r="BT149">
        <v>36833.785355</v>
      </c>
      <c r="BU149">
        <v>146033.79416300001</v>
      </c>
      <c r="BV149">
        <v>1027762.162162</v>
      </c>
      <c r="BW149">
        <v>1831.4606739999999</v>
      </c>
      <c r="BX149">
        <v>53.07692308</v>
      </c>
      <c r="BY149">
        <v>11.213518000000001</v>
      </c>
      <c r="BZ149">
        <v>92.5</v>
      </c>
      <c r="CA149">
        <v>96.5</v>
      </c>
      <c r="CB149">
        <v>93.083333330000002</v>
      </c>
      <c r="CC149">
        <v>90.083333330000002</v>
      </c>
      <c r="CD149">
        <v>84</v>
      </c>
      <c r="CE149">
        <v>73</v>
      </c>
      <c r="CF149">
        <v>76.75</v>
      </c>
      <c r="CG149">
        <v>69.75</v>
      </c>
      <c r="CH149">
        <v>68.666666669999998</v>
      </c>
      <c r="CI149">
        <v>67</v>
      </c>
      <c r="CJ149">
        <v>18</v>
      </c>
      <c r="CK149">
        <v>19.75</v>
      </c>
      <c r="CL149">
        <v>23.333333329999999</v>
      </c>
      <c r="CM149">
        <v>21.416666670000001</v>
      </c>
      <c r="CN149">
        <v>17</v>
      </c>
      <c r="CO149">
        <v>3.583882</v>
      </c>
      <c r="CP149">
        <v>88</v>
      </c>
      <c r="CR149">
        <v>15</v>
      </c>
      <c r="CS149">
        <v>31</v>
      </c>
      <c r="CT149">
        <v>83</v>
      </c>
      <c r="CU149">
        <v>83</v>
      </c>
      <c r="CW149">
        <v>26</v>
      </c>
      <c r="CX149">
        <v>11</v>
      </c>
      <c r="CY149">
        <v>52</v>
      </c>
      <c r="CZ149">
        <v>65</v>
      </c>
      <c r="DA149">
        <v>78</v>
      </c>
      <c r="DB149">
        <v>804</v>
      </c>
      <c r="DC149">
        <v>11</v>
      </c>
      <c r="DD149">
        <v>52</v>
      </c>
      <c r="DE149">
        <v>65</v>
      </c>
      <c r="DF149">
        <v>78</v>
      </c>
      <c r="DG149">
        <v>744.5</v>
      </c>
      <c r="DH149" t="s">
        <v>262</v>
      </c>
      <c r="DI149" t="s">
        <v>487</v>
      </c>
      <c r="DJ149">
        <v>1936.9480000000001</v>
      </c>
      <c r="DK149">
        <v>1952.252</v>
      </c>
      <c r="DL149">
        <v>1951.6921</v>
      </c>
      <c r="DM149">
        <v>1956.35</v>
      </c>
      <c r="DN149">
        <v>1938.1342</v>
      </c>
      <c r="DO149">
        <v>1904.7514000000001</v>
      </c>
      <c r="DP149">
        <v>1912.5840000000001</v>
      </c>
      <c r="DQ149">
        <v>1932.4087</v>
      </c>
      <c r="DR149">
        <v>1941.7318</v>
      </c>
      <c r="DS149">
        <v>1955.8411000000001</v>
      </c>
      <c r="DT149">
        <v>656.11379999999997</v>
      </c>
      <c r="DU149">
        <v>677.50760000000002</v>
      </c>
      <c r="DV149">
        <v>718.90599999999995</v>
      </c>
      <c r="DW149">
        <v>759.93880000000001</v>
      </c>
      <c r="DX149">
        <v>806.01779999999997</v>
      </c>
      <c r="DY149">
        <v>855.00239999999997</v>
      </c>
      <c r="DZ149">
        <v>896.60730000000001</v>
      </c>
      <c r="EA149">
        <v>932.09900000000005</v>
      </c>
      <c r="EB149">
        <v>968.22500000000002</v>
      </c>
      <c r="EC149">
        <v>982.2011</v>
      </c>
    </row>
    <row r="150" spans="1:133" customFormat="1" x14ac:dyDescent="0.25">
      <c r="A150" t="s">
        <v>20</v>
      </c>
      <c r="B150" t="s">
        <v>488</v>
      </c>
      <c r="C150">
        <v>150</v>
      </c>
      <c r="D150">
        <v>62676.000003120003</v>
      </c>
      <c r="E150">
        <v>119.21918774658629</v>
      </c>
      <c r="F150">
        <v>715.72850848437884</v>
      </c>
      <c r="G150">
        <v>0</v>
      </c>
      <c r="H150">
        <v>66</v>
      </c>
      <c r="I150">
        <v>25.05978</v>
      </c>
      <c r="J150">
        <v>21.712098999999998</v>
      </c>
      <c r="K150">
        <v>7.9666079999999999</v>
      </c>
      <c r="L150">
        <v>5.4003920000000001</v>
      </c>
      <c r="M150">
        <v>2091</v>
      </c>
      <c r="N150">
        <v>1567</v>
      </c>
      <c r="O150">
        <v>1503</v>
      </c>
      <c r="P150">
        <v>1531</v>
      </c>
      <c r="Q150">
        <v>1561</v>
      </c>
      <c r="R150">
        <v>1570</v>
      </c>
      <c r="S150">
        <v>524</v>
      </c>
      <c r="T150">
        <v>444</v>
      </c>
      <c r="U150">
        <v>462</v>
      </c>
      <c r="V150">
        <v>473</v>
      </c>
      <c r="W150">
        <v>480</v>
      </c>
      <c r="X150">
        <v>21.550035999999999</v>
      </c>
      <c r="Y150">
        <v>0.79356800000000005</v>
      </c>
      <c r="Z150">
        <v>1534</v>
      </c>
      <c r="AA150">
        <v>1512</v>
      </c>
      <c r="AB150">
        <v>1474</v>
      </c>
      <c r="AC150">
        <v>1486.6586</v>
      </c>
      <c r="AD150">
        <v>569</v>
      </c>
      <c r="AE150">
        <v>619</v>
      </c>
      <c r="AF150">
        <v>651</v>
      </c>
      <c r="AG150">
        <v>688.53</v>
      </c>
      <c r="AH150">
        <v>60452.415112000002</v>
      </c>
      <c r="AI150">
        <v>11386.993713</v>
      </c>
      <c r="AJ150">
        <v>8.3392689999999998</v>
      </c>
      <c r="AK150">
        <v>0</v>
      </c>
      <c r="AL150">
        <v>241232.82442700001</v>
      </c>
      <c r="AM150">
        <v>46.039000000000001</v>
      </c>
      <c r="AN150">
        <v>1.5</v>
      </c>
      <c r="AO150">
        <v>8.7517929999999993</v>
      </c>
      <c r="AP150">
        <v>8.1638000000000002</v>
      </c>
      <c r="AQ150">
        <v>8.6905999999999999</v>
      </c>
      <c r="AR150">
        <v>8.2408000000000001</v>
      </c>
      <c r="AS150">
        <v>4.891</v>
      </c>
      <c r="AT150">
        <v>5.3700999999999999</v>
      </c>
      <c r="AU150">
        <v>448590</v>
      </c>
      <c r="AV150">
        <v>384116.09498699999</v>
      </c>
      <c r="AW150">
        <v>383921.63266599999</v>
      </c>
      <c r="AX150">
        <v>433536.84210499999</v>
      </c>
      <c r="AY150">
        <v>445258.06451599998</v>
      </c>
      <c r="AZ150">
        <v>21453.371593</v>
      </c>
      <c r="BA150">
        <v>628.56848400000001</v>
      </c>
      <c r="BB150">
        <v>4031.7427600000001</v>
      </c>
      <c r="BC150">
        <v>35.040709</v>
      </c>
      <c r="BD150">
        <v>250.231887</v>
      </c>
      <c r="BE150">
        <v>104442.74809199999</v>
      </c>
      <c r="BF150">
        <v>85608.778625999999</v>
      </c>
      <c r="BG150">
        <v>4.7824010000000001</v>
      </c>
      <c r="BH150">
        <v>100</v>
      </c>
      <c r="BI150">
        <v>94.75</v>
      </c>
      <c r="BJ150">
        <v>102.08333333</v>
      </c>
      <c r="BK150">
        <v>95</v>
      </c>
      <c r="BL150">
        <v>93</v>
      </c>
      <c r="BM150">
        <v>13.167939000000001</v>
      </c>
      <c r="BN150">
        <v>11</v>
      </c>
      <c r="BO150">
        <v>0.52606399999999998</v>
      </c>
      <c r="BQ150">
        <v>53.295918370000003</v>
      </c>
      <c r="BR150">
        <v>98</v>
      </c>
      <c r="BS150">
        <v>6441.203751</v>
      </c>
      <c r="BT150">
        <v>34278.335724999997</v>
      </c>
      <c r="BU150">
        <v>136786.25954200001</v>
      </c>
      <c r="BV150">
        <v>1023942.857143</v>
      </c>
      <c r="BW150">
        <v>0</v>
      </c>
      <c r="BX150">
        <v>76.92307692</v>
      </c>
      <c r="BY150">
        <v>10.114504</v>
      </c>
      <c r="BZ150">
        <v>70</v>
      </c>
      <c r="CA150">
        <v>61</v>
      </c>
      <c r="CB150">
        <v>62</v>
      </c>
      <c r="CC150">
        <v>67.166666669999998</v>
      </c>
      <c r="CD150">
        <v>63.5</v>
      </c>
      <c r="CE150">
        <v>53</v>
      </c>
      <c r="CF150">
        <v>48</v>
      </c>
      <c r="CG150">
        <v>47.583333330000002</v>
      </c>
      <c r="CH150">
        <v>52.083333330000002</v>
      </c>
      <c r="CI150">
        <v>49.5</v>
      </c>
      <c r="CJ150">
        <v>16</v>
      </c>
      <c r="CK150">
        <v>13</v>
      </c>
      <c r="CL150">
        <v>14.41666667</v>
      </c>
      <c r="CM150">
        <v>15.08333333</v>
      </c>
      <c r="CN150">
        <v>14.5</v>
      </c>
      <c r="CO150">
        <v>3.3476810000000001</v>
      </c>
      <c r="CP150">
        <v>85</v>
      </c>
      <c r="CR150">
        <v>18</v>
      </c>
      <c r="CS150">
        <v>34</v>
      </c>
      <c r="CT150">
        <v>96</v>
      </c>
      <c r="CU150">
        <v>89</v>
      </c>
      <c r="CW150">
        <v>26</v>
      </c>
      <c r="CX150">
        <v>27</v>
      </c>
      <c r="CY150">
        <v>73</v>
      </c>
      <c r="CZ150">
        <v>69</v>
      </c>
      <c r="DA150">
        <v>81</v>
      </c>
      <c r="DB150">
        <v>763</v>
      </c>
      <c r="DC150">
        <v>27</v>
      </c>
      <c r="DD150">
        <v>73</v>
      </c>
      <c r="DE150">
        <v>69</v>
      </c>
      <c r="DF150">
        <v>81</v>
      </c>
      <c r="DG150">
        <v>1487.5</v>
      </c>
      <c r="DH150" t="s">
        <v>20</v>
      </c>
      <c r="DI150" t="s">
        <v>488</v>
      </c>
      <c r="DJ150">
        <v>1560.9331</v>
      </c>
      <c r="DK150">
        <v>1530.8748000000001</v>
      </c>
      <c r="DL150">
        <v>1513.3314</v>
      </c>
      <c r="DM150">
        <v>1491.7637999999999</v>
      </c>
      <c r="DN150">
        <v>1486.6586</v>
      </c>
      <c r="DO150">
        <v>1469.4567999999999</v>
      </c>
      <c r="DP150">
        <v>1489.0301999999999</v>
      </c>
      <c r="DQ150">
        <v>1501.7244000000001</v>
      </c>
      <c r="DR150">
        <v>1521.0701999999999</v>
      </c>
      <c r="DS150">
        <v>1528.9209000000001</v>
      </c>
      <c r="DT150">
        <v>519.86810000000003</v>
      </c>
      <c r="DU150">
        <v>561.298</v>
      </c>
      <c r="DV150">
        <v>607.27649999999994</v>
      </c>
      <c r="DW150">
        <v>652.93119999999999</v>
      </c>
      <c r="DX150">
        <v>688.53</v>
      </c>
      <c r="DY150">
        <v>730.197</v>
      </c>
      <c r="DZ150">
        <v>772.10850000000005</v>
      </c>
      <c r="EA150">
        <v>797.15440000000001</v>
      </c>
      <c r="EB150">
        <v>816.94709999999998</v>
      </c>
      <c r="EC150">
        <v>833.91049999999996</v>
      </c>
    </row>
    <row r="151" spans="1:133" customFormat="1" x14ac:dyDescent="0.25">
      <c r="A151" t="s">
        <v>58</v>
      </c>
      <c r="B151" t="s">
        <v>489</v>
      </c>
      <c r="C151">
        <v>151</v>
      </c>
      <c r="D151">
        <v>32267.999998079998</v>
      </c>
      <c r="E151">
        <v>74.591870361180611</v>
      </c>
      <c r="F151">
        <v>1107.8467832558283</v>
      </c>
      <c r="G151">
        <v>85181.818177963636</v>
      </c>
      <c r="H151">
        <v>54</v>
      </c>
      <c r="I151">
        <v>26.451187000000001</v>
      </c>
      <c r="J151">
        <v>17.414248000000001</v>
      </c>
      <c r="K151">
        <v>11.158341999999999</v>
      </c>
      <c r="L151">
        <v>7.102373</v>
      </c>
      <c r="M151">
        <v>1516</v>
      </c>
      <c r="N151">
        <v>1115</v>
      </c>
      <c r="O151">
        <v>1048</v>
      </c>
      <c r="P151">
        <v>1059</v>
      </c>
      <c r="Q151">
        <v>1079</v>
      </c>
      <c r="R151">
        <v>1097</v>
      </c>
      <c r="S151">
        <v>401</v>
      </c>
      <c r="T151">
        <v>403</v>
      </c>
      <c r="U151">
        <v>394</v>
      </c>
      <c r="V151">
        <v>401</v>
      </c>
      <c r="W151">
        <v>408</v>
      </c>
      <c r="X151">
        <v>26.850867999999998</v>
      </c>
      <c r="Y151">
        <v>1.4523550000000001</v>
      </c>
      <c r="Z151">
        <v>1121</v>
      </c>
      <c r="AA151">
        <v>1127</v>
      </c>
      <c r="AB151">
        <v>1123</v>
      </c>
      <c r="AC151">
        <v>1104.2194</v>
      </c>
      <c r="AD151">
        <v>429</v>
      </c>
      <c r="AE151">
        <v>451</v>
      </c>
      <c r="AF151">
        <v>483</v>
      </c>
      <c r="AG151">
        <v>500.27109999999999</v>
      </c>
      <c r="AH151">
        <v>71579.815302999996</v>
      </c>
      <c r="AI151">
        <v>15796.670209</v>
      </c>
      <c r="AJ151">
        <v>3.4009299999999998</v>
      </c>
      <c r="AK151">
        <v>172.51151300000001</v>
      </c>
      <c r="AL151">
        <v>270610.97256899998</v>
      </c>
      <c r="AM151">
        <v>64.462999999999994</v>
      </c>
      <c r="AN151">
        <v>1.63414634</v>
      </c>
      <c r="AO151">
        <v>9.3667549999999995</v>
      </c>
      <c r="AP151">
        <v>3.9643000000000002</v>
      </c>
      <c r="AQ151">
        <v>-2.3717000000000001</v>
      </c>
      <c r="AR151">
        <v>-0.51470000000000005</v>
      </c>
      <c r="AS151">
        <v>3.3050999999999999</v>
      </c>
      <c r="AT151">
        <v>1.0934999999999999</v>
      </c>
      <c r="AU151">
        <v>401662.921348</v>
      </c>
      <c r="AV151">
        <v>337095.01412399998</v>
      </c>
      <c r="AW151">
        <v>280003.36133500002</v>
      </c>
      <c r="AX151">
        <v>325577.31958800001</v>
      </c>
      <c r="AY151">
        <v>365462.36559100001</v>
      </c>
      <c r="AZ151">
        <v>23580.474934000002</v>
      </c>
      <c r="BA151">
        <v>1477.5061989999999</v>
      </c>
      <c r="BB151">
        <v>5693.5883809999996</v>
      </c>
      <c r="BC151">
        <v>181.01310699999999</v>
      </c>
      <c r="BD151">
        <v>247.60892699999999</v>
      </c>
      <c r="BE151">
        <v>120197.00748099999</v>
      </c>
      <c r="BF151">
        <v>89147.132169999997</v>
      </c>
      <c r="BG151">
        <v>5.8707120000000002</v>
      </c>
      <c r="BH151">
        <v>89</v>
      </c>
      <c r="BI151">
        <v>88.583333330000002</v>
      </c>
      <c r="BJ151">
        <v>99.166666669999998</v>
      </c>
      <c r="BK151">
        <v>97</v>
      </c>
      <c r="BL151">
        <v>93</v>
      </c>
      <c r="BM151">
        <v>16.957605999999998</v>
      </c>
      <c r="BN151">
        <v>0</v>
      </c>
      <c r="BO151">
        <v>0.85751999999999995</v>
      </c>
      <c r="BP151">
        <v>2.1767810000000001</v>
      </c>
      <c r="BQ151">
        <v>30.55681818</v>
      </c>
      <c r="BR151">
        <v>88</v>
      </c>
      <c r="BS151">
        <v>8023.9107329999997</v>
      </c>
      <c r="BT151">
        <v>39066.622690999997</v>
      </c>
      <c r="BU151">
        <v>147693.266833</v>
      </c>
      <c r="BV151">
        <v>1076818.181818</v>
      </c>
      <c r="BW151">
        <v>3090.3693929999999</v>
      </c>
      <c r="BX151">
        <v>49.714285709999999</v>
      </c>
      <c r="BY151">
        <v>10.473815</v>
      </c>
      <c r="BZ151">
        <v>55</v>
      </c>
      <c r="CA151">
        <v>57.916666669999998</v>
      </c>
      <c r="CB151">
        <v>55</v>
      </c>
      <c r="CC151">
        <v>55.666666669999998</v>
      </c>
      <c r="CD151">
        <v>57</v>
      </c>
      <c r="CE151">
        <v>42</v>
      </c>
      <c r="CF151">
        <v>48.25</v>
      </c>
      <c r="CG151">
        <v>47</v>
      </c>
      <c r="CH151">
        <v>46.916666669999998</v>
      </c>
      <c r="CI151">
        <v>46.5</v>
      </c>
      <c r="CJ151">
        <v>14</v>
      </c>
      <c r="CK151">
        <v>9.6666666699999997</v>
      </c>
      <c r="CL151">
        <v>8</v>
      </c>
      <c r="CM151">
        <v>8.75</v>
      </c>
      <c r="CN151">
        <v>11</v>
      </c>
      <c r="CO151">
        <v>3.6279680000000001</v>
      </c>
      <c r="CP151">
        <v>85</v>
      </c>
      <c r="CS151">
        <v>28</v>
      </c>
      <c r="CT151">
        <v>87</v>
      </c>
      <c r="CU151">
        <v>90</v>
      </c>
      <c r="CW151">
        <v>42</v>
      </c>
      <c r="CX151">
        <v>16</v>
      </c>
      <c r="CY151">
        <v>71</v>
      </c>
      <c r="CZ151">
        <v>82</v>
      </c>
      <c r="DA151">
        <v>94</v>
      </c>
      <c r="DB151">
        <v>1032</v>
      </c>
      <c r="DC151">
        <v>16</v>
      </c>
      <c r="DD151">
        <v>71</v>
      </c>
      <c r="DE151">
        <v>82</v>
      </c>
      <c r="DF151">
        <v>94</v>
      </c>
      <c r="DG151">
        <v>583</v>
      </c>
      <c r="DH151" t="s">
        <v>58</v>
      </c>
      <c r="DI151" t="s">
        <v>489</v>
      </c>
      <c r="DJ151">
        <v>1121.9806000000001</v>
      </c>
      <c r="DK151">
        <v>1108.9328</v>
      </c>
      <c r="DL151">
        <v>1122.4607000000001</v>
      </c>
      <c r="DM151">
        <v>1121.6393</v>
      </c>
      <c r="DN151">
        <v>1104.2194</v>
      </c>
      <c r="DO151">
        <v>1113.7349999999999</v>
      </c>
      <c r="DP151">
        <v>1110.5859</v>
      </c>
      <c r="DQ151">
        <v>1112.5292999999999</v>
      </c>
      <c r="DR151">
        <v>1126.8352</v>
      </c>
      <c r="DS151">
        <v>1128.9494</v>
      </c>
      <c r="DT151">
        <v>412.75049999999999</v>
      </c>
      <c r="DU151">
        <v>438.45060000000001</v>
      </c>
      <c r="DV151">
        <v>459.54019999999997</v>
      </c>
      <c r="DW151">
        <v>479.64249999999998</v>
      </c>
      <c r="DX151">
        <v>500.27109999999999</v>
      </c>
      <c r="DY151">
        <v>528.55010000000004</v>
      </c>
      <c r="DZ151">
        <v>560.24180000000001</v>
      </c>
      <c r="EA151">
        <v>590.43150000000003</v>
      </c>
      <c r="EB151">
        <v>605.01179999999999</v>
      </c>
      <c r="EC151">
        <v>629.54309999999998</v>
      </c>
    </row>
    <row r="152" spans="1:133" customFormat="1" x14ac:dyDescent="0.25">
      <c r="A152" t="s">
        <v>42</v>
      </c>
      <c r="B152" t="s">
        <v>490</v>
      </c>
      <c r="C152">
        <v>152</v>
      </c>
      <c r="D152">
        <v>39479.999995799997</v>
      </c>
      <c r="E152">
        <v>147.01972080708069</v>
      </c>
      <c r="F152">
        <v>894.57953403604961</v>
      </c>
      <c r="G152">
        <v>101527.77777350001</v>
      </c>
      <c r="H152">
        <v>46</v>
      </c>
      <c r="I152">
        <v>25.312294999999999</v>
      </c>
      <c r="J152">
        <v>15.253121999999999</v>
      </c>
      <c r="K152">
        <v>11.142207000000001</v>
      </c>
      <c r="L152">
        <v>6.7343010000000003</v>
      </c>
      <c r="M152">
        <v>1521</v>
      </c>
      <c r="N152">
        <v>1136</v>
      </c>
      <c r="O152">
        <v>1091</v>
      </c>
      <c r="P152">
        <v>1102</v>
      </c>
      <c r="Q152">
        <v>1121</v>
      </c>
      <c r="R152">
        <v>1136</v>
      </c>
      <c r="S152">
        <v>385</v>
      </c>
      <c r="T152">
        <v>366</v>
      </c>
      <c r="U152">
        <v>372</v>
      </c>
      <c r="V152">
        <v>378</v>
      </c>
      <c r="W152">
        <v>382</v>
      </c>
      <c r="X152">
        <v>26.604863000000002</v>
      </c>
      <c r="Y152">
        <v>1.399335</v>
      </c>
      <c r="Z152">
        <v>1103</v>
      </c>
      <c r="AA152">
        <v>1091</v>
      </c>
      <c r="AB152">
        <v>1129</v>
      </c>
      <c r="AC152">
        <v>1117.4948999999999</v>
      </c>
      <c r="AD152">
        <v>429</v>
      </c>
      <c r="AE152">
        <v>448</v>
      </c>
      <c r="AF152">
        <v>470</v>
      </c>
      <c r="AG152">
        <v>477.84890000000001</v>
      </c>
      <c r="AH152">
        <v>67086.127548000004</v>
      </c>
      <c r="AI152">
        <v>14752.492566000001</v>
      </c>
      <c r="AJ152">
        <v>-0.50560099999999997</v>
      </c>
      <c r="AK152">
        <v>0</v>
      </c>
      <c r="AL152">
        <v>265033.76623399998</v>
      </c>
      <c r="AM152">
        <v>52.402000000000001</v>
      </c>
      <c r="AN152">
        <v>1.71428571</v>
      </c>
      <c r="AO152">
        <v>7.3635770000000003</v>
      </c>
      <c r="AP152">
        <v>-0.59599999999999997</v>
      </c>
      <c r="AQ152">
        <v>11.9801</v>
      </c>
      <c r="AR152">
        <v>0.182</v>
      </c>
      <c r="AS152">
        <v>3.5760999999999998</v>
      </c>
      <c r="AT152">
        <v>-2.3938000000000001</v>
      </c>
      <c r="AU152">
        <v>287138.21138200001</v>
      </c>
      <c r="AV152">
        <v>246210.309278</v>
      </c>
      <c r="AW152">
        <v>209672.13114799999</v>
      </c>
      <c r="AX152">
        <v>366053.84615400003</v>
      </c>
      <c r="AY152">
        <v>268336.36363600002</v>
      </c>
      <c r="AZ152">
        <v>23220.249835999999</v>
      </c>
      <c r="BA152">
        <v>920.76263800000004</v>
      </c>
      <c r="BB152">
        <v>5580.024488</v>
      </c>
      <c r="BC152">
        <v>142.032535</v>
      </c>
      <c r="BD152">
        <v>15.392688</v>
      </c>
      <c r="BE152">
        <v>107961.038961</v>
      </c>
      <c r="BF152">
        <v>91735.064935000002</v>
      </c>
      <c r="BG152">
        <v>8.0867850000000008</v>
      </c>
      <c r="BH152">
        <v>123</v>
      </c>
      <c r="BI152">
        <v>121.25</v>
      </c>
      <c r="BJ152">
        <v>122</v>
      </c>
      <c r="BK152">
        <v>130</v>
      </c>
      <c r="BL152">
        <v>110</v>
      </c>
      <c r="BM152">
        <v>21.038961</v>
      </c>
      <c r="BO152">
        <v>0.52597000000000005</v>
      </c>
      <c r="BP152">
        <v>0.46022400000000002</v>
      </c>
      <c r="BQ152">
        <v>31.333333329999999</v>
      </c>
      <c r="BR152">
        <v>105</v>
      </c>
      <c r="BS152">
        <v>8094.1053000000002</v>
      </c>
      <c r="BT152">
        <v>39758.053912000003</v>
      </c>
      <c r="BU152">
        <v>157070.12987</v>
      </c>
      <c r="BV152">
        <v>1679777.7777780001</v>
      </c>
      <c r="BW152">
        <v>2403.0243260000002</v>
      </c>
      <c r="BX152">
        <v>33.333333330000002</v>
      </c>
      <c r="BY152">
        <v>8.3116880000000002</v>
      </c>
      <c r="BZ152">
        <v>36</v>
      </c>
      <c r="CA152">
        <v>41</v>
      </c>
      <c r="CB152">
        <v>33.833333330000002</v>
      </c>
      <c r="CC152">
        <v>21.666666670000001</v>
      </c>
      <c r="CD152">
        <v>42</v>
      </c>
      <c r="CE152">
        <v>32</v>
      </c>
      <c r="CF152">
        <v>35.25</v>
      </c>
      <c r="CI152">
        <v>36.5</v>
      </c>
      <c r="CJ152">
        <v>4</v>
      </c>
      <c r="CK152">
        <v>5.75</v>
      </c>
      <c r="CN152">
        <v>5</v>
      </c>
      <c r="CO152">
        <v>2.3668640000000001</v>
      </c>
      <c r="CP152">
        <v>86</v>
      </c>
      <c r="CR152">
        <v>19</v>
      </c>
      <c r="CS152">
        <v>33</v>
      </c>
      <c r="CT152">
        <v>96</v>
      </c>
      <c r="CU152">
        <v>95</v>
      </c>
      <c r="CW152">
        <v>11</v>
      </c>
      <c r="CX152">
        <v>15</v>
      </c>
      <c r="CY152">
        <v>73</v>
      </c>
      <c r="CZ152">
        <v>92</v>
      </c>
      <c r="DA152">
        <v>92</v>
      </c>
      <c r="DB152">
        <v>380.5</v>
      </c>
      <c r="DC152">
        <v>15</v>
      </c>
      <c r="DD152">
        <v>73</v>
      </c>
      <c r="DE152">
        <v>92</v>
      </c>
      <c r="DF152">
        <v>92</v>
      </c>
      <c r="DG152">
        <v>1249.5</v>
      </c>
      <c r="DH152" t="s">
        <v>42</v>
      </c>
      <c r="DI152" t="s">
        <v>490</v>
      </c>
      <c r="DJ152">
        <v>1139.7365</v>
      </c>
      <c r="DK152">
        <v>1135.1862000000001</v>
      </c>
      <c r="DL152">
        <v>1122.1085</v>
      </c>
      <c r="DM152">
        <v>1119.8420000000001</v>
      </c>
      <c r="DN152">
        <v>1117.4948999999999</v>
      </c>
      <c r="DO152">
        <v>1118.5859</v>
      </c>
      <c r="DP152">
        <v>1094.4418000000001</v>
      </c>
      <c r="DQ152">
        <v>1095.8009999999999</v>
      </c>
      <c r="DR152">
        <v>1106.8598</v>
      </c>
      <c r="DS152">
        <v>1116.9004</v>
      </c>
      <c r="DT152">
        <v>399.05040000000002</v>
      </c>
      <c r="DU152">
        <v>412.69229999999999</v>
      </c>
      <c r="DV152">
        <v>432.10300000000001</v>
      </c>
      <c r="DW152">
        <v>456.6601</v>
      </c>
      <c r="DX152">
        <v>477.84890000000001</v>
      </c>
      <c r="DY152">
        <v>491.10219999999998</v>
      </c>
      <c r="DZ152">
        <v>534.18730000000005</v>
      </c>
      <c r="EA152">
        <v>558.08389999999997</v>
      </c>
      <c r="EB152">
        <v>576.27189999999996</v>
      </c>
      <c r="EC152">
        <v>588.90250000000003</v>
      </c>
    </row>
    <row r="153" spans="1:133" customFormat="1" x14ac:dyDescent="0.25">
      <c r="A153" t="s">
        <v>97</v>
      </c>
      <c r="B153" t="s">
        <v>491</v>
      </c>
      <c r="C153">
        <v>153</v>
      </c>
      <c r="D153">
        <v>30635.999997119998</v>
      </c>
      <c r="E153">
        <v>55.97634483228439</v>
      </c>
      <c r="F153">
        <v>1455.346651135442</v>
      </c>
      <c r="G153">
        <v>80705.882352386543</v>
      </c>
      <c r="H153">
        <v>77</v>
      </c>
      <c r="I153">
        <v>26.397369999999999</v>
      </c>
      <c r="J153">
        <v>25.176138999999999</v>
      </c>
      <c r="K153">
        <v>11.988096000000001</v>
      </c>
      <c r="L153">
        <v>7.963724</v>
      </c>
      <c r="M153">
        <v>2129</v>
      </c>
      <c r="N153">
        <v>1567</v>
      </c>
      <c r="O153">
        <v>1587</v>
      </c>
      <c r="P153">
        <v>1602</v>
      </c>
      <c r="Q153">
        <v>1587</v>
      </c>
      <c r="R153">
        <v>1584</v>
      </c>
      <c r="S153">
        <v>562</v>
      </c>
      <c r="T153">
        <v>496</v>
      </c>
      <c r="U153">
        <v>504</v>
      </c>
      <c r="V153">
        <v>516</v>
      </c>
      <c r="W153">
        <v>517</v>
      </c>
      <c r="X153">
        <v>30.168627000000001</v>
      </c>
      <c r="Y153">
        <v>1.232818</v>
      </c>
      <c r="Z153">
        <v>1552</v>
      </c>
      <c r="AA153">
        <v>1530</v>
      </c>
      <c r="AB153">
        <v>1510</v>
      </c>
      <c r="AC153">
        <v>1410.0826999999999</v>
      </c>
      <c r="AD153">
        <v>629</v>
      </c>
      <c r="AE153">
        <v>677</v>
      </c>
      <c r="AF153">
        <v>707</v>
      </c>
      <c r="AG153">
        <v>740.98249999999996</v>
      </c>
      <c r="AH153">
        <v>64136.214184999997</v>
      </c>
      <c r="AI153">
        <v>15987.530112</v>
      </c>
      <c r="AJ153">
        <v>-1.60795</v>
      </c>
      <c r="AK153">
        <v>393.79339700000003</v>
      </c>
      <c r="AL153">
        <v>242964.41281099999</v>
      </c>
      <c r="AM153">
        <v>53.292000000000002</v>
      </c>
      <c r="AN153">
        <v>1.6666666699999999</v>
      </c>
      <c r="AO153">
        <v>6.9985910000000002</v>
      </c>
      <c r="AP153">
        <v>-1.4052</v>
      </c>
      <c r="AQ153">
        <v>-6.1997999999999998</v>
      </c>
      <c r="AR153">
        <v>-1.3036000000000001</v>
      </c>
      <c r="AS153">
        <v>-3.8397999999999999</v>
      </c>
      <c r="AT153">
        <v>-1.7107000000000001</v>
      </c>
      <c r="AU153">
        <v>362487.804878</v>
      </c>
      <c r="AV153">
        <v>316071.26948800002</v>
      </c>
      <c r="AW153">
        <v>357253.456221</v>
      </c>
      <c r="AX153">
        <v>350345.45454499999</v>
      </c>
      <c r="AY153">
        <v>370062.5</v>
      </c>
      <c r="AZ153">
        <v>20942.226396999999</v>
      </c>
      <c r="BA153">
        <v>2794.955363</v>
      </c>
      <c r="BB153">
        <v>5105.5689389999998</v>
      </c>
      <c r="BC153">
        <v>404.84625199999999</v>
      </c>
      <c r="BD153">
        <v>55.264277</v>
      </c>
      <c r="BE153">
        <v>125421.708185</v>
      </c>
      <c r="BF153">
        <v>79334.519572999998</v>
      </c>
      <c r="BG153">
        <v>5.7773599999999998</v>
      </c>
      <c r="BH153">
        <v>123</v>
      </c>
      <c r="BI153">
        <v>112.25</v>
      </c>
      <c r="BJ153">
        <v>108.5</v>
      </c>
      <c r="BK153">
        <v>110</v>
      </c>
      <c r="BL153">
        <v>112</v>
      </c>
      <c r="BM153">
        <v>14.056940000000001</v>
      </c>
      <c r="BN153">
        <v>0</v>
      </c>
      <c r="BO153">
        <v>0.77501200000000003</v>
      </c>
      <c r="BP153">
        <v>1.1977450000000001</v>
      </c>
      <c r="BQ153">
        <v>22.39473684</v>
      </c>
      <c r="BR153">
        <v>114</v>
      </c>
      <c r="BS153">
        <v>7232.9601810000004</v>
      </c>
      <c r="BT153">
        <v>29576.326914000001</v>
      </c>
      <c r="BU153">
        <v>112042.70462600001</v>
      </c>
      <c r="BV153">
        <v>1058285.714286</v>
      </c>
      <c r="BW153">
        <v>2255.5190229999998</v>
      </c>
      <c r="BX153">
        <v>30.724137930000001</v>
      </c>
      <c r="BY153">
        <v>8.1850529999999999</v>
      </c>
      <c r="BZ153">
        <v>59.5</v>
      </c>
      <c r="CA153">
        <v>68.25</v>
      </c>
      <c r="CB153">
        <v>66.166666669999998</v>
      </c>
      <c r="CC153">
        <v>61.666666669999998</v>
      </c>
      <c r="CD153">
        <v>54</v>
      </c>
      <c r="CE153">
        <v>46</v>
      </c>
      <c r="CF153">
        <v>58.5</v>
      </c>
      <c r="CG153">
        <v>51.583333330000002</v>
      </c>
      <c r="CH153">
        <v>45.666666669999998</v>
      </c>
      <c r="CI153">
        <v>43</v>
      </c>
      <c r="CJ153">
        <v>15</v>
      </c>
      <c r="CK153">
        <v>9.75</v>
      </c>
      <c r="CL153">
        <v>14.58333333</v>
      </c>
      <c r="CM153">
        <v>16</v>
      </c>
      <c r="CN153">
        <v>11</v>
      </c>
      <c r="CO153">
        <v>2.7947389999999999</v>
      </c>
      <c r="CP153">
        <v>87.5</v>
      </c>
      <c r="CQ153">
        <v>64.027777779999994</v>
      </c>
      <c r="CS153">
        <v>38</v>
      </c>
      <c r="CT153">
        <v>90</v>
      </c>
      <c r="CU153">
        <v>97</v>
      </c>
      <c r="CV153">
        <v>75.529100529999994</v>
      </c>
      <c r="CX153">
        <v>38</v>
      </c>
      <c r="CY153">
        <v>93</v>
      </c>
      <c r="CZ153">
        <v>73</v>
      </c>
      <c r="DA153">
        <v>86</v>
      </c>
      <c r="DB153">
        <v>643</v>
      </c>
      <c r="DC153">
        <v>38</v>
      </c>
      <c r="DD153">
        <v>93</v>
      </c>
      <c r="DE153">
        <v>73</v>
      </c>
      <c r="DF153">
        <v>86</v>
      </c>
      <c r="DG153">
        <v>649</v>
      </c>
      <c r="DH153" t="s">
        <v>97</v>
      </c>
      <c r="DI153" t="s">
        <v>491</v>
      </c>
      <c r="DJ153">
        <v>1556.4864</v>
      </c>
      <c r="DK153">
        <v>1510.5545</v>
      </c>
      <c r="DL153">
        <v>1485.5044</v>
      </c>
      <c r="DM153">
        <v>1447.7836</v>
      </c>
      <c r="DN153">
        <v>1410.0826999999999</v>
      </c>
      <c r="DO153">
        <v>1378.0407</v>
      </c>
      <c r="DP153">
        <v>1352.2731000000001</v>
      </c>
      <c r="DQ153">
        <v>1356.2741000000001</v>
      </c>
      <c r="DR153">
        <v>1362.2156</v>
      </c>
      <c r="DS153">
        <v>1362.0409</v>
      </c>
      <c r="DT153">
        <v>552.58870000000002</v>
      </c>
      <c r="DU153">
        <v>610.38170000000002</v>
      </c>
      <c r="DV153">
        <v>659.67229999999995</v>
      </c>
      <c r="DW153">
        <v>702.3039</v>
      </c>
      <c r="DX153">
        <v>740.98249999999996</v>
      </c>
      <c r="DY153">
        <v>777.08040000000005</v>
      </c>
      <c r="DZ153">
        <v>816.54780000000005</v>
      </c>
      <c r="EA153">
        <v>832.00469999999996</v>
      </c>
      <c r="EB153">
        <v>846.51390000000004</v>
      </c>
      <c r="EC153">
        <v>858.47130000000004</v>
      </c>
    </row>
    <row r="154" spans="1:133" customFormat="1" x14ac:dyDescent="0.25">
      <c r="A154" t="s">
        <v>59</v>
      </c>
      <c r="B154" t="s">
        <v>492</v>
      </c>
      <c r="C154">
        <v>154</v>
      </c>
      <c r="D154">
        <v>62736.000003840003</v>
      </c>
      <c r="E154">
        <v>127.88493633030215</v>
      </c>
      <c r="F154">
        <v>771.7578423408163</v>
      </c>
      <c r="G154">
        <v>112810.12660000002</v>
      </c>
      <c r="H154">
        <v>67</v>
      </c>
      <c r="I154">
        <v>24.941175999999999</v>
      </c>
      <c r="J154">
        <v>16.176469999999998</v>
      </c>
      <c r="K154">
        <v>14.381978999999999</v>
      </c>
      <c r="L154">
        <v>8.1632650000000009</v>
      </c>
      <c r="M154">
        <v>1700</v>
      </c>
      <c r="N154">
        <v>1276</v>
      </c>
      <c r="O154">
        <v>1233</v>
      </c>
      <c r="P154">
        <v>1237</v>
      </c>
      <c r="Q154">
        <v>1244</v>
      </c>
      <c r="R154">
        <v>1253</v>
      </c>
      <c r="S154">
        <v>424</v>
      </c>
      <c r="T154">
        <v>388</v>
      </c>
      <c r="U154">
        <v>405</v>
      </c>
      <c r="V154">
        <v>400</v>
      </c>
      <c r="W154">
        <v>421</v>
      </c>
      <c r="X154">
        <v>32.730072999999997</v>
      </c>
      <c r="Y154">
        <v>1.405467</v>
      </c>
      <c r="Z154">
        <v>1260</v>
      </c>
      <c r="AA154">
        <v>1241</v>
      </c>
      <c r="AB154">
        <v>1230</v>
      </c>
      <c r="AC154">
        <v>1228.2619999999999</v>
      </c>
      <c r="AD154">
        <v>478</v>
      </c>
      <c r="AE154">
        <v>510</v>
      </c>
      <c r="AF154">
        <v>527</v>
      </c>
      <c r="AG154">
        <v>541.6703</v>
      </c>
      <c r="AH154">
        <v>69135.882352999994</v>
      </c>
      <c r="AI154">
        <v>18749.903735</v>
      </c>
      <c r="AJ154">
        <v>1.729481</v>
      </c>
      <c r="AK154">
        <v>217.943781</v>
      </c>
      <c r="AL154">
        <v>277195.754717</v>
      </c>
      <c r="AM154">
        <v>60.241</v>
      </c>
      <c r="AN154">
        <v>1.71428571</v>
      </c>
      <c r="AO154">
        <v>9.5882349999999992</v>
      </c>
      <c r="AP154">
        <v>1.8079000000000001</v>
      </c>
      <c r="AQ154">
        <v>6.1608999999999998</v>
      </c>
      <c r="AR154">
        <v>5.7156000000000002</v>
      </c>
      <c r="AS154">
        <v>0.84989999999999999</v>
      </c>
      <c r="AT154">
        <v>-0.27110000000000001</v>
      </c>
      <c r="AU154">
        <v>413820.51282100001</v>
      </c>
      <c r="AV154">
        <v>413782.206382</v>
      </c>
      <c r="AW154">
        <v>357692.01276999997</v>
      </c>
      <c r="AX154">
        <v>344053.84615400003</v>
      </c>
      <c r="AY154">
        <v>378142.857143</v>
      </c>
      <c r="AZ154">
        <v>28480.588234999999</v>
      </c>
      <c r="BA154">
        <v>1286.0993450000001</v>
      </c>
      <c r="BB154">
        <v>8445.5140549999996</v>
      </c>
      <c r="BC154">
        <v>693.87755100000004</v>
      </c>
      <c r="BD154">
        <v>301.69426299999998</v>
      </c>
      <c r="BE154">
        <v>153629.71698100001</v>
      </c>
      <c r="BF154">
        <v>114191.037736</v>
      </c>
      <c r="BG154">
        <v>6.8823530000000002</v>
      </c>
      <c r="BH154">
        <v>117</v>
      </c>
      <c r="BI154">
        <v>117.08333334</v>
      </c>
      <c r="BJ154">
        <v>130.41666667000001</v>
      </c>
      <c r="BK154">
        <v>130</v>
      </c>
      <c r="BL154">
        <v>119</v>
      </c>
      <c r="BM154">
        <v>18.396225999999999</v>
      </c>
      <c r="BN154">
        <v>9.4017090000000003</v>
      </c>
      <c r="BO154">
        <v>0.735294</v>
      </c>
      <c r="BP154">
        <v>1.7647060000000001</v>
      </c>
      <c r="BQ154">
        <v>45.068965519999999</v>
      </c>
      <c r="BR154">
        <v>116</v>
      </c>
      <c r="BS154">
        <v>7804.3896800000002</v>
      </c>
      <c r="BT154">
        <v>30140</v>
      </c>
      <c r="BU154">
        <v>120844.33962300001</v>
      </c>
      <c r="BV154">
        <v>1297164.556962</v>
      </c>
      <c r="BW154">
        <v>2621.1764710000002</v>
      </c>
      <c r="BX154">
        <v>46.666666669999998</v>
      </c>
      <c r="BY154">
        <v>6.8396229999999996</v>
      </c>
      <c r="BZ154">
        <v>39.5</v>
      </c>
      <c r="CA154">
        <v>32.916666669999998</v>
      </c>
      <c r="CB154">
        <v>46.75</v>
      </c>
      <c r="CC154">
        <v>41.333333330000002</v>
      </c>
      <c r="CD154">
        <v>42</v>
      </c>
      <c r="CE154">
        <v>29</v>
      </c>
      <c r="CF154">
        <v>27.333333329999999</v>
      </c>
      <c r="CG154">
        <v>38.333333330000002</v>
      </c>
      <c r="CH154">
        <v>31.083333329999999</v>
      </c>
      <c r="CI154">
        <v>31.5</v>
      </c>
      <c r="CJ154">
        <v>10.5</v>
      </c>
      <c r="CK154">
        <v>5.5833333300000003</v>
      </c>
      <c r="CL154">
        <v>8.4166666699999997</v>
      </c>
      <c r="CM154">
        <v>10.25</v>
      </c>
      <c r="CN154">
        <v>11</v>
      </c>
      <c r="CO154">
        <v>2.3235290000000002</v>
      </c>
      <c r="CP154">
        <v>86.5</v>
      </c>
      <c r="CR154">
        <v>16</v>
      </c>
      <c r="CS154">
        <v>38</v>
      </c>
      <c r="CT154">
        <v>97</v>
      </c>
      <c r="CU154">
        <v>94</v>
      </c>
      <c r="CW154">
        <v>76</v>
      </c>
      <c r="CX154">
        <v>42</v>
      </c>
      <c r="CY154">
        <v>75</v>
      </c>
      <c r="CZ154">
        <v>55</v>
      </c>
      <c r="DA154">
        <v>83</v>
      </c>
      <c r="DB154">
        <v>985</v>
      </c>
      <c r="DC154">
        <v>42</v>
      </c>
      <c r="DD154">
        <v>75</v>
      </c>
      <c r="DE154">
        <v>55</v>
      </c>
      <c r="DF154">
        <v>83</v>
      </c>
      <c r="DG154">
        <v>545.5</v>
      </c>
      <c r="DH154" t="s">
        <v>59</v>
      </c>
      <c r="DI154" t="s">
        <v>492</v>
      </c>
      <c r="DJ154">
        <v>1268.0958000000001</v>
      </c>
      <c r="DK154">
        <v>1271.0243</v>
      </c>
      <c r="DL154">
        <v>1249.3942999999999</v>
      </c>
      <c r="DM154">
        <v>1239.0081</v>
      </c>
      <c r="DN154">
        <v>1228.2619999999999</v>
      </c>
      <c r="DO154">
        <v>1205.9584</v>
      </c>
      <c r="DP154">
        <v>1220.2166999999999</v>
      </c>
      <c r="DQ154">
        <v>1227.7434000000001</v>
      </c>
      <c r="DR154">
        <v>1233.3110999999999</v>
      </c>
      <c r="DS154">
        <v>1237.1949</v>
      </c>
      <c r="DT154">
        <v>437.09960000000001</v>
      </c>
      <c r="DU154">
        <v>456.27510000000001</v>
      </c>
      <c r="DV154">
        <v>496.27839999999998</v>
      </c>
      <c r="DW154">
        <v>514.13469999999995</v>
      </c>
      <c r="DX154">
        <v>541.6703</v>
      </c>
      <c r="DY154">
        <v>566.39369999999997</v>
      </c>
      <c r="DZ154">
        <v>584.2731</v>
      </c>
      <c r="EA154">
        <v>604.45609999999999</v>
      </c>
      <c r="EB154">
        <v>615.11019999999996</v>
      </c>
      <c r="EC154">
        <v>626.09870000000001</v>
      </c>
    </row>
    <row r="155" spans="1:133" customFormat="1" x14ac:dyDescent="0.25">
      <c r="A155" t="s">
        <v>233</v>
      </c>
      <c r="B155" t="s">
        <v>493</v>
      </c>
      <c r="C155">
        <v>155</v>
      </c>
      <c r="D155">
        <v>35736.0000096</v>
      </c>
      <c r="E155">
        <v>68.340116812191994</v>
      </c>
      <c r="F155">
        <v>1590.7768072749759</v>
      </c>
      <c r="G155">
        <v>79179.190764427753</v>
      </c>
      <c r="H155">
        <v>73</v>
      </c>
      <c r="I155">
        <v>26.865172000000001</v>
      </c>
      <c r="J155">
        <v>15.189026</v>
      </c>
      <c r="K155">
        <v>9.8911219999999993</v>
      </c>
      <c r="L155">
        <v>6.7252929999999997</v>
      </c>
      <c r="M155">
        <v>2989</v>
      </c>
      <c r="N155">
        <v>2186</v>
      </c>
      <c r="O155">
        <v>2126</v>
      </c>
      <c r="P155">
        <v>2116</v>
      </c>
      <c r="Q155">
        <v>2151</v>
      </c>
      <c r="R155">
        <v>2209</v>
      </c>
      <c r="S155">
        <v>803</v>
      </c>
      <c r="T155">
        <v>761</v>
      </c>
      <c r="U155">
        <v>788</v>
      </c>
      <c r="V155">
        <v>783</v>
      </c>
      <c r="W155">
        <v>783</v>
      </c>
      <c r="X155">
        <v>25.033501000000001</v>
      </c>
      <c r="Y155">
        <v>1.373534</v>
      </c>
      <c r="Z155">
        <v>2102</v>
      </c>
      <c r="AA155">
        <v>2082</v>
      </c>
      <c r="AB155">
        <v>2102</v>
      </c>
      <c r="AC155">
        <v>2111.9755</v>
      </c>
      <c r="AD155">
        <v>858</v>
      </c>
      <c r="AE155">
        <v>893</v>
      </c>
      <c r="AF155">
        <v>952</v>
      </c>
      <c r="AG155">
        <v>959.57219999999995</v>
      </c>
      <c r="AH155">
        <v>64297.423887999998</v>
      </c>
      <c r="AI155">
        <v>13454.857620999999</v>
      </c>
      <c r="AJ155">
        <v>-6.632987</v>
      </c>
      <c r="AK155">
        <v>5.6951419999999997</v>
      </c>
      <c r="AL155">
        <v>239333.74844299999</v>
      </c>
      <c r="AM155">
        <v>53.609000000000002</v>
      </c>
      <c r="AN155">
        <v>3.5416666700000001</v>
      </c>
      <c r="AO155">
        <v>8.8323850000000004</v>
      </c>
      <c r="AP155">
        <v>-3.9651999999999998</v>
      </c>
      <c r="AQ155">
        <v>3.2082999999999999</v>
      </c>
      <c r="AR155">
        <v>-1.0059</v>
      </c>
      <c r="AS155">
        <v>1.4792000000000001</v>
      </c>
      <c r="AT155">
        <v>0.63090000000000002</v>
      </c>
      <c r="AU155">
        <v>324845.714286</v>
      </c>
      <c r="AW155">
        <v>253060.26058199999</v>
      </c>
      <c r="AX155">
        <v>312883.838384</v>
      </c>
      <c r="AY155">
        <v>310264.86486500001</v>
      </c>
      <c r="AZ155">
        <v>19019.069922999999</v>
      </c>
      <c r="BA155">
        <v>876.38190999999995</v>
      </c>
      <c r="BB155">
        <v>4142.9648239999997</v>
      </c>
      <c r="BC155">
        <v>155.36013399999999</v>
      </c>
      <c r="BD155">
        <v>72.613065000000006</v>
      </c>
      <c r="BE155">
        <v>90145.703611000004</v>
      </c>
      <c r="BF155">
        <v>70794.520548</v>
      </c>
      <c r="BG155">
        <v>5.8548010000000001</v>
      </c>
      <c r="BH155">
        <v>175</v>
      </c>
      <c r="BJ155">
        <v>204.66666667000001</v>
      </c>
      <c r="BK155">
        <v>198</v>
      </c>
      <c r="BL155">
        <v>185</v>
      </c>
      <c r="BM155">
        <v>14.321294999999999</v>
      </c>
      <c r="BN155">
        <v>0</v>
      </c>
      <c r="BO155">
        <v>0.63566400000000001</v>
      </c>
      <c r="BP155">
        <v>0.46838400000000002</v>
      </c>
      <c r="BQ155">
        <v>16.920454549999999</v>
      </c>
      <c r="BR155">
        <v>176</v>
      </c>
      <c r="BS155">
        <v>8201.6750420000008</v>
      </c>
      <c r="BT155">
        <v>40044.831047</v>
      </c>
      <c r="BU155">
        <v>149058.53051099999</v>
      </c>
      <c r="BV155">
        <v>1383745.6647399999</v>
      </c>
      <c r="BW155">
        <v>2291.4018070000002</v>
      </c>
      <c r="BX155">
        <v>33.214285709999999</v>
      </c>
      <c r="BY155">
        <v>8.8418430000000008</v>
      </c>
      <c r="BZ155">
        <v>86.5</v>
      </c>
      <c r="CA155">
        <v>101</v>
      </c>
      <c r="CB155">
        <v>87.166666669999998</v>
      </c>
      <c r="CC155">
        <v>86.916666669999998</v>
      </c>
      <c r="CD155">
        <v>72</v>
      </c>
      <c r="CE155">
        <v>71</v>
      </c>
      <c r="CF155">
        <v>88</v>
      </c>
      <c r="CG155">
        <v>75.416666669999998</v>
      </c>
      <c r="CH155">
        <v>71.333333330000002</v>
      </c>
      <c r="CI155">
        <v>59.5</v>
      </c>
      <c r="CJ155">
        <v>14.5</v>
      </c>
      <c r="CK155">
        <v>13</v>
      </c>
      <c r="CL155">
        <v>11.75</v>
      </c>
      <c r="CM155">
        <v>15.58333333</v>
      </c>
      <c r="CN155">
        <v>12</v>
      </c>
      <c r="CO155">
        <v>2.8939439999999998</v>
      </c>
      <c r="CP155">
        <v>85.5</v>
      </c>
      <c r="CR155">
        <v>12</v>
      </c>
      <c r="CS155">
        <v>34</v>
      </c>
      <c r="CT155">
        <v>86</v>
      </c>
      <c r="CU155">
        <v>88</v>
      </c>
      <c r="CW155">
        <v>39</v>
      </c>
      <c r="CX155">
        <v>35</v>
      </c>
      <c r="CY155">
        <v>85</v>
      </c>
      <c r="CZ155">
        <v>86</v>
      </c>
      <c r="DA155">
        <v>92</v>
      </c>
      <c r="DB155">
        <v>576</v>
      </c>
      <c r="DC155">
        <v>35</v>
      </c>
      <c r="DD155">
        <v>85</v>
      </c>
      <c r="DE155">
        <v>86</v>
      </c>
      <c r="DF155">
        <v>92</v>
      </c>
      <c r="DG155">
        <v>1122</v>
      </c>
      <c r="DH155" t="s">
        <v>233</v>
      </c>
      <c r="DI155" t="s">
        <v>493</v>
      </c>
      <c r="DJ155">
        <v>2182.8602000000001</v>
      </c>
      <c r="DK155">
        <v>2177.7914000000001</v>
      </c>
      <c r="DL155">
        <v>2165.9985000000001</v>
      </c>
      <c r="DM155">
        <v>2132.4769000000001</v>
      </c>
      <c r="DN155">
        <v>2111.9755</v>
      </c>
      <c r="DO155">
        <v>2096.9407999999999</v>
      </c>
      <c r="DP155">
        <v>2098.1062999999999</v>
      </c>
      <c r="DQ155">
        <v>2123.0675999999999</v>
      </c>
      <c r="DR155">
        <v>2139.9393</v>
      </c>
      <c r="DS155">
        <v>2157.9616999999998</v>
      </c>
      <c r="DT155">
        <v>804.92859999999996</v>
      </c>
      <c r="DU155">
        <v>838.93</v>
      </c>
      <c r="DV155">
        <v>877.65790000000004</v>
      </c>
      <c r="DW155">
        <v>927.351</v>
      </c>
      <c r="DX155">
        <v>959.57219999999995</v>
      </c>
      <c r="DY155">
        <v>1010.4604</v>
      </c>
      <c r="DZ155">
        <v>1064.2030999999999</v>
      </c>
      <c r="EA155">
        <v>1106.5663</v>
      </c>
      <c r="EB155">
        <v>1134.1766</v>
      </c>
      <c r="EC155">
        <v>1157.0088000000001</v>
      </c>
    </row>
    <row r="156" spans="1:133" customFormat="1" x14ac:dyDescent="0.25">
      <c r="A156" t="s">
        <v>15</v>
      </c>
      <c r="B156" t="s">
        <v>494</v>
      </c>
      <c r="C156">
        <v>156</v>
      </c>
      <c r="D156">
        <v>57864.000003239998</v>
      </c>
      <c r="E156">
        <v>57.087598407459993</v>
      </c>
      <c r="F156">
        <v>1331.7779620428944</v>
      </c>
      <c r="G156">
        <v>52295.081960877047</v>
      </c>
      <c r="H156">
        <v>70</v>
      </c>
      <c r="I156">
        <v>28.008520000000001</v>
      </c>
      <c r="J156">
        <v>16.329428</v>
      </c>
      <c r="K156">
        <v>13.808752</v>
      </c>
      <c r="L156">
        <v>8.5251219999999996</v>
      </c>
      <c r="M156">
        <v>2817</v>
      </c>
      <c r="N156">
        <v>2028</v>
      </c>
      <c r="O156">
        <v>2057</v>
      </c>
      <c r="P156">
        <v>2069</v>
      </c>
      <c r="Q156">
        <v>2053</v>
      </c>
      <c r="R156">
        <v>2060</v>
      </c>
      <c r="S156">
        <v>789</v>
      </c>
      <c r="T156">
        <v>797</v>
      </c>
      <c r="U156">
        <v>787</v>
      </c>
      <c r="V156">
        <v>790</v>
      </c>
      <c r="W156">
        <v>791</v>
      </c>
      <c r="X156">
        <v>30.437601000000001</v>
      </c>
      <c r="Y156">
        <v>1.7720149999999999</v>
      </c>
      <c r="Z156">
        <v>1978</v>
      </c>
      <c r="AA156">
        <v>1928</v>
      </c>
      <c r="AB156">
        <v>1983</v>
      </c>
      <c r="AC156">
        <v>1968.6498999999999</v>
      </c>
      <c r="AD156">
        <v>800</v>
      </c>
      <c r="AE156">
        <v>840</v>
      </c>
      <c r="AF156">
        <v>881</v>
      </c>
      <c r="AG156">
        <v>916.72360000000003</v>
      </c>
      <c r="AH156">
        <v>79540.291089999999</v>
      </c>
      <c r="AI156">
        <v>21736.682873999998</v>
      </c>
      <c r="AJ156">
        <v>23.391158999999998</v>
      </c>
      <c r="AK156">
        <v>0</v>
      </c>
      <c r="AL156">
        <v>283986.05830199999</v>
      </c>
      <c r="AM156">
        <v>45.57</v>
      </c>
      <c r="AN156">
        <v>2.4125000000000001</v>
      </c>
      <c r="AO156">
        <v>10.827121</v>
      </c>
      <c r="AP156">
        <v>13.1572</v>
      </c>
      <c r="AQ156">
        <v>-3.5465</v>
      </c>
      <c r="AR156">
        <v>-4.3845000000000001</v>
      </c>
      <c r="AS156">
        <v>1.2681</v>
      </c>
      <c r="AT156">
        <v>10.473599999999999</v>
      </c>
      <c r="AU156">
        <v>365222.748815</v>
      </c>
      <c r="AV156">
        <v>245654.916505</v>
      </c>
      <c r="AW156">
        <v>261127.272727</v>
      </c>
      <c r="AX156">
        <v>356902.91262100002</v>
      </c>
      <c r="AY156">
        <v>367817.307692</v>
      </c>
      <c r="AZ156">
        <v>27356.052538</v>
      </c>
      <c r="BA156">
        <v>2752.1339819999998</v>
      </c>
      <c r="BB156">
        <v>7556.3479200000002</v>
      </c>
      <c r="BC156">
        <v>115.721232</v>
      </c>
      <c r="BD156">
        <v>148.136143</v>
      </c>
      <c r="BE156">
        <v>134828.89733800001</v>
      </c>
      <c r="BF156">
        <v>97670.468947999994</v>
      </c>
      <c r="BG156">
        <v>7.4902379999999997</v>
      </c>
      <c r="BH156">
        <v>211</v>
      </c>
      <c r="BI156">
        <v>224.58333334</v>
      </c>
      <c r="BJ156">
        <v>220</v>
      </c>
      <c r="BK156">
        <v>206</v>
      </c>
      <c r="BL156">
        <v>208</v>
      </c>
      <c r="BM156">
        <v>18.124207999999999</v>
      </c>
      <c r="BO156">
        <v>0.79872200000000004</v>
      </c>
      <c r="BQ156">
        <v>22.853080569999999</v>
      </c>
      <c r="BR156">
        <v>211</v>
      </c>
      <c r="BS156">
        <v>11164.343597999999</v>
      </c>
      <c r="BT156">
        <v>41776.712814999999</v>
      </c>
      <c r="BU156">
        <v>149157.160963</v>
      </c>
      <c r="BV156">
        <v>964631.14754100004</v>
      </c>
      <c r="BW156">
        <v>2264.8207309999998</v>
      </c>
      <c r="BX156">
        <v>30.931034480000001</v>
      </c>
      <c r="BY156">
        <v>12.484157</v>
      </c>
      <c r="BZ156">
        <v>122</v>
      </c>
      <c r="CA156">
        <v>128.08333332999999</v>
      </c>
      <c r="CB156">
        <v>127.83333333</v>
      </c>
      <c r="CC156">
        <v>124.5</v>
      </c>
      <c r="CD156">
        <v>122.5</v>
      </c>
      <c r="CE156">
        <v>98.5</v>
      </c>
      <c r="CF156">
        <v>109.41666667</v>
      </c>
      <c r="CG156">
        <v>103.33333333</v>
      </c>
      <c r="CH156">
        <v>100.5</v>
      </c>
      <c r="CI156">
        <v>100</v>
      </c>
      <c r="CJ156">
        <v>24.5</v>
      </c>
      <c r="CK156">
        <v>18.666666670000001</v>
      </c>
      <c r="CL156">
        <v>24.5</v>
      </c>
      <c r="CM156">
        <v>24</v>
      </c>
      <c r="CN156">
        <v>22.5</v>
      </c>
      <c r="CO156">
        <v>4.3308479999999996</v>
      </c>
      <c r="CP156">
        <v>87</v>
      </c>
      <c r="CQ156">
        <v>80.166666669999998</v>
      </c>
      <c r="CR156">
        <v>20</v>
      </c>
      <c r="CS156">
        <v>41</v>
      </c>
      <c r="CT156">
        <v>97</v>
      </c>
      <c r="CU156">
        <v>95</v>
      </c>
      <c r="CV156">
        <v>80.194444439999998</v>
      </c>
      <c r="CW156">
        <v>83</v>
      </c>
      <c r="CX156">
        <v>29</v>
      </c>
      <c r="CY156">
        <v>83</v>
      </c>
      <c r="CZ156">
        <v>89</v>
      </c>
      <c r="DA156">
        <v>98</v>
      </c>
      <c r="DB156">
        <v>1068</v>
      </c>
      <c r="DC156">
        <v>29</v>
      </c>
      <c r="DD156">
        <v>83</v>
      </c>
      <c r="DE156">
        <v>89</v>
      </c>
      <c r="DF156">
        <v>98</v>
      </c>
      <c r="DG156">
        <v>1179</v>
      </c>
      <c r="DH156" t="s">
        <v>15</v>
      </c>
      <c r="DI156" t="s">
        <v>494</v>
      </c>
      <c r="DJ156">
        <v>2038.6605999999999</v>
      </c>
      <c r="DK156">
        <v>2051.7941000000001</v>
      </c>
      <c r="DL156">
        <v>2034.1591000000001</v>
      </c>
      <c r="DM156">
        <v>1983.7539999999999</v>
      </c>
      <c r="DN156">
        <v>1968.6498999999999</v>
      </c>
      <c r="DO156">
        <v>1929.1053999999999</v>
      </c>
      <c r="DP156">
        <v>1917.546</v>
      </c>
      <c r="DQ156">
        <v>1895.2767000000001</v>
      </c>
      <c r="DR156">
        <v>1870.4177</v>
      </c>
      <c r="DS156">
        <v>1858.0573999999999</v>
      </c>
      <c r="DT156">
        <v>807.34889999999996</v>
      </c>
      <c r="DU156">
        <v>808.93499999999995</v>
      </c>
      <c r="DV156">
        <v>844.49770000000001</v>
      </c>
      <c r="DW156">
        <v>871.23220000000003</v>
      </c>
      <c r="DX156">
        <v>916.72360000000003</v>
      </c>
      <c r="DY156">
        <v>947.54650000000004</v>
      </c>
      <c r="DZ156">
        <v>972.85439999999994</v>
      </c>
      <c r="EA156">
        <v>1017.5803</v>
      </c>
      <c r="EB156">
        <v>1058.7224000000001</v>
      </c>
      <c r="EC156">
        <v>1087.4898000000001</v>
      </c>
    </row>
    <row r="157" spans="1:133" customFormat="1" x14ac:dyDescent="0.25">
      <c r="A157" t="s">
        <v>145</v>
      </c>
      <c r="B157" t="s">
        <v>495</v>
      </c>
      <c r="C157">
        <v>157</v>
      </c>
      <c r="D157">
        <v>59159.999992320008</v>
      </c>
      <c r="E157">
        <v>68.570228012116502</v>
      </c>
      <c r="F157">
        <v>1310.4631509490252</v>
      </c>
      <c r="G157">
        <v>82847.457628384174</v>
      </c>
      <c r="H157">
        <v>59</v>
      </c>
      <c r="I157">
        <v>27.007299</v>
      </c>
      <c r="J157">
        <v>16.480982999999998</v>
      </c>
      <c r="K157">
        <v>12.123502</v>
      </c>
      <c r="L157">
        <v>7.589334</v>
      </c>
      <c r="M157">
        <v>2603</v>
      </c>
      <c r="N157">
        <v>1900</v>
      </c>
      <c r="O157">
        <v>1858</v>
      </c>
      <c r="P157">
        <v>1872</v>
      </c>
      <c r="Q157">
        <v>1875</v>
      </c>
      <c r="R157">
        <v>1877</v>
      </c>
      <c r="S157">
        <v>703</v>
      </c>
      <c r="T157">
        <v>705</v>
      </c>
      <c r="U157">
        <v>702</v>
      </c>
      <c r="V157">
        <v>710</v>
      </c>
      <c r="W157">
        <v>698</v>
      </c>
      <c r="X157">
        <v>28.101047000000001</v>
      </c>
      <c r="Y157">
        <v>1.543776</v>
      </c>
      <c r="Z157">
        <v>1819</v>
      </c>
      <c r="AA157">
        <v>1781</v>
      </c>
      <c r="AB157">
        <v>1751</v>
      </c>
      <c r="AC157">
        <v>1824.4653000000001</v>
      </c>
      <c r="AD157">
        <v>760</v>
      </c>
      <c r="AE157">
        <v>790</v>
      </c>
      <c r="AF157">
        <v>832</v>
      </c>
      <c r="AG157">
        <v>831.78279999999995</v>
      </c>
      <c r="AH157">
        <v>79609.681137000007</v>
      </c>
      <c r="AI157">
        <v>19068.336392000001</v>
      </c>
      <c r="AJ157">
        <v>21.663623999999999</v>
      </c>
      <c r="AK157">
        <v>40.591600999999997</v>
      </c>
      <c r="AL157">
        <v>294770.981508</v>
      </c>
      <c r="AM157">
        <v>43.581000000000003</v>
      </c>
      <c r="AN157">
        <v>2.1081081099999999</v>
      </c>
      <c r="AO157">
        <v>9.4506340000000009</v>
      </c>
      <c r="AP157">
        <v>13.9795</v>
      </c>
      <c r="AQ157">
        <v>12.0124</v>
      </c>
      <c r="AR157">
        <v>9.6891999999999996</v>
      </c>
      <c r="AS157">
        <v>14.5932</v>
      </c>
      <c r="AT157">
        <v>13.7454</v>
      </c>
      <c r="AU157">
        <v>430705.55555599998</v>
      </c>
      <c r="AV157">
        <v>294194.15204700001</v>
      </c>
      <c r="AW157">
        <v>288329.30845200003</v>
      </c>
      <c r="AX157">
        <v>352964.82412100001</v>
      </c>
      <c r="AY157">
        <v>346687.5</v>
      </c>
      <c r="AZ157">
        <v>29783.711103000001</v>
      </c>
      <c r="BA157">
        <v>2236.5324409999998</v>
      </c>
      <c r="BB157">
        <v>7540.1057970000002</v>
      </c>
      <c r="BC157">
        <v>182.986074</v>
      </c>
      <c r="BD157">
        <v>228.435712</v>
      </c>
      <c r="BE157">
        <v>148039.82930300001</v>
      </c>
      <c r="BF157">
        <v>110280.227596</v>
      </c>
      <c r="BG157">
        <v>6.9150980000000004</v>
      </c>
      <c r="BH157">
        <v>180</v>
      </c>
      <c r="BI157">
        <v>213.75</v>
      </c>
      <c r="BJ157">
        <v>227.75</v>
      </c>
      <c r="BK157">
        <v>199</v>
      </c>
      <c r="BL157">
        <v>208</v>
      </c>
      <c r="BM157">
        <v>15.931721</v>
      </c>
      <c r="BO157">
        <v>0.65309300000000003</v>
      </c>
      <c r="BP157">
        <v>0.34575499999999998</v>
      </c>
      <c r="BQ157">
        <v>29.52095808</v>
      </c>
      <c r="BR157">
        <v>167</v>
      </c>
      <c r="BS157">
        <v>8839.4688549999992</v>
      </c>
      <c r="BT157">
        <v>39478.294276000001</v>
      </c>
      <c r="BU157">
        <v>146176.38691299999</v>
      </c>
      <c r="BV157">
        <v>1161152.5423729999</v>
      </c>
      <c r="BW157">
        <v>2816.7499039999998</v>
      </c>
      <c r="BX157">
        <v>33.25</v>
      </c>
      <c r="BY157">
        <v>10.597440000000001</v>
      </c>
      <c r="BZ157">
        <v>88.5</v>
      </c>
      <c r="CA157">
        <v>108.83333333</v>
      </c>
      <c r="CB157">
        <v>77.75</v>
      </c>
      <c r="CD157">
        <v>81.5</v>
      </c>
      <c r="CE157">
        <v>74.5</v>
      </c>
      <c r="CF157">
        <v>92.416666669999998</v>
      </c>
      <c r="CG157">
        <v>66.166666669999998</v>
      </c>
      <c r="CI157">
        <v>71</v>
      </c>
      <c r="CJ157">
        <v>14</v>
      </c>
      <c r="CK157">
        <v>16.416666670000001</v>
      </c>
      <c r="CL157">
        <v>11.58333333</v>
      </c>
      <c r="CN157">
        <v>10</v>
      </c>
      <c r="CO157">
        <v>3.3999229999999998</v>
      </c>
      <c r="CP157">
        <v>86</v>
      </c>
      <c r="CR157">
        <v>15</v>
      </c>
      <c r="CS157">
        <v>40</v>
      </c>
      <c r="CT157">
        <v>95</v>
      </c>
      <c r="CU157">
        <v>94</v>
      </c>
      <c r="CW157">
        <v>20</v>
      </c>
      <c r="CX157">
        <v>21</v>
      </c>
      <c r="CY157">
        <v>54</v>
      </c>
      <c r="CZ157">
        <v>78</v>
      </c>
      <c r="DA157">
        <v>100</v>
      </c>
      <c r="DB157">
        <v>745</v>
      </c>
      <c r="DC157">
        <v>21</v>
      </c>
      <c r="DD157">
        <v>54</v>
      </c>
      <c r="DE157">
        <v>78</v>
      </c>
      <c r="DF157">
        <v>100</v>
      </c>
      <c r="DG157">
        <v>455.5</v>
      </c>
      <c r="DH157" t="s">
        <v>145</v>
      </c>
      <c r="DI157" t="s">
        <v>495</v>
      </c>
      <c r="DJ157">
        <v>1899.4006999999999</v>
      </c>
      <c r="DK157">
        <v>1878.1701</v>
      </c>
      <c r="DL157">
        <v>1857.2217000000001</v>
      </c>
      <c r="DM157">
        <v>1829.9241</v>
      </c>
      <c r="DN157">
        <v>1824.4653000000001</v>
      </c>
      <c r="DO157">
        <v>1805.3664000000001</v>
      </c>
      <c r="DP157">
        <v>1821.4413</v>
      </c>
      <c r="DQ157">
        <v>1818.8081999999999</v>
      </c>
      <c r="DR157">
        <v>1815.0523000000001</v>
      </c>
      <c r="DS157">
        <v>1819.6654000000001</v>
      </c>
      <c r="DT157">
        <v>702.24639999999999</v>
      </c>
      <c r="DU157">
        <v>729.59609999999998</v>
      </c>
      <c r="DV157">
        <v>759.59850000000006</v>
      </c>
      <c r="DW157">
        <v>807.3297</v>
      </c>
      <c r="DX157">
        <v>831.78279999999995</v>
      </c>
      <c r="DY157">
        <v>852.82629999999995</v>
      </c>
      <c r="DZ157">
        <v>867.10040000000004</v>
      </c>
      <c r="EA157">
        <v>889.57780000000002</v>
      </c>
      <c r="EB157">
        <v>907.46079999999995</v>
      </c>
      <c r="EC157">
        <v>919.06370000000004</v>
      </c>
    </row>
    <row r="158" spans="1:133" customFormat="1" x14ac:dyDescent="0.25">
      <c r="A158" t="s">
        <v>127</v>
      </c>
      <c r="B158" t="s">
        <v>496</v>
      </c>
      <c r="C158">
        <v>158</v>
      </c>
      <c r="D158">
        <v>65184.000011519995</v>
      </c>
      <c r="E158">
        <v>40.880897860954207</v>
      </c>
      <c r="F158">
        <v>1544.1826212277711</v>
      </c>
      <c r="G158">
        <v>66823.045260123457</v>
      </c>
      <c r="H158">
        <v>69</v>
      </c>
      <c r="I158">
        <v>23.654821999999999</v>
      </c>
      <c r="J158">
        <v>17.800338</v>
      </c>
      <c r="K158">
        <v>8.5736059999999998</v>
      </c>
      <c r="L158">
        <v>4.8447459999999998</v>
      </c>
      <c r="M158">
        <v>2955</v>
      </c>
      <c r="N158">
        <v>2256</v>
      </c>
      <c r="O158">
        <v>2144</v>
      </c>
      <c r="P158">
        <v>2183</v>
      </c>
      <c r="Q158">
        <v>2209</v>
      </c>
      <c r="R158">
        <v>2228</v>
      </c>
      <c r="S158">
        <v>699</v>
      </c>
      <c r="T158">
        <v>604</v>
      </c>
      <c r="U158">
        <v>631</v>
      </c>
      <c r="V158">
        <v>654</v>
      </c>
      <c r="W158">
        <v>676</v>
      </c>
      <c r="X158">
        <v>20.481009</v>
      </c>
      <c r="Y158">
        <v>0.81785399999999997</v>
      </c>
      <c r="Z158">
        <v>2204</v>
      </c>
      <c r="AA158">
        <v>2156</v>
      </c>
      <c r="AB158">
        <v>2264</v>
      </c>
      <c r="AC158">
        <v>2178.5929999999998</v>
      </c>
      <c r="AD158">
        <v>736</v>
      </c>
      <c r="AE158">
        <v>782</v>
      </c>
      <c r="AF158">
        <v>805</v>
      </c>
      <c r="AG158">
        <v>876.14850000000001</v>
      </c>
      <c r="AH158">
        <v>70437.563452000002</v>
      </c>
      <c r="AI158">
        <v>11850.568338999999</v>
      </c>
      <c r="AJ158">
        <v>17.893768999999999</v>
      </c>
      <c r="AK158">
        <v>188.868866</v>
      </c>
      <c r="AL158">
        <v>297772.53218899999</v>
      </c>
      <c r="AM158">
        <v>44.85</v>
      </c>
      <c r="AN158">
        <v>2.9090909100000002</v>
      </c>
      <c r="AO158">
        <v>9.4077830000000002</v>
      </c>
      <c r="AP158">
        <v>11.688599999999999</v>
      </c>
      <c r="AQ158">
        <v>23.261600000000001</v>
      </c>
      <c r="AR158">
        <v>17.770600000000002</v>
      </c>
      <c r="AS158">
        <v>12.782400000000001</v>
      </c>
      <c r="AT158">
        <v>9.4878999999999998</v>
      </c>
      <c r="AU158">
        <v>468167.44186000002</v>
      </c>
      <c r="AV158">
        <v>276024.36053599999</v>
      </c>
      <c r="AW158">
        <v>297293.70628899999</v>
      </c>
      <c r="AX158">
        <v>308761.90476200002</v>
      </c>
      <c r="AY158">
        <v>359384.23645299999</v>
      </c>
      <c r="AZ158">
        <v>34062.944162</v>
      </c>
      <c r="BA158">
        <v>203.63182699999999</v>
      </c>
      <c r="BB158">
        <v>6416.0659830000004</v>
      </c>
      <c r="BC158">
        <v>0</v>
      </c>
      <c r="BD158">
        <v>71.042417999999998</v>
      </c>
      <c r="BE158">
        <v>149676.68097300001</v>
      </c>
      <c r="BF158">
        <v>144000</v>
      </c>
      <c r="BG158">
        <v>7.2758039999999999</v>
      </c>
      <c r="BH158">
        <v>215</v>
      </c>
      <c r="BI158">
        <v>205.25</v>
      </c>
      <c r="BJ158">
        <v>190.66666667000001</v>
      </c>
      <c r="BK158">
        <v>189</v>
      </c>
      <c r="BL158">
        <v>203</v>
      </c>
      <c r="BM158">
        <v>20.314734999999999</v>
      </c>
      <c r="BO158">
        <v>0.423012</v>
      </c>
      <c r="BP158">
        <v>0.30456899999999998</v>
      </c>
      <c r="BQ158">
        <v>26.11538462</v>
      </c>
      <c r="BR158">
        <v>208</v>
      </c>
      <c r="BS158">
        <v>4970.9592460000003</v>
      </c>
      <c r="BT158">
        <v>33894.754653000004</v>
      </c>
      <c r="BU158">
        <v>143288.98426299999</v>
      </c>
      <c r="BV158">
        <v>824353.90946500003</v>
      </c>
      <c r="BW158">
        <v>2747.546531</v>
      </c>
      <c r="BX158">
        <v>40.703703699999998</v>
      </c>
      <c r="BY158">
        <v>13.161659999999999</v>
      </c>
      <c r="BZ158">
        <v>121.5</v>
      </c>
      <c r="CB158">
        <v>118</v>
      </c>
      <c r="CC158">
        <v>116.16666667</v>
      </c>
      <c r="CD158">
        <v>119.5</v>
      </c>
      <c r="CE158">
        <v>92</v>
      </c>
      <c r="CG158">
        <v>89.25</v>
      </c>
      <c r="CH158">
        <v>87.166666669999998</v>
      </c>
      <c r="CI158">
        <v>91.5</v>
      </c>
      <c r="CJ158">
        <v>29.5</v>
      </c>
      <c r="CL158">
        <v>28.75</v>
      </c>
      <c r="CM158">
        <v>29</v>
      </c>
      <c r="CN158">
        <v>28</v>
      </c>
      <c r="CO158">
        <v>4.111675</v>
      </c>
      <c r="CP158">
        <v>88</v>
      </c>
      <c r="CR158">
        <v>20</v>
      </c>
      <c r="CS158">
        <v>34</v>
      </c>
      <c r="CT158">
        <v>91</v>
      </c>
      <c r="CU158">
        <v>92</v>
      </c>
      <c r="CW158">
        <v>30</v>
      </c>
      <c r="CX158">
        <v>30</v>
      </c>
      <c r="CY158">
        <v>65</v>
      </c>
      <c r="CZ158">
        <v>72</v>
      </c>
      <c r="DA158">
        <v>94</v>
      </c>
      <c r="DB158">
        <v>857.5</v>
      </c>
      <c r="DC158">
        <v>30</v>
      </c>
      <c r="DD158">
        <v>65</v>
      </c>
      <c r="DE158">
        <v>72</v>
      </c>
      <c r="DF158">
        <v>94</v>
      </c>
      <c r="DG158">
        <v>732</v>
      </c>
      <c r="DH158" t="s">
        <v>127</v>
      </c>
      <c r="DI158" t="s">
        <v>496</v>
      </c>
      <c r="DJ158">
        <v>2244.9661999999998</v>
      </c>
      <c r="DK158">
        <v>2231.0032000000001</v>
      </c>
      <c r="DL158">
        <v>2204.6347000000001</v>
      </c>
      <c r="DM158">
        <v>2196.4463999999998</v>
      </c>
      <c r="DN158">
        <v>2178.5929999999998</v>
      </c>
      <c r="DO158">
        <v>2191.5428000000002</v>
      </c>
      <c r="DP158">
        <v>2214.8348999999998</v>
      </c>
      <c r="DQ158">
        <v>2250.9204</v>
      </c>
      <c r="DR158">
        <v>2288.2597999999998</v>
      </c>
      <c r="DS158">
        <v>2317.4754000000003</v>
      </c>
      <c r="DT158">
        <v>703.4633</v>
      </c>
      <c r="DU158">
        <v>740.94130000000007</v>
      </c>
      <c r="DV158">
        <v>783.82809999999995</v>
      </c>
      <c r="DW158">
        <v>833.67470000000003</v>
      </c>
      <c r="DX158">
        <v>876.14850000000001</v>
      </c>
      <c r="DY158">
        <v>911.87969999999996</v>
      </c>
      <c r="DZ158">
        <v>948.74639999999999</v>
      </c>
      <c r="EA158">
        <v>976.27070000000003</v>
      </c>
      <c r="EB158">
        <v>997.57489999999996</v>
      </c>
      <c r="EC158">
        <v>1015.7413</v>
      </c>
    </row>
    <row r="159" spans="1:133" customFormat="1" x14ac:dyDescent="0.25">
      <c r="A159" t="s">
        <v>143</v>
      </c>
      <c r="B159" t="s">
        <v>497</v>
      </c>
      <c r="C159">
        <v>159</v>
      </c>
      <c r="D159">
        <v>189923.99998428</v>
      </c>
      <c r="E159">
        <v>80.16125212504528</v>
      </c>
      <c r="F159">
        <v>1151.8449486015302</v>
      </c>
      <c r="G159">
        <v>143.83561031506852</v>
      </c>
      <c r="H159">
        <v>69</v>
      </c>
      <c r="I159">
        <v>26.829564999999999</v>
      </c>
      <c r="J159">
        <v>20.666180000000001</v>
      </c>
      <c r="K159">
        <v>9.5926849999999995</v>
      </c>
      <c r="L159">
        <v>6.2469929999999998</v>
      </c>
      <c r="M159">
        <v>8226</v>
      </c>
      <c r="N159">
        <v>6019</v>
      </c>
      <c r="O159">
        <v>5746</v>
      </c>
      <c r="P159">
        <v>5784</v>
      </c>
      <c r="Q159">
        <v>5871</v>
      </c>
      <c r="R159">
        <v>6006</v>
      </c>
      <c r="S159">
        <v>2207</v>
      </c>
      <c r="T159">
        <v>2132</v>
      </c>
      <c r="U159">
        <v>2163</v>
      </c>
      <c r="V159">
        <v>2146</v>
      </c>
      <c r="W159">
        <v>2154</v>
      </c>
      <c r="X159">
        <v>23.283988000000001</v>
      </c>
      <c r="Y159">
        <v>1.16618</v>
      </c>
      <c r="Z159">
        <v>5946</v>
      </c>
      <c r="AA159">
        <v>5940</v>
      </c>
      <c r="AB159">
        <v>5911</v>
      </c>
      <c r="AC159">
        <v>5864.8208000000004</v>
      </c>
      <c r="AD159">
        <v>2385</v>
      </c>
      <c r="AE159">
        <v>2492</v>
      </c>
      <c r="AF159">
        <v>2525</v>
      </c>
      <c r="AG159">
        <v>2721.9634999999998</v>
      </c>
      <c r="AH159">
        <v>73914.782397000003</v>
      </c>
      <c r="AI159">
        <v>15011.237227</v>
      </c>
      <c r="AJ159">
        <v>68.335212999999996</v>
      </c>
      <c r="AK159">
        <v>364.14843300000001</v>
      </c>
      <c r="AL159">
        <v>275497.50792900001</v>
      </c>
      <c r="AM159">
        <v>58.552</v>
      </c>
      <c r="AN159">
        <v>1.4590163899999999</v>
      </c>
      <c r="AO159">
        <v>9.7009480000000003</v>
      </c>
      <c r="AP159">
        <v>14.7912</v>
      </c>
      <c r="AQ159">
        <v>8.8020999999999994</v>
      </c>
      <c r="AR159">
        <v>11.956200000000001</v>
      </c>
      <c r="AS159">
        <v>15.4185</v>
      </c>
      <c r="AT159">
        <v>20.116199999999999</v>
      </c>
      <c r="AU159">
        <v>347242.857143</v>
      </c>
      <c r="AV159">
        <v>380326.116997</v>
      </c>
      <c r="AW159">
        <v>390620.750291</v>
      </c>
      <c r="AX159">
        <v>225351.29740499999</v>
      </c>
      <c r="AY159">
        <v>338685.39325800003</v>
      </c>
      <c r="AZ159">
        <v>26594.091904000001</v>
      </c>
      <c r="BA159">
        <v>943.44589399999995</v>
      </c>
      <c r="BB159">
        <v>5392.2273489999998</v>
      </c>
      <c r="BC159">
        <v>125.61918</v>
      </c>
      <c r="BD159">
        <v>200.76990599999999</v>
      </c>
      <c r="BE159">
        <v>122888.083371</v>
      </c>
      <c r="BF159">
        <v>99122.338015000001</v>
      </c>
      <c r="BG159">
        <v>7.6586429999999996</v>
      </c>
      <c r="BH159">
        <v>630</v>
      </c>
      <c r="BI159">
        <v>542.75</v>
      </c>
      <c r="BJ159">
        <v>568.66666667000004</v>
      </c>
      <c r="BK159">
        <v>1002</v>
      </c>
      <c r="BL159">
        <v>623</v>
      </c>
      <c r="BM159">
        <v>20.706842000000002</v>
      </c>
      <c r="BN159">
        <v>1.269841</v>
      </c>
      <c r="BO159">
        <v>0.54704600000000003</v>
      </c>
      <c r="BP159">
        <v>0.36469699999999999</v>
      </c>
      <c r="BQ159">
        <v>26.51088777</v>
      </c>
      <c r="BR159">
        <v>597</v>
      </c>
      <c r="BS159">
        <v>7985.0264660000003</v>
      </c>
      <c r="BT159">
        <v>39336.00778</v>
      </c>
      <c r="BU159">
        <v>146614.4087</v>
      </c>
      <c r="BV159">
        <v>1108143.835616</v>
      </c>
      <c r="BW159">
        <v>5.1057620000000004</v>
      </c>
      <c r="BX159">
        <v>47.595238100000003</v>
      </c>
      <c r="BY159">
        <v>10.353421000000001</v>
      </c>
      <c r="BZ159">
        <v>292</v>
      </c>
      <c r="CA159">
        <v>288.41666666999998</v>
      </c>
      <c r="CB159">
        <v>294.75</v>
      </c>
      <c r="CC159">
        <v>279</v>
      </c>
      <c r="CD159">
        <v>284.5</v>
      </c>
      <c r="CE159">
        <v>228.5</v>
      </c>
      <c r="CF159">
        <v>241.33333332999999</v>
      </c>
      <c r="CG159">
        <v>252.58333332999999</v>
      </c>
      <c r="CH159">
        <v>226.58333332999999</v>
      </c>
      <c r="CI159">
        <v>224.5</v>
      </c>
      <c r="CJ159">
        <v>67.5</v>
      </c>
      <c r="CK159">
        <v>47.083333330000002</v>
      </c>
      <c r="CL159">
        <v>42.166666669999998</v>
      </c>
      <c r="CM159">
        <v>52.416666669999998</v>
      </c>
      <c r="CN159">
        <v>58</v>
      </c>
      <c r="CO159">
        <v>3.5497200000000002</v>
      </c>
      <c r="CP159">
        <v>87</v>
      </c>
      <c r="CR159">
        <v>18</v>
      </c>
      <c r="CS159">
        <v>34</v>
      </c>
      <c r="CT159">
        <v>90</v>
      </c>
      <c r="CU159">
        <v>89</v>
      </c>
      <c r="CW159">
        <v>48</v>
      </c>
      <c r="CX159">
        <v>32</v>
      </c>
      <c r="CY159">
        <v>74</v>
      </c>
      <c r="CZ159">
        <v>81</v>
      </c>
      <c r="DA159">
        <v>83</v>
      </c>
      <c r="DB159">
        <v>696</v>
      </c>
      <c r="DC159">
        <v>32</v>
      </c>
      <c r="DD159">
        <v>74</v>
      </c>
      <c r="DE159">
        <v>81</v>
      </c>
      <c r="DF159">
        <v>83</v>
      </c>
      <c r="DG159">
        <v>905</v>
      </c>
      <c r="DH159" t="s">
        <v>143</v>
      </c>
      <c r="DI159" t="s">
        <v>497</v>
      </c>
      <c r="DJ159">
        <v>6022.8877000000002</v>
      </c>
      <c r="DK159">
        <v>5993.7861000000003</v>
      </c>
      <c r="DL159">
        <v>5988.7829000000002</v>
      </c>
      <c r="DM159">
        <v>5933.4070000000002</v>
      </c>
      <c r="DN159">
        <v>5864.8208000000004</v>
      </c>
      <c r="DO159">
        <v>5861.3858</v>
      </c>
      <c r="DP159">
        <v>5893.7134999999998</v>
      </c>
      <c r="DQ159">
        <v>5932.9935000000005</v>
      </c>
      <c r="DR159">
        <v>6004.5942999999997</v>
      </c>
      <c r="DS159">
        <v>6067.5940000000001</v>
      </c>
      <c r="DT159">
        <v>2232.6201999999998</v>
      </c>
      <c r="DU159">
        <v>2332.2583</v>
      </c>
      <c r="DV159">
        <v>2441.0949000000001</v>
      </c>
      <c r="DW159">
        <v>2572.0362</v>
      </c>
      <c r="DX159">
        <v>2721.9634999999998</v>
      </c>
      <c r="DY159">
        <v>2808.2991000000002</v>
      </c>
      <c r="DZ159">
        <v>2905.5749000000001</v>
      </c>
      <c r="EA159">
        <v>3013.6761999999999</v>
      </c>
      <c r="EB159">
        <v>3107.0648000000001</v>
      </c>
      <c r="EC159">
        <v>3181.6475999999998</v>
      </c>
    </row>
    <row r="160" spans="1:133" customFormat="1" x14ac:dyDescent="0.25">
      <c r="A160" t="s">
        <v>215</v>
      </c>
      <c r="B160" t="s">
        <v>498</v>
      </c>
      <c r="C160">
        <v>160</v>
      </c>
      <c r="D160">
        <v>48756.000005999995</v>
      </c>
      <c r="E160">
        <v>49.988860431624659</v>
      </c>
      <c r="F160">
        <v>1694.9298545793838</v>
      </c>
      <c r="G160">
        <v>83895.522368447753</v>
      </c>
      <c r="H160">
        <v>63</v>
      </c>
      <c r="I160">
        <v>25.162220999999999</v>
      </c>
      <c r="J160">
        <v>15.248737999999999</v>
      </c>
      <c r="K160">
        <v>10.345784</v>
      </c>
      <c r="L160">
        <v>6.4534019999999996</v>
      </c>
      <c r="M160">
        <v>2774</v>
      </c>
      <c r="N160">
        <v>2076</v>
      </c>
      <c r="O160">
        <v>2046</v>
      </c>
      <c r="P160">
        <v>2075</v>
      </c>
      <c r="Q160">
        <v>2071</v>
      </c>
      <c r="R160">
        <v>2096</v>
      </c>
      <c r="S160">
        <v>698</v>
      </c>
      <c r="T160">
        <v>615</v>
      </c>
      <c r="U160">
        <v>636</v>
      </c>
      <c r="V160">
        <v>653</v>
      </c>
      <c r="W160">
        <v>656</v>
      </c>
      <c r="X160">
        <v>25.647189000000001</v>
      </c>
      <c r="Y160">
        <v>0.98927500000000002</v>
      </c>
      <c r="Z160">
        <v>2083</v>
      </c>
      <c r="AA160">
        <v>2074</v>
      </c>
      <c r="AB160">
        <v>2029</v>
      </c>
      <c r="AC160">
        <v>2040.8277</v>
      </c>
      <c r="AD160">
        <v>743</v>
      </c>
      <c r="AE160">
        <v>778</v>
      </c>
      <c r="AF160">
        <v>809</v>
      </c>
      <c r="AG160">
        <v>852.3492</v>
      </c>
      <c r="AH160">
        <v>64390.410959000001</v>
      </c>
      <c r="AI160">
        <v>13382.766272000001</v>
      </c>
      <c r="AJ160">
        <v>-0.88642299999999996</v>
      </c>
      <c r="AK160">
        <v>34.578401999999997</v>
      </c>
      <c r="AL160">
        <v>255901.14613199999</v>
      </c>
      <c r="AM160">
        <v>58.295999999999999</v>
      </c>
      <c r="AN160">
        <v>2.03571429</v>
      </c>
      <c r="AO160">
        <v>8.4354720000000007</v>
      </c>
      <c r="AP160">
        <v>-0.60870000000000002</v>
      </c>
      <c r="AQ160">
        <v>5.0797999999999996</v>
      </c>
      <c r="AR160">
        <v>-5.6109999999999998</v>
      </c>
      <c r="AS160">
        <v>-12.7461</v>
      </c>
      <c r="AT160">
        <v>-4.5477999999999996</v>
      </c>
      <c r="AU160">
        <v>474931.034483</v>
      </c>
      <c r="AV160">
        <v>302717.52085799997</v>
      </c>
      <c r="AW160">
        <v>341661.59354799998</v>
      </c>
      <c r="AX160">
        <v>355957.894737</v>
      </c>
      <c r="AY160">
        <v>414705.55555599998</v>
      </c>
      <c r="AZ160">
        <v>29790.194664999999</v>
      </c>
      <c r="BA160">
        <v>1671.5976330000001</v>
      </c>
      <c r="BB160">
        <v>6178.5318049999996</v>
      </c>
      <c r="BC160">
        <v>171.412722</v>
      </c>
      <c r="BD160">
        <v>86.168638999999999</v>
      </c>
      <c r="BE160">
        <v>149570.20057300001</v>
      </c>
      <c r="BF160">
        <v>118392.550143</v>
      </c>
      <c r="BG160">
        <v>6.2725309999999999</v>
      </c>
      <c r="BH160">
        <v>174</v>
      </c>
      <c r="BI160">
        <v>209.75</v>
      </c>
      <c r="BJ160">
        <v>186.16666667000001</v>
      </c>
      <c r="BK160">
        <v>190</v>
      </c>
      <c r="BL160">
        <v>180</v>
      </c>
      <c r="BM160">
        <v>16.475645</v>
      </c>
      <c r="BO160">
        <v>0.46863700000000003</v>
      </c>
      <c r="BP160">
        <v>0.25234299999999998</v>
      </c>
      <c r="BQ160">
        <v>23.217142859999999</v>
      </c>
      <c r="BR160">
        <v>175</v>
      </c>
      <c r="BS160">
        <v>5240.4770710000003</v>
      </c>
      <c r="BT160">
        <v>26583.273251999999</v>
      </c>
      <c r="BU160">
        <v>105647.56447</v>
      </c>
      <c r="BV160">
        <v>1100626.865672</v>
      </c>
      <c r="BW160">
        <v>2026.315789</v>
      </c>
      <c r="BX160">
        <v>44</v>
      </c>
      <c r="BY160">
        <v>7.4498569999999997</v>
      </c>
      <c r="BZ160">
        <v>67</v>
      </c>
      <c r="CA160">
        <v>69.666666669999998</v>
      </c>
      <c r="CB160">
        <v>66.25</v>
      </c>
      <c r="CC160">
        <v>67.5</v>
      </c>
      <c r="CD160">
        <v>67</v>
      </c>
      <c r="CE160">
        <v>52</v>
      </c>
      <c r="CF160">
        <v>57.25</v>
      </c>
      <c r="CG160">
        <v>53.083333330000002</v>
      </c>
      <c r="CH160">
        <v>53.083333330000002</v>
      </c>
      <c r="CI160">
        <v>50.5</v>
      </c>
      <c r="CJ160">
        <v>16</v>
      </c>
      <c r="CK160">
        <v>12.41666667</v>
      </c>
      <c r="CL160">
        <v>13.16666667</v>
      </c>
      <c r="CM160">
        <v>14.41666667</v>
      </c>
      <c r="CN160">
        <v>16</v>
      </c>
      <c r="CO160">
        <v>2.4152849999999999</v>
      </c>
      <c r="CP160">
        <v>89</v>
      </c>
      <c r="CR160">
        <v>16</v>
      </c>
      <c r="CS160">
        <v>34</v>
      </c>
      <c r="CT160">
        <v>90</v>
      </c>
      <c r="CU160">
        <v>87</v>
      </c>
      <c r="CW160">
        <v>82</v>
      </c>
      <c r="CX160">
        <v>26</v>
      </c>
      <c r="CY160">
        <v>72</v>
      </c>
      <c r="CZ160">
        <v>81</v>
      </c>
      <c r="DA160">
        <v>89</v>
      </c>
      <c r="DB160">
        <v>839</v>
      </c>
      <c r="DC160">
        <v>26</v>
      </c>
      <c r="DD160">
        <v>72</v>
      </c>
      <c r="DE160">
        <v>81</v>
      </c>
      <c r="DF160">
        <v>89</v>
      </c>
      <c r="DG160">
        <v>940.5</v>
      </c>
      <c r="DH160" t="s">
        <v>215</v>
      </c>
      <c r="DI160" t="s">
        <v>498</v>
      </c>
      <c r="DJ160">
        <v>2096.7964999999999</v>
      </c>
      <c r="DK160">
        <v>2093.3045000000002</v>
      </c>
      <c r="DL160">
        <v>2098.6057000000001</v>
      </c>
      <c r="DM160">
        <v>2078.6876999999999</v>
      </c>
      <c r="DN160">
        <v>2040.8277</v>
      </c>
      <c r="DO160">
        <v>2020.8292000000001</v>
      </c>
      <c r="DP160">
        <v>1991.6444000000001</v>
      </c>
      <c r="DQ160">
        <v>1999.1959999999999</v>
      </c>
      <c r="DR160">
        <v>2006.0166999999999</v>
      </c>
      <c r="DS160">
        <v>2031.1</v>
      </c>
      <c r="DT160">
        <v>692.59439999999995</v>
      </c>
      <c r="DU160">
        <v>738.56920000000002</v>
      </c>
      <c r="DV160">
        <v>773.7038</v>
      </c>
      <c r="DW160">
        <v>812.66660000000002</v>
      </c>
      <c r="DX160">
        <v>852.3492</v>
      </c>
      <c r="DY160">
        <v>889.78020000000004</v>
      </c>
      <c r="DZ160">
        <v>943.52480000000003</v>
      </c>
      <c r="EA160">
        <v>979.48839999999996</v>
      </c>
      <c r="EB160">
        <v>1004.4441</v>
      </c>
      <c r="EC160">
        <v>1023.5855</v>
      </c>
    </row>
    <row r="161" spans="1:133" customFormat="1" x14ac:dyDescent="0.25">
      <c r="A161" t="s">
        <v>75</v>
      </c>
      <c r="B161" t="s">
        <v>499</v>
      </c>
      <c r="C161">
        <v>161</v>
      </c>
      <c r="D161">
        <v>61656.000006239999</v>
      </c>
      <c r="E161">
        <v>57.463547679437454</v>
      </c>
      <c r="F161">
        <v>1285.2763719993168</v>
      </c>
      <c r="G161">
        <v>62025.316464354437</v>
      </c>
      <c r="H161">
        <v>56</v>
      </c>
      <c r="I161">
        <v>26.260942</v>
      </c>
      <c r="J161">
        <v>17.465610000000002</v>
      </c>
      <c r="K161">
        <v>10.633603000000001</v>
      </c>
      <c r="L161">
        <v>6.6197330000000001</v>
      </c>
      <c r="M161">
        <v>2399</v>
      </c>
      <c r="N161">
        <v>1769</v>
      </c>
      <c r="O161">
        <v>1707</v>
      </c>
      <c r="P161">
        <v>1705</v>
      </c>
      <c r="Q161">
        <v>1732</v>
      </c>
      <c r="R161">
        <v>1773</v>
      </c>
      <c r="S161">
        <v>630</v>
      </c>
      <c r="T161">
        <v>584</v>
      </c>
      <c r="U161">
        <v>594</v>
      </c>
      <c r="V161">
        <v>601</v>
      </c>
      <c r="W161">
        <v>600</v>
      </c>
      <c r="X161">
        <v>25.207522999999998</v>
      </c>
      <c r="Y161">
        <v>1.092781</v>
      </c>
      <c r="Z161">
        <v>1776</v>
      </c>
      <c r="AA161">
        <v>1750</v>
      </c>
      <c r="AB161">
        <v>1706</v>
      </c>
      <c r="AC161">
        <v>1734.6543999999999</v>
      </c>
      <c r="AD161">
        <v>659</v>
      </c>
      <c r="AE161">
        <v>702</v>
      </c>
      <c r="AF161">
        <v>740</v>
      </c>
      <c r="AG161">
        <v>765.48599999999999</v>
      </c>
      <c r="AH161">
        <v>68582.325968999998</v>
      </c>
      <c r="AI161">
        <v>14404.329094999999</v>
      </c>
      <c r="AJ161">
        <v>6.4828340000000004</v>
      </c>
      <c r="AK161">
        <v>28.160133999999999</v>
      </c>
      <c r="AL161">
        <v>261157.142857</v>
      </c>
      <c r="AM161">
        <v>55.707000000000001</v>
      </c>
      <c r="AN161">
        <v>2.234375</v>
      </c>
      <c r="AO161">
        <v>6.6694459999999998</v>
      </c>
      <c r="AP161">
        <v>4.9637000000000002</v>
      </c>
      <c r="AQ161">
        <v>7.4417</v>
      </c>
      <c r="AR161">
        <v>9.2408000000000001</v>
      </c>
      <c r="AS161">
        <v>11.9634</v>
      </c>
      <c r="AT161">
        <v>5.8361000000000001</v>
      </c>
      <c r="AU161">
        <v>504745.22292999999</v>
      </c>
      <c r="AV161">
        <v>319653.26875300001</v>
      </c>
      <c r="AW161">
        <v>419679.34223200002</v>
      </c>
      <c r="AX161">
        <v>505714.285714</v>
      </c>
      <c r="AY161">
        <v>484986.57718099997</v>
      </c>
      <c r="AZ161">
        <v>33032.513547000002</v>
      </c>
      <c r="BA161">
        <v>685.82536500000003</v>
      </c>
      <c r="BB161">
        <v>7384.4698959999996</v>
      </c>
      <c r="BC161">
        <v>16.181570000000001</v>
      </c>
      <c r="BD161">
        <v>50.646211999999998</v>
      </c>
      <c r="BE161">
        <v>141814.285714</v>
      </c>
      <c r="BF161">
        <v>125785.714286</v>
      </c>
      <c r="BG161">
        <v>6.5443930000000003</v>
      </c>
      <c r="BH161">
        <v>157</v>
      </c>
      <c r="BI161">
        <v>172.08333334</v>
      </c>
      <c r="BJ161">
        <v>162.16666667000001</v>
      </c>
      <c r="BK161">
        <v>147</v>
      </c>
      <c r="BL161">
        <v>149</v>
      </c>
      <c r="BM161">
        <v>17.301587000000001</v>
      </c>
      <c r="BN161">
        <v>0</v>
      </c>
      <c r="BO161">
        <v>0.64610299999999998</v>
      </c>
      <c r="BP161">
        <v>0.41683999999999999</v>
      </c>
      <c r="BQ161">
        <v>34.483221479999997</v>
      </c>
      <c r="BR161">
        <v>149</v>
      </c>
      <c r="BS161">
        <v>6239.0459179999998</v>
      </c>
      <c r="BT161">
        <v>31228.011672000001</v>
      </c>
      <c r="BU161">
        <v>118914.285714</v>
      </c>
      <c r="BV161">
        <v>948303.79746799998</v>
      </c>
      <c r="BW161">
        <v>2042.5177160000001</v>
      </c>
      <c r="BX161">
        <v>32.960784310000001</v>
      </c>
      <c r="BY161">
        <v>10.714286</v>
      </c>
      <c r="BZ161">
        <v>79</v>
      </c>
      <c r="CA161">
        <v>85</v>
      </c>
      <c r="CB161">
        <v>85.333333330000002</v>
      </c>
      <c r="CC161">
        <v>84.916666669999998</v>
      </c>
      <c r="CD161">
        <v>78.5</v>
      </c>
      <c r="CE161">
        <v>67.5</v>
      </c>
      <c r="CF161">
        <v>69.833333330000002</v>
      </c>
      <c r="CG161">
        <v>69.833333330000002</v>
      </c>
      <c r="CH161">
        <v>72.25</v>
      </c>
      <c r="CI161">
        <v>69</v>
      </c>
      <c r="CJ161">
        <v>11.5</v>
      </c>
      <c r="CK161">
        <v>15.16666667</v>
      </c>
      <c r="CL161">
        <v>15.5</v>
      </c>
      <c r="CM161">
        <v>12.66666667</v>
      </c>
      <c r="CN161">
        <v>9</v>
      </c>
      <c r="CO161">
        <v>3.2930389999999998</v>
      </c>
      <c r="CP161">
        <v>87.5</v>
      </c>
      <c r="CR161">
        <v>18</v>
      </c>
      <c r="CS161">
        <v>29</v>
      </c>
      <c r="CT161">
        <v>82</v>
      </c>
      <c r="CU161">
        <v>83</v>
      </c>
      <c r="CW161">
        <v>21</v>
      </c>
      <c r="CX161">
        <v>19</v>
      </c>
      <c r="CY161">
        <v>71</v>
      </c>
      <c r="CZ161">
        <v>72</v>
      </c>
      <c r="DA161">
        <v>81</v>
      </c>
      <c r="DB161">
        <v>463</v>
      </c>
      <c r="DC161">
        <v>19</v>
      </c>
      <c r="DD161">
        <v>71</v>
      </c>
      <c r="DE161">
        <v>72</v>
      </c>
      <c r="DF161">
        <v>81</v>
      </c>
      <c r="DG161">
        <v>1434</v>
      </c>
      <c r="DH161" t="s">
        <v>75</v>
      </c>
      <c r="DI161" t="s">
        <v>499</v>
      </c>
      <c r="DJ161">
        <v>1781.3932</v>
      </c>
      <c r="DK161">
        <v>1777.3746000000001</v>
      </c>
      <c r="DL161">
        <v>1756.5358000000001</v>
      </c>
      <c r="DM161">
        <v>1743.2409</v>
      </c>
      <c r="DN161">
        <v>1734.6543999999999</v>
      </c>
      <c r="DO161">
        <v>1724.9671000000001</v>
      </c>
      <c r="DP161">
        <v>1724.4232999999999</v>
      </c>
      <c r="DQ161">
        <v>1731.3783000000001</v>
      </c>
      <c r="DR161">
        <v>1756.4281000000001</v>
      </c>
      <c r="DS161">
        <v>1754.8487</v>
      </c>
      <c r="DT161">
        <v>624.41930000000002</v>
      </c>
      <c r="DU161">
        <v>648.21429999999998</v>
      </c>
      <c r="DV161">
        <v>692.07370000000003</v>
      </c>
      <c r="DW161">
        <v>732.47900000000004</v>
      </c>
      <c r="DX161">
        <v>765.48599999999999</v>
      </c>
      <c r="DY161">
        <v>797.3922</v>
      </c>
      <c r="DZ161">
        <v>831.23670000000004</v>
      </c>
      <c r="EA161">
        <v>865.678</v>
      </c>
      <c r="EB161">
        <v>880.24639999999999</v>
      </c>
      <c r="EC161">
        <v>906.82929999999999</v>
      </c>
    </row>
    <row r="162" spans="1:133" customFormat="1" x14ac:dyDescent="0.25">
      <c r="A162" t="s">
        <v>253</v>
      </c>
      <c r="B162" t="s">
        <v>500</v>
      </c>
      <c r="C162">
        <v>162</v>
      </c>
      <c r="D162">
        <v>122436.00000036001</v>
      </c>
      <c r="E162">
        <v>94.7453002358464</v>
      </c>
      <c r="F162">
        <v>897.47296546477253</v>
      </c>
      <c r="G162">
        <v>8357.7981558165138</v>
      </c>
      <c r="H162">
        <v>59</v>
      </c>
      <c r="I162">
        <v>27.072800999999998</v>
      </c>
      <c r="J162">
        <v>15.596562</v>
      </c>
      <c r="K162">
        <v>10.060013</v>
      </c>
      <c r="L162">
        <v>6.6262449999999999</v>
      </c>
      <c r="M162">
        <v>3956</v>
      </c>
      <c r="N162">
        <v>2885</v>
      </c>
      <c r="O162">
        <v>2765</v>
      </c>
      <c r="P162">
        <v>2788</v>
      </c>
      <c r="Q162">
        <v>2849</v>
      </c>
      <c r="R162">
        <v>2883</v>
      </c>
      <c r="S162">
        <v>1071</v>
      </c>
      <c r="T162">
        <v>976</v>
      </c>
      <c r="U162">
        <v>1003</v>
      </c>
      <c r="V162">
        <v>1004</v>
      </c>
      <c r="W162">
        <v>1020</v>
      </c>
      <c r="X162">
        <v>24.475653999999999</v>
      </c>
      <c r="Y162">
        <v>1.0889059999999999</v>
      </c>
      <c r="Z162">
        <v>2869</v>
      </c>
      <c r="AA162">
        <v>2874</v>
      </c>
      <c r="AB162">
        <v>2858</v>
      </c>
      <c r="AC162">
        <v>2827.3679999999999</v>
      </c>
      <c r="AD162">
        <v>1062</v>
      </c>
      <c r="AE162">
        <v>1083</v>
      </c>
      <c r="AF162">
        <v>1219</v>
      </c>
      <c r="AG162">
        <v>1232.1842999999999</v>
      </c>
      <c r="AH162">
        <v>62517.441859999999</v>
      </c>
      <c r="AI162">
        <v>13306.131288</v>
      </c>
      <c r="AJ162">
        <v>-10.332519</v>
      </c>
      <c r="AK162">
        <v>10.517849</v>
      </c>
      <c r="AL162">
        <v>230923.43604100001</v>
      </c>
      <c r="AM162">
        <v>57.512</v>
      </c>
      <c r="AN162">
        <v>1.5555555599999999</v>
      </c>
      <c r="AO162">
        <v>8.1900910000000007</v>
      </c>
      <c r="AP162">
        <v>-4.5841000000000003</v>
      </c>
      <c r="AQ162">
        <v>-7.7637999999999998</v>
      </c>
      <c r="AR162">
        <v>-5.6017000000000001</v>
      </c>
      <c r="AS162">
        <v>-4.7587000000000002</v>
      </c>
      <c r="AT162">
        <v>-3.1234000000000002</v>
      </c>
      <c r="AU162">
        <v>361457.23684199998</v>
      </c>
      <c r="AW162">
        <v>161527.84974000001</v>
      </c>
      <c r="AX162">
        <v>174995.99198399999</v>
      </c>
      <c r="AY162">
        <v>310610.759494</v>
      </c>
      <c r="AZ162">
        <v>27776.289181</v>
      </c>
      <c r="BA162">
        <v>914.86728900000003</v>
      </c>
      <c r="BB162">
        <v>6111.7985520000002</v>
      </c>
      <c r="BC162">
        <v>339.85027500000001</v>
      </c>
      <c r="BD162">
        <v>227.80424400000001</v>
      </c>
      <c r="BE162">
        <v>126011.204482</v>
      </c>
      <c r="BF162">
        <v>102598.506069</v>
      </c>
      <c r="BG162">
        <v>7.6845299999999996</v>
      </c>
      <c r="BH162">
        <v>304</v>
      </c>
      <c r="BJ162">
        <v>514.66666667000004</v>
      </c>
      <c r="BK162">
        <v>499</v>
      </c>
      <c r="BL162">
        <v>316</v>
      </c>
      <c r="BM162">
        <v>20.074697</v>
      </c>
      <c r="BO162">
        <v>0.70778600000000003</v>
      </c>
      <c r="BP162">
        <v>1.0111220000000001</v>
      </c>
      <c r="BQ162">
        <v>35.304498270000003</v>
      </c>
      <c r="BR162">
        <v>289</v>
      </c>
      <c r="BS162">
        <v>5701.2312069999998</v>
      </c>
      <c r="BT162">
        <v>28344.792720000001</v>
      </c>
      <c r="BU162">
        <v>104698.412698</v>
      </c>
      <c r="BV162">
        <v>1028733.9449539999</v>
      </c>
      <c r="BW162">
        <v>230.28311400000001</v>
      </c>
      <c r="BX162">
        <v>71.222222220000006</v>
      </c>
      <c r="BY162">
        <v>7.7030810000000001</v>
      </c>
      <c r="BZ162">
        <v>109</v>
      </c>
      <c r="CA162">
        <v>112.83333333</v>
      </c>
      <c r="CB162">
        <v>115.66666667</v>
      </c>
      <c r="CC162">
        <v>118.75</v>
      </c>
      <c r="CD162">
        <v>115.5</v>
      </c>
      <c r="CE162">
        <v>82.5</v>
      </c>
      <c r="CF162">
        <v>93.833333330000002</v>
      </c>
      <c r="CG162">
        <v>96.833333330000002</v>
      </c>
      <c r="CH162">
        <v>100.08333333</v>
      </c>
      <c r="CI162">
        <v>88</v>
      </c>
      <c r="CJ162">
        <v>27</v>
      </c>
      <c r="CK162">
        <v>19</v>
      </c>
      <c r="CL162">
        <v>18.833333329999999</v>
      </c>
      <c r="CM162">
        <v>18.666666670000001</v>
      </c>
      <c r="CN162">
        <v>26.5</v>
      </c>
      <c r="CO162">
        <v>2.7553079999999999</v>
      </c>
      <c r="CP162">
        <v>85</v>
      </c>
      <c r="CR162">
        <v>16</v>
      </c>
      <c r="CS162">
        <v>44</v>
      </c>
      <c r="CT162">
        <v>91</v>
      </c>
      <c r="CU162">
        <v>90</v>
      </c>
      <c r="CW162">
        <v>86</v>
      </c>
      <c r="CX162">
        <v>48</v>
      </c>
      <c r="CY162">
        <v>65</v>
      </c>
      <c r="CZ162">
        <v>75</v>
      </c>
      <c r="DA162">
        <v>88</v>
      </c>
      <c r="DB162">
        <v>360</v>
      </c>
      <c r="DC162">
        <v>48</v>
      </c>
      <c r="DD162">
        <v>65</v>
      </c>
      <c r="DE162">
        <v>75</v>
      </c>
      <c r="DF162">
        <v>88</v>
      </c>
      <c r="DG162">
        <v>643</v>
      </c>
      <c r="DH162" t="s">
        <v>253</v>
      </c>
      <c r="DI162" t="s">
        <v>500</v>
      </c>
      <c r="DJ162">
        <v>2885.0621999999998</v>
      </c>
      <c r="DK162">
        <v>2888.0634</v>
      </c>
      <c r="DL162">
        <v>2900.2465999999999</v>
      </c>
      <c r="DM162">
        <v>2840.4157</v>
      </c>
      <c r="DN162">
        <v>2827.3679999999999</v>
      </c>
      <c r="DO162">
        <v>2794.3579</v>
      </c>
      <c r="DP162">
        <v>2782.9861000000001</v>
      </c>
      <c r="DQ162">
        <v>2785.1489999999999</v>
      </c>
      <c r="DR162">
        <v>2810.7139999999999</v>
      </c>
      <c r="DS162">
        <v>2824.8971000000001</v>
      </c>
      <c r="DT162">
        <v>1063.7362000000001</v>
      </c>
      <c r="DU162">
        <v>1088.23</v>
      </c>
      <c r="DV162">
        <v>1117.9160999999999</v>
      </c>
      <c r="DW162">
        <v>1188.7511</v>
      </c>
      <c r="DX162">
        <v>1232.1842999999999</v>
      </c>
      <c r="DY162">
        <v>1277.3486</v>
      </c>
      <c r="DZ162">
        <v>1314.2746999999999</v>
      </c>
      <c r="EA162">
        <v>1346.8661999999999</v>
      </c>
      <c r="EB162">
        <v>1369.8320000000001</v>
      </c>
      <c r="EC162">
        <v>1394.0125</v>
      </c>
    </row>
    <row r="163" spans="1:133" customFormat="1" x14ac:dyDescent="0.25">
      <c r="A163" t="s">
        <v>63</v>
      </c>
      <c r="B163" t="s">
        <v>501</v>
      </c>
      <c r="C163">
        <v>163</v>
      </c>
      <c r="D163">
        <v>109260.00001116001</v>
      </c>
      <c r="E163">
        <v>124.73770069374953</v>
      </c>
      <c r="F163">
        <v>797.62950751533447</v>
      </c>
      <c r="G163">
        <v>116578.19906559242</v>
      </c>
      <c r="H163">
        <v>64</v>
      </c>
      <c r="I163">
        <v>25.322627000000001</v>
      </c>
      <c r="J163">
        <v>20.877545000000001</v>
      </c>
      <c r="K163">
        <v>10.177023999999999</v>
      </c>
      <c r="L163">
        <v>6.6516010000000003</v>
      </c>
      <c r="M163">
        <v>3487</v>
      </c>
      <c r="N163">
        <v>2604</v>
      </c>
      <c r="O163">
        <v>2509</v>
      </c>
      <c r="P163">
        <v>2539</v>
      </c>
      <c r="Q163">
        <v>2562</v>
      </c>
      <c r="R163">
        <v>2604</v>
      </c>
      <c r="S163">
        <v>883</v>
      </c>
      <c r="T163">
        <v>775</v>
      </c>
      <c r="U163">
        <v>791</v>
      </c>
      <c r="V163">
        <v>812</v>
      </c>
      <c r="W163">
        <v>844</v>
      </c>
      <c r="X163">
        <v>26.267420000000001</v>
      </c>
      <c r="Y163">
        <v>1.0244819999999999</v>
      </c>
      <c r="Z163">
        <v>2645</v>
      </c>
      <c r="AA163">
        <v>2629</v>
      </c>
      <c r="AB163">
        <v>2644</v>
      </c>
      <c r="AC163">
        <v>2589.1352999999999</v>
      </c>
      <c r="AD163">
        <v>926</v>
      </c>
      <c r="AE163">
        <v>990</v>
      </c>
      <c r="AF163">
        <v>997</v>
      </c>
      <c r="AG163">
        <v>1113.0383999999999</v>
      </c>
      <c r="AH163">
        <v>68782.047605</v>
      </c>
      <c r="AI163">
        <v>15616.873823</v>
      </c>
      <c r="AJ163">
        <v>31.057957999999999</v>
      </c>
      <c r="AK163">
        <v>287.457627</v>
      </c>
      <c r="AL163">
        <v>271622.87655699998</v>
      </c>
      <c r="AM163">
        <v>51.988999999999997</v>
      </c>
      <c r="AN163">
        <v>1.7272727299999999</v>
      </c>
      <c r="AO163">
        <v>8.1445369999999997</v>
      </c>
      <c r="AP163">
        <v>17.620899999999999</v>
      </c>
      <c r="AQ163">
        <v>1.2805</v>
      </c>
      <c r="AR163">
        <v>4.9386999999999999</v>
      </c>
      <c r="AS163">
        <v>12.4359</v>
      </c>
      <c r="AT163">
        <v>15.594099999999999</v>
      </c>
      <c r="AU163">
        <v>401608.29493099998</v>
      </c>
      <c r="AV163">
        <v>265353.82465199998</v>
      </c>
      <c r="AW163">
        <v>247096.90721599999</v>
      </c>
      <c r="AX163">
        <v>345974.61928899999</v>
      </c>
      <c r="AY163">
        <v>414169.15422899998</v>
      </c>
      <c r="AZ163">
        <v>24992.543733999999</v>
      </c>
      <c r="BA163">
        <v>545.38606400000003</v>
      </c>
      <c r="BB163">
        <v>6020.4896419999995</v>
      </c>
      <c r="BC163">
        <v>102.6742</v>
      </c>
      <c r="BD163">
        <v>80.527306999999993</v>
      </c>
      <c r="BE163">
        <v>110533.408834</v>
      </c>
      <c r="BF163">
        <v>98696.489241000003</v>
      </c>
      <c r="BG163">
        <v>6.2231139999999998</v>
      </c>
      <c r="BH163">
        <v>217</v>
      </c>
      <c r="BI163">
        <v>238.58333334</v>
      </c>
      <c r="BJ163">
        <v>242.5</v>
      </c>
      <c r="BK163">
        <v>197</v>
      </c>
      <c r="BL163">
        <v>201</v>
      </c>
      <c r="BM163">
        <v>16.874292000000001</v>
      </c>
      <c r="BN163">
        <v>7.8341010000000004</v>
      </c>
      <c r="BO163">
        <v>0.40149099999999999</v>
      </c>
      <c r="BP163">
        <v>0.34413500000000002</v>
      </c>
      <c r="BQ163">
        <v>41.575342470000002</v>
      </c>
      <c r="BR163">
        <v>219</v>
      </c>
      <c r="BS163">
        <v>8580.3389829999996</v>
      </c>
      <c r="BT163">
        <v>39649.842271000001</v>
      </c>
      <c r="BU163">
        <v>156578.70894700001</v>
      </c>
      <c r="BV163">
        <v>1310511.848341</v>
      </c>
      <c r="BW163">
        <v>3527.1006600000001</v>
      </c>
      <c r="BX163">
        <v>61.5</v>
      </c>
      <c r="BY163">
        <v>9.7961489999999998</v>
      </c>
      <c r="BZ163">
        <v>105.5</v>
      </c>
      <c r="CC163">
        <v>84</v>
      </c>
      <c r="CD163">
        <v>60.5</v>
      </c>
      <c r="CE163">
        <v>86.5</v>
      </c>
      <c r="CH163">
        <v>69</v>
      </c>
      <c r="CI163">
        <v>56</v>
      </c>
      <c r="CJ163">
        <v>20</v>
      </c>
      <c r="CM163">
        <v>15</v>
      </c>
      <c r="CN163">
        <v>6</v>
      </c>
      <c r="CO163">
        <v>3.0255230000000002</v>
      </c>
      <c r="CP163">
        <v>85.5</v>
      </c>
      <c r="CR163">
        <v>15</v>
      </c>
      <c r="CS163">
        <v>34</v>
      </c>
      <c r="CT163">
        <v>85</v>
      </c>
      <c r="CU163">
        <v>85</v>
      </c>
      <c r="CW163">
        <v>17</v>
      </c>
      <c r="CX163">
        <v>31</v>
      </c>
      <c r="CY163">
        <v>71</v>
      </c>
      <c r="CZ163">
        <v>84</v>
      </c>
      <c r="DA163">
        <v>97</v>
      </c>
      <c r="DB163">
        <v>899.5</v>
      </c>
      <c r="DC163">
        <v>31</v>
      </c>
      <c r="DD163">
        <v>71</v>
      </c>
      <c r="DE163">
        <v>84</v>
      </c>
      <c r="DF163">
        <v>97</v>
      </c>
      <c r="DG163">
        <v>593</v>
      </c>
      <c r="DH163" t="s">
        <v>63</v>
      </c>
      <c r="DI163" t="s">
        <v>501</v>
      </c>
      <c r="DJ163">
        <v>2623.8694</v>
      </c>
      <c r="DK163">
        <v>2644.8024999999998</v>
      </c>
      <c r="DL163">
        <v>2633.0650999999998</v>
      </c>
      <c r="DM163">
        <v>2610.0686000000001</v>
      </c>
      <c r="DN163">
        <v>2589.1352999999999</v>
      </c>
      <c r="DO163">
        <v>2584.1333</v>
      </c>
      <c r="DP163">
        <v>2575.1671999999999</v>
      </c>
      <c r="DQ163">
        <v>2587.1965</v>
      </c>
      <c r="DR163">
        <v>2596.6118000000001</v>
      </c>
      <c r="DS163">
        <v>2643.7820999999999</v>
      </c>
      <c r="DT163">
        <v>882.5453</v>
      </c>
      <c r="DU163">
        <v>924.95169999999996</v>
      </c>
      <c r="DV163">
        <v>983.048</v>
      </c>
      <c r="DW163">
        <v>1039.4256</v>
      </c>
      <c r="DX163">
        <v>1113.0383999999999</v>
      </c>
      <c r="DY163">
        <v>1163.5364</v>
      </c>
      <c r="DZ163">
        <v>1230.2583</v>
      </c>
      <c r="EA163">
        <v>1274.2319</v>
      </c>
      <c r="EB163">
        <v>1300.1655000000001</v>
      </c>
      <c r="EC163">
        <v>1308.1274000000001</v>
      </c>
    </row>
    <row r="164" spans="1:133" customFormat="1" x14ac:dyDescent="0.25">
      <c r="A164" t="s">
        <v>224</v>
      </c>
      <c r="B164" t="s">
        <v>502</v>
      </c>
      <c r="C164">
        <v>164</v>
      </c>
      <c r="D164">
        <v>66119.999991360004</v>
      </c>
      <c r="E164">
        <v>92.751543142797217</v>
      </c>
      <c r="F164">
        <v>864.09558390079826</v>
      </c>
      <c r="G164">
        <v>60824.561411894741</v>
      </c>
      <c r="H164">
        <v>84</v>
      </c>
      <c r="I164">
        <v>30.480905</v>
      </c>
      <c r="J164">
        <v>15.770861999999999</v>
      </c>
      <c r="K164">
        <v>10.448283999999999</v>
      </c>
      <c r="L164">
        <v>7.5620669999999999</v>
      </c>
      <c r="M164">
        <v>2828</v>
      </c>
      <c r="N164">
        <v>1966</v>
      </c>
      <c r="O164">
        <v>1951</v>
      </c>
      <c r="P164">
        <v>1959</v>
      </c>
      <c r="Q164">
        <v>1980</v>
      </c>
      <c r="R164">
        <v>1963</v>
      </c>
      <c r="S164">
        <v>862</v>
      </c>
      <c r="T164">
        <v>759</v>
      </c>
      <c r="U164">
        <v>790</v>
      </c>
      <c r="V164">
        <v>789</v>
      </c>
      <c r="W164">
        <v>828</v>
      </c>
      <c r="X164">
        <v>24.809194000000002</v>
      </c>
      <c r="Y164">
        <v>1.2808139999999999</v>
      </c>
      <c r="Z164">
        <v>1941</v>
      </c>
      <c r="AA164">
        <v>1949</v>
      </c>
      <c r="AB164">
        <v>1928</v>
      </c>
      <c r="AC164">
        <v>1882.3017</v>
      </c>
      <c r="AD164">
        <v>903</v>
      </c>
      <c r="AE164">
        <v>920</v>
      </c>
      <c r="AF164">
        <v>954</v>
      </c>
      <c r="AG164">
        <v>979.99519999999995</v>
      </c>
      <c r="AH164">
        <v>72650.282884999993</v>
      </c>
      <c r="AI164">
        <v>15218.001579</v>
      </c>
      <c r="AJ164">
        <v>9.4747990000000009</v>
      </c>
      <c r="AK164">
        <v>339.06482999999997</v>
      </c>
      <c r="AL164">
        <v>238346.867749</v>
      </c>
      <c r="AM164">
        <v>53.651000000000003</v>
      </c>
      <c r="AN164">
        <v>1.76315789</v>
      </c>
      <c r="AO164">
        <v>8.4158419999999996</v>
      </c>
      <c r="AP164">
        <v>5.7774000000000001</v>
      </c>
      <c r="AQ164">
        <v>-1.4574</v>
      </c>
      <c r="AR164">
        <v>-2.0007999999999999</v>
      </c>
      <c r="AS164">
        <v>-1.7109000000000001</v>
      </c>
      <c r="AT164">
        <v>7.5713999999999997</v>
      </c>
      <c r="AU164">
        <v>346266.66666699998</v>
      </c>
      <c r="AV164">
        <v>221788.571429</v>
      </c>
      <c r="AW164">
        <v>235874.64387500001</v>
      </c>
      <c r="AX164">
        <v>351931.25</v>
      </c>
      <c r="AY164">
        <v>353125.82781500003</v>
      </c>
      <c r="AZ164">
        <v>20202.970297</v>
      </c>
      <c r="BA164">
        <v>1398.192824</v>
      </c>
      <c r="BB164">
        <v>4401.5264500000003</v>
      </c>
      <c r="BC164">
        <v>310.99219199999999</v>
      </c>
      <c r="BD164">
        <v>397.14010000000002</v>
      </c>
      <c r="BE164">
        <v>98003.480278000003</v>
      </c>
      <c r="BF164">
        <v>66280.742459000001</v>
      </c>
      <c r="BG164">
        <v>5.8345120000000001</v>
      </c>
      <c r="BH164">
        <v>165</v>
      </c>
      <c r="BI164">
        <v>175</v>
      </c>
      <c r="BJ164">
        <v>175.5</v>
      </c>
      <c r="BK164">
        <v>160</v>
      </c>
      <c r="BL164">
        <v>151</v>
      </c>
      <c r="BM164">
        <v>14.385151</v>
      </c>
      <c r="BN164">
        <v>0</v>
      </c>
      <c r="BO164">
        <v>0.49504999999999999</v>
      </c>
      <c r="BP164">
        <v>0.44200800000000001</v>
      </c>
      <c r="BQ164">
        <v>33.19277108</v>
      </c>
      <c r="BR164">
        <v>166</v>
      </c>
      <c r="BS164">
        <v>8370.9974559999991</v>
      </c>
      <c r="BT164">
        <v>41221.35785</v>
      </c>
      <c r="BU164">
        <v>135236.658933</v>
      </c>
      <c r="BV164">
        <v>1022578.9473680001</v>
      </c>
      <c r="BW164">
        <v>2451.9094770000002</v>
      </c>
      <c r="BX164">
        <v>49.457142859999998</v>
      </c>
      <c r="BY164">
        <v>10.440835</v>
      </c>
      <c r="BZ164">
        <v>114</v>
      </c>
      <c r="CA164">
        <v>96.833333330000002</v>
      </c>
      <c r="CB164">
        <v>98.25</v>
      </c>
      <c r="CC164">
        <v>94</v>
      </c>
      <c r="CD164">
        <v>103</v>
      </c>
      <c r="CE164">
        <v>90</v>
      </c>
      <c r="CF164">
        <v>72.333333330000002</v>
      </c>
      <c r="CG164">
        <v>73.666666669999998</v>
      </c>
      <c r="CH164">
        <v>75</v>
      </c>
      <c r="CI164">
        <v>80.5</v>
      </c>
      <c r="CJ164">
        <v>24</v>
      </c>
      <c r="CK164">
        <v>24.5</v>
      </c>
      <c r="CL164">
        <v>24.583333329999999</v>
      </c>
      <c r="CM164">
        <v>19</v>
      </c>
      <c r="CN164">
        <v>23.5</v>
      </c>
      <c r="CO164">
        <v>4.0311170000000001</v>
      </c>
      <c r="CP164">
        <v>87</v>
      </c>
      <c r="CQ164">
        <v>64.25</v>
      </c>
      <c r="CR164">
        <v>14</v>
      </c>
      <c r="CS164">
        <v>32</v>
      </c>
      <c r="CT164">
        <v>87</v>
      </c>
      <c r="CU164">
        <v>91</v>
      </c>
      <c r="CV164">
        <v>73.472222220000006</v>
      </c>
      <c r="CW164">
        <v>30</v>
      </c>
      <c r="CX164">
        <v>44</v>
      </c>
      <c r="CY164">
        <v>86</v>
      </c>
      <c r="CZ164">
        <v>79</v>
      </c>
      <c r="DA164">
        <v>87</v>
      </c>
      <c r="DB164">
        <v>683.5</v>
      </c>
      <c r="DC164">
        <v>44</v>
      </c>
      <c r="DD164">
        <v>86</v>
      </c>
      <c r="DE164">
        <v>79</v>
      </c>
      <c r="DF164">
        <v>87</v>
      </c>
      <c r="DG164">
        <v>537</v>
      </c>
      <c r="DH164" t="s">
        <v>224</v>
      </c>
      <c r="DI164" t="s">
        <v>502</v>
      </c>
      <c r="DJ164">
        <v>1947.7023999999999</v>
      </c>
      <c r="DK164">
        <v>1948.4632999999999</v>
      </c>
      <c r="DL164">
        <v>1954.5457000000001</v>
      </c>
      <c r="DM164">
        <v>1925.3175999999999</v>
      </c>
      <c r="DN164">
        <v>1882.3017</v>
      </c>
      <c r="DO164">
        <v>1868.8107</v>
      </c>
      <c r="DP164">
        <v>1863.2538999999999</v>
      </c>
      <c r="DQ164">
        <v>1866.6716999999999</v>
      </c>
      <c r="DR164">
        <v>1895.3394000000001</v>
      </c>
      <c r="DS164">
        <v>1934.0061000000001</v>
      </c>
      <c r="DT164">
        <v>850.77089999999998</v>
      </c>
      <c r="DU164">
        <v>881.36649999999997</v>
      </c>
      <c r="DV164">
        <v>904.07709999999997</v>
      </c>
      <c r="DW164">
        <v>944.45040000000006</v>
      </c>
      <c r="DX164">
        <v>979.99519999999995</v>
      </c>
      <c r="DY164">
        <v>1020.7734</v>
      </c>
      <c r="DZ164">
        <v>1049.8349000000001</v>
      </c>
      <c r="EA164">
        <v>1071.0289</v>
      </c>
      <c r="EB164">
        <v>1084.0679</v>
      </c>
      <c r="EC164">
        <v>1094.3072999999999</v>
      </c>
    </row>
    <row r="165" spans="1:133" customFormat="1" x14ac:dyDescent="0.25">
      <c r="A165" t="s">
        <v>240</v>
      </c>
      <c r="B165" t="s">
        <v>503</v>
      </c>
      <c r="C165">
        <v>165</v>
      </c>
      <c r="D165">
        <v>71064.000003359994</v>
      </c>
      <c r="E165">
        <v>93.295784493825408</v>
      </c>
      <c r="F165">
        <v>922.77383762369811</v>
      </c>
      <c r="G165">
        <v>75496.503489230759</v>
      </c>
      <c r="H165">
        <v>61</v>
      </c>
      <c r="I165">
        <v>24.797407</v>
      </c>
      <c r="J165">
        <v>17.828199999999999</v>
      </c>
      <c r="K165">
        <v>11.038536000000001</v>
      </c>
      <c r="L165">
        <v>6.662312</v>
      </c>
      <c r="M165">
        <v>2468</v>
      </c>
      <c r="N165">
        <v>1856</v>
      </c>
      <c r="O165">
        <v>1787</v>
      </c>
      <c r="P165">
        <v>1784</v>
      </c>
      <c r="Q165">
        <v>1798</v>
      </c>
      <c r="R165">
        <v>1830</v>
      </c>
      <c r="S165">
        <v>612</v>
      </c>
      <c r="T165">
        <v>566</v>
      </c>
      <c r="U165">
        <v>586</v>
      </c>
      <c r="V165">
        <v>587</v>
      </c>
      <c r="W165">
        <v>591</v>
      </c>
      <c r="X165">
        <v>26.866970999999999</v>
      </c>
      <c r="Y165">
        <v>1.1974739999999999</v>
      </c>
      <c r="Z165">
        <v>1784</v>
      </c>
      <c r="AA165">
        <v>1761</v>
      </c>
      <c r="AB165">
        <v>1786</v>
      </c>
      <c r="AC165">
        <v>1807.8796</v>
      </c>
      <c r="AD165">
        <v>632</v>
      </c>
      <c r="AE165">
        <v>660</v>
      </c>
      <c r="AF165">
        <v>687</v>
      </c>
      <c r="AG165">
        <v>732.78449999999998</v>
      </c>
      <c r="AH165">
        <v>65849.675851000007</v>
      </c>
      <c r="AI165">
        <v>14672.000871</v>
      </c>
      <c r="AJ165">
        <v>-1.374322</v>
      </c>
      <c r="AK165">
        <v>40.496408000000002</v>
      </c>
      <c r="AL165">
        <v>265550.65359499998</v>
      </c>
      <c r="AM165">
        <v>65.363</v>
      </c>
      <c r="AN165">
        <v>2.25</v>
      </c>
      <c r="AO165">
        <v>9.1572119999999995</v>
      </c>
      <c r="AP165">
        <v>-1.0095000000000001</v>
      </c>
      <c r="AQ165">
        <v>6.2279999999999998</v>
      </c>
      <c r="AR165">
        <v>1.9987999999999999</v>
      </c>
      <c r="AS165">
        <v>-0.31890000000000002</v>
      </c>
      <c r="AT165">
        <v>-3.8319000000000001</v>
      </c>
      <c r="AU165">
        <v>388023.66863899998</v>
      </c>
      <c r="AV165">
        <v>364230.41473299998</v>
      </c>
      <c r="AW165">
        <v>357173.33333300002</v>
      </c>
      <c r="AX165">
        <v>380234.285714</v>
      </c>
      <c r="AY165">
        <v>361142.011834</v>
      </c>
      <c r="AZ165">
        <v>26570.502431000001</v>
      </c>
      <c r="BA165">
        <v>896.90833899999996</v>
      </c>
      <c r="BB165">
        <v>6165.9046369999996</v>
      </c>
      <c r="BC165">
        <v>102.656216</v>
      </c>
      <c r="BD165">
        <v>439.581973</v>
      </c>
      <c r="BE165">
        <v>135426.470588</v>
      </c>
      <c r="BF165">
        <v>107150.326797</v>
      </c>
      <c r="BG165">
        <v>6.8476499999999998</v>
      </c>
      <c r="BH165">
        <v>169</v>
      </c>
      <c r="BI165">
        <v>180.83333334</v>
      </c>
      <c r="BJ165">
        <v>187.5</v>
      </c>
      <c r="BK165">
        <v>175</v>
      </c>
      <c r="BL165">
        <v>169</v>
      </c>
      <c r="BM165">
        <v>18.790849999999999</v>
      </c>
      <c r="BO165">
        <v>0.50648300000000002</v>
      </c>
      <c r="BP165">
        <v>1.884117</v>
      </c>
      <c r="BQ165">
        <v>37.481012659999998</v>
      </c>
      <c r="BR165">
        <v>158</v>
      </c>
      <c r="BS165">
        <v>7026.5621600000004</v>
      </c>
      <c r="BT165">
        <v>32116.693679</v>
      </c>
      <c r="BU165">
        <v>129516.339869</v>
      </c>
      <c r="BV165">
        <v>1108587.4125870001</v>
      </c>
      <c r="BW165">
        <v>2187.1961099999999</v>
      </c>
      <c r="BX165">
        <v>66.764705879999994</v>
      </c>
      <c r="BY165">
        <v>8.9869280000000007</v>
      </c>
      <c r="BZ165">
        <v>71.5</v>
      </c>
      <c r="CA165">
        <v>70.833333330000002</v>
      </c>
      <c r="CB165">
        <v>69.166666669999998</v>
      </c>
      <c r="CC165">
        <v>73.416666669999998</v>
      </c>
      <c r="CD165">
        <v>73</v>
      </c>
      <c r="CE165">
        <v>55</v>
      </c>
      <c r="CF165">
        <v>53.583333330000002</v>
      </c>
      <c r="CG165">
        <v>56</v>
      </c>
      <c r="CH165">
        <v>59.333333330000002</v>
      </c>
      <c r="CI165">
        <v>59</v>
      </c>
      <c r="CJ165">
        <v>16.5</v>
      </c>
      <c r="CK165">
        <v>17.25</v>
      </c>
      <c r="CL165">
        <v>13.16666667</v>
      </c>
      <c r="CM165">
        <v>14.08333333</v>
      </c>
      <c r="CN165">
        <v>14</v>
      </c>
      <c r="CO165">
        <v>2.8970829999999999</v>
      </c>
      <c r="CP165">
        <v>86</v>
      </c>
      <c r="CS165">
        <v>39</v>
      </c>
      <c r="CT165">
        <v>87</v>
      </c>
      <c r="CU165">
        <v>89</v>
      </c>
      <c r="CW165">
        <v>24</v>
      </c>
      <c r="CX165">
        <v>27</v>
      </c>
      <c r="CY165">
        <v>85</v>
      </c>
      <c r="CZ165">
        <v>91</v>
      </c>
      <c r="DA165">
        <v>95</v>
      </c>
      <c r="DB165">
        <v>557</v>
      </c>
      <c r="DC165">
        <v>27</v>
      </c>
      <c r="DD165">
        <v>85</v>
      </c>
      <c r="DE165">
        <v>91</v>
      </c>
      <c r="DF165">
        <v>95</v>
      </c>
      <c r="DG165">
        <v>792.5</v>
      </c>
      <c r="DH165" t="s">
        <v>240</v>
      </c>
      <c r="DI165" t="s">
        <v>503</v>
      </c>
      <c r="DJ165">
        <v>1841.1575</v>
      </c>
      <c r="DK165">
        <v>1835.3936000000001</v>
      </c>
      <c r="DL165">
        <v>1832.1083000000001</v>
      </c>
      <c r="DM165">
        <v>1822.9538</v>
      </c>
      <c r="DN165">
        <v>1807.8796</v>
      </c>
      <c r="DO165">
        <v>1803.6133</v>
      </c>
      <c r="DP165">
        <v>1794.461</v>
      </c>
      <c r="DQ165">
        <v>1785.7357</v>
      </c>
      <c r="DR165">
        <v>1783.9829999999999</v>
      </c>
      <c r="DS165">
        <v>1799.454</v>
      </c>
      <c r="DT165">
        <v>606.27229999999997</v>
      </c>
      <c r="DU165">
        <v>639.94140000000004</v>
      </c>
      <c r="DV165">
        <v>662.03409999999997</v>
      </c>
      <c r="DW165">
        <v>689.79780000000005</v>
      </c>
      <c r="DX165">
        <v>732.78449999999998</v>
      </c>
      <c r="DY165">
        <v>767.72839999999997</v>
      </c>
      <c r="DZ165">
        <v>802.48379999999997</v>
      </c>
      <c r="EA165">
        <v>829.77869999999996</v>
      </c>
      <c r="EB165">
        <v>847.88040000000001</v>
      </c>
      <c r="EC165">
        <v>860.43989999999997</v>
      </c>
    </row>
    <row r="166" spans="1:133" customFormat="1" x14ac:dyDescent="0.25">
      <c r="A166" t="s">
        <v>62</v>
      </c>
      <c r="B166" t="s">
        <v>504</v>
      </c>
      <c r="C166">
        <v>166</v>
      </c>
      <c r="D166">
        <v>2050907.9997556801</v>
      </c>
      <c r="E166">
        <v>70.619881671480726</v>
      </c>
      <c r="F166">
        <v>1090.0128139649091</v>
      </c>
      <c r="G166">
        <v>61472.782728804559</v>
      </c>
      <c r="H166">
        <v>99</v>
      </c>
      <c r="I166">
        <v>25.478358</v>
      </c>
      <c r="J166">
        <v>37.946015000000003</v>
      </c>
      <c r="K166">
        <v>7.7047319999999999</v>
      </c>
      <c r="L166">
        <v>4.0091080000000003</v>
      </c>
      <c r="M166">
        <v>93915</v>
      </c>
      <c r="N166">
        <v>69987</v>
      </c>
      <c r="O166">
        <v>65826</v>
      </c>
      <c r="P166">
        <v>67015</v>
      </c>
      <c r="Q166">
        <v>68166</v>
      </c>
      <c r="R166">
        <v>69206</v>
      </c>
      <c r="S166">
        <v>23928</v>
      </c>
      <c r="T166">
        <v>22317</v>
      </c>
      <c r="U166">
        <v>22547</v>
      </c>
      <c r="V166">
        <v>22652</v>
      </c>
      <c r="W166">
        <v>23132</v>
      </c>
      <c r="X166">
        <v>15.735347000000001</v>
      </c>
      <c r="Y166">
        <v>0.77658799999999995</v>
      </c>
      <c r="Z166">
        <v>71632</v>
      </c>
      <c r="AA166">
        <v>72233</v>
      </c>
      <c r="AB166">
        <v>72211</v>
      </c>
      <c r="AC166">
        <v>72012.174299999999</v>
      </c>
      <c r="AD166">
        <v>25309</v>
      </c>
      <c r="AE166">
        <v>26504</v>
      </c>
      <c r="AF166">
        <v>27267</v>
      </c>
      <c r="AG166">
        <v>28261.494900000002</v>
      </c>
      <c r="AH166">
        <v>74082.414950000006</v>
      </c>
      <c r="AI166">
        <v>9728.9110500000006</v>
      </c>
      <c r="AJ166">
        <v>297.30248699999999</v>
      </c>
      <c r="AK166">
        <v>98.610853000000006</v>
      </c>
      <c r="AL166">
        <v>290766.048144</v>
      </c>
      <c r="AM166">
        <v>51.052999999999997</v>
      </c>
      <c r="AN166">
        <v>3.5050885799999998</v>
      </c>
      <c r="AO166">
        <v>6.5186599999999997</v>
      </c>
      <c r="AP166">
        <v>5.3963000000000001</v>
      </c>
      <c r="AQ166">
        <v>4.5266000000000002</v>
      </c>
      <c r="AR166">
        <v>4.0918999999999999</v>
      </c>
      <c r="AS166">
        <v>5.6946000000000003</v>
      </c>
      <c r="AT166">
        <v>6.7206999999999999</v>
      </c>
      <c r="AU166">
        <v>337793.29102399998</v>
      </c>
      <c r="AV166">
        <v>258280.06596800001</v>
      </c>
      <c r="AW166">
        <v>269786.27416799997</v>
      </c>
      <c r="AX166">
        <v>315436.75691200001</v>
      </c>
      <c r="AY166">
        <v>332254.305826</v>
      </c>
      <c r="AZ166">
        <v>23803.609647000001</v>
      </c>
      <c r="BA166">
        <v>562.31894299999999</v>
      </c>
      <c r="BB166">
        <v>3324.2052739999999</v>
      </c>
      <c r="BC166">
        <v>79.759935999999996</v>
      </c>
      <c r="BD166">
        <v>59.292172999999998</v>
      </c>
      <c r="BE166">
        <v>112218.572384</v>
      </c>
      <c r="BF166">
        <v>93426.780341000005</v>
      </c>
      <c r="BG166">
        <v>7.0467979999999999</v>
      </c>
      <c r="BH166">
        <v>6618</v>
      </c>
      <c r="BI166">
        <v>7832.0833333299997</v>
      </c>
      <c r="BJ166">
        <v>7654.6666666700003</v>
      </c>
      <c r="BK166">
        <v>6981</v>
      </c>
      <c r="BL166">
        <v>6677</v>
      </c>
      <c r="BM166">
        <v>18.062521</v>
      </c>
      <c r="BN166">
        <v>1.163494</v>
      </c>
      <c r="BO166">
        <v>0.36469099999999999</v>
      </c>
      <c r="BP166">
        <v>0.31730799999999998</v>
      </c>
      <c r="BQ166">
        <v>25.879618409999999</v>
      </c>
      <c r="BR166">
        <v>6604</v>
      </c>
      <c r="BS166">
        <v>5604.725547</v>
      </c>
      <c r="BT166">
        <v>44709.439386999999</v>
      </c>
      <c r="BU166">
        <v>175480.06519600001</v>
      </c>
      <c r="BV166">
        <v>985191.69403999997</v>
      </c>
      <c r="BW166">
        <v>2789.7247510000002</v>
      </c>
      <c r="BX166">
        <v>50.617828770000003</v>
      </c>
      <c r="BY166">
        <v>13.256436000000001</v>
      </c>
      <c r="BZ166">
        <v>4262</v>
      </c>
      <c r="CA166">
        <v>4042.4166666699998</v>
      </c>
      <c r="CB166">
        <v>4108.9166666700003</v>
      </c>
      <c r="CC166">
        <v>3948.25</v>
      </c>
      <c r="CD166">
        <v>4012</v>
      </c>
      <c r="CE166">
        <v>3172</v>
      </c>
      <c r="CF166">
        <v>3113.25</v>
      </c>
      <c r="CG166">
        <v>3092.4166666699998</v>
      </c>
      <c r="CH166">
        <v>2909</v>
      </c>
      <c r="CI166">
        <v>2945</v>
      </c>
      <c r="CJ166">
        <v>1081</v>
      </c>
      <c r="CK166">
        <v>929.16666667000004</v>
      </c>
      <c r="CL166">
        <v>1016.5</v>
      </c>
      <c r="CM166">
        <v>1039.25</v>
      </c>
      <c r="CN166">
        <v>1051.5</v>
      </c>
      <c r="CO166">
        <v>4.5381460000000002</v>
      </c>
      <c r="CP166">
        <v>86</v>
      </c>
      <c r="CQ166">
        <v>81.111111109999996</v>
      </c>
      <c r="CR166">
        <v>16</v>
      </c>
      <c r="CS166">
        <v>30</v>
      </c>
      <c r="CT166">
        <v>80</v>
      </c>
      <c r="CU166">
        <v>81</v>
      </c>
      <c r="CV166">
        <v>80.833333330000002</v>
      </c>
      <c r="CW166">
        <v>49</v>
      </c>
      <c r="CX166">
        <v>32</v>
      </c>
      <c r="CY166">
        <v>66</v>
      </c>
      <c r="CZ166">
        <v>77</v>
      </c>
      <c r="DA166">
        <v>85</v>
      </c>
      <c r="DB166">
        <v>569</v>
      </c>
      <c r="DC166">
        <v>32</v>
      </c>
      <c r="DD166">
        <v>66</v>
      </c>
      <c r="DE166">
        <v>77</v>
      </c>
      <c r="DF166">
        <v>85</v>
      </c>
      <c r="DG166">
        <v>725</v>
      </c>
      <c r="DH166" t="s">
        <v>62</v>
      </c>
      <c r="DI166" t="s">
        <v>504</v>
      </c>
      <c r="DJ166">
        <v>70110.394199999995</v>
      </c>
      <c r="DK166">
        <v>70731.113100000002</v>
      </c>
      <c r="DL166">
        <v>71240.690499999997</v>
      </c>
      <c r="DM166">
        <v>71553.995500000005</v>
      </c>
      <c r="DN166">
        <v>72012.174299999999</v>
      </c>
      <c r="DO166">
        <v>72373.756299999994</v>
      </c>
      <c r="DP166">
        <v>73285.958199999994</v>
      </c>
      <c r="DQ166">
        <v>74520.974700000006</v>
      </c>
      <c r="DR166">
        <v>75846.153099999996</v>
      </c>
      <c r="DS166">
        <v>77357.136400000003</v>
      </c>
      <c r="DT166">
        <v>23796.746899999998</v>
      </c>
      <c r="DU166">
        <v>24753.745800000001</v>
      </c>
      <c r="DV166">
        <v>25799.5985</v>
      </c>
      <c r="DW166">
        <v>27061.147199999999</v>
      </c>
      <c r="DX166">
        <v>28261.494900000002</v>
      </c>
      <c r="DY166">
        <v>29548.295399999999</v>
      </c>
      <c r="DZ166">
        <v>30762.253400000001</v>
      </c>
      <c r="EA166">
        <v>31868.221000000001</v>
      </c>
      <c r="EB166">
        <v>32785.7837</v>
      </c>
      <c r="EC166">
        <v>33408.933899999996</v>
      </c>
    </row>
    <row r="167" spans="1:133" customFormat="1" x14ac:dyDescent="0.25">
      <c r="A167" t="s">
        <v>152</v>
      </c>
      <c r="B167" t="s">
        <v>505</v>
      </c>
      <c r="C167">
        <v>167</v>
      </c>
      <c r="D167">
        <v>308472.00003431999</v>
      </c>
      <c r="E167">
        <v>90.078910107121132</v>
      </c>
      <c r="F167">
        <v>843.73298053214592</v>
      </c>
      <c r="G167">
        <v>74965.065494777285</v>
      </c>
      <c r="H167">
        <v>97</v>
      </c>
      <c r="I167">
        <v>27.421652000000002</v>
      </c>
      <c r="J167">
        <v>34.312677999999998</v>
      </c>
      <c r="K167">
        <v>6.8208070000000003</v>
      </c>
      <c r="L167">
        <v>4.3931589999999998</v>
      </c>
      <c r="M167">
        <v>11232</v>
      </c>
      <c r="N167">
        <v>8152</v>
      </c>
      <c r="O167">
        <v>7799</v>
      </c>
      <c r="P167">
        <v>7846</v>
      </c>
      <c r="Q167">
        <v>7980</v>
      </c>
      <c r="R167">
        <v>8074</v>
      </c>
      <c r="S167">
        <v>3080</v>
      </c>
      <c r="T167">
        <v>2906</v>
      </c>
      <c r="U167">
        <v>2921</v>
      </c>
      <c r="V167">
        <v>2923</v>
      </c>
      <c r="W167">
        <v>2980</v>
      </c>
      <c r="X167">
        <v>16.020768</v>
      </c>
      <c r="Y167">
        <v>0.79590300000000003</v>
      </c>
      <c r="Z167">
        <v>8413</v>
      </c>
      <c r="AA167">
        <v>8505</v>
      </c>
      <c r="AB167">
        <v>8280</v>
      </c>
      <c r="AC167">
        <v>8313.1836999999996</v>
      </c>
      <c r="AD167">
        <v>3261</v>
      </c>
      <c r="AE167">
        <v>3401</v>
      </c>
      <c r="AF167">
        <v>3456</v>
      </c>
      <c r="AG167">
        <v>3611.0929999999998</v>
      </c>
      <c r="AH167">
        <v>67945.423788999993</v>
      </c>
      <c r="AI167">
        <v>8729.0647420000005</v>
      </c>
      <c r="AJ167">
        <v>-23.84235</v>
      </c>
      <c r="AK167">
        <v>121.18273000000001</v>
      </c>
      <c r="AL167">
        <v>247780.19480500001</v>
      </c>
      <c r="AM167">
        <v>53.991</v>
      </c>
      <c r="AN167">
        <v>3.8485915500000001</v>
      </c>
      <c r="AO167">
        <v>8.2621079999999996</v>
      </c>
      <c r="AP167">
        <v>-3.7498999999999998</v>
      </c>
      <c r="AQ167">
        <v>-2E-3</v>
      </c>
      <c r="AR167">
        <v>-1.8582000000000001</v>
      </c>
      <c r="AS167">
        <v>-1.4898</v>
      </c>
      <c r="AT167">
        <v>-1.3834</v>
      </c>
      <c r="AU167">
        <v>355072.30559300003</v>
      </c>
      <c r="AV167">
        <v>288568.10296699998</v>
      </c>
      <c r="AX167">
        <v>327361.44578299997</v>
      </c>
      <c r="AY167">
        <v>356329.41176500003</v>
      </c>
      <c r="AZ167">
        <v>23172.008547000001</v>
      </c>
      <c r="BA167">
        <v>250.25317699999999</v>
      </c>
      <c r="BB167">
        <v>3160.6070549999999</v>
      </c>
      <c r="BC167">
        <v>29.482662999999999</v>
      </c>
      <c r="BD167">
        <v>131.02454700000001</v>
      </c>
      <c r="BE167">
        <v>98100.974025999996</v>
      </c>
      <c r="BF167">
        <v>84502.597403000007</v>
      </c>
      <c r="BG167">
        <v>6.5259970000000003</v>
      </c>
      <c r="BH167">
        <v>733</v>
      </c>
      <c r="BI167">
        <v>744.58333332999996</v>
      </c>
      <c r="BK167">
        <v>664</v>
      </c>
      <c r="BL167">
        <v>680</v>
      </c>
      <c r="BM167">
        <v>16.363636</v>
      </c>
      <c r="BN167">
        <v>3.274216</v>
      </c>
      <c r="BO167">
        <v>0.33831899999999998</v>
      </c>
      <c r="BP167">
        <v>0.38283499999999998</v>
      </c>
      <c r="BQ167">
        <v>35.752433940000003</v>
      </c>
      <c r="BR167">
        <v>719</v>
      </c>
      <c r="BS167">
        <v>5036.5145700000003</v>
      </c>
      <c r="BT167">
        <v>40246.082621000001</v>
      </c>
      <c r="BU167">
        <v>146767.53246799999</v>
      </c>
      <c r="BV167">
        <v>986995.63318799995</v>
      </c>
      <c r="BW167">
        <v>3056.8019939999999</v>
      </c>
      <c r="BX167">
        <v>64.80722892</v>
      </c>
      <c r="BY167">
        <v>10.990259999999999</v>
      </c>
      <c r="BZ167">
        <v>458</v>
      </c>
      <c r="CA167">
        <v>517.16666667000004</v>
      </c>
      <c r="CB167">
        <v>483.83333333000002</v>
      </c>
      <c r="CC167">
        <v>451.16666666999998</v>
      </c>
      <c r="CD167">
        <v>477</v>
      </c>
      <c r="CE167">
        <v>338.5</v>
      </c>
      <c r="CF167">
        <v>421.66666666999998</v>
      </c>
      <c r="CG167">
        <v>406.41666666999998</v>
      </c>
      <c r="CH167">
        <v>355.75</v>
      </c>
      <c r="CI167">
        <v>359.5</v>
      </c>
      <c r="CJ167">
        <v>119.5</v>
      </c>
      <c r="CK167">
        <v>95.5</v>
      </c>
      <c r="CL167">
        <v>77.416666669999998</v>
      </c>
      <c r="CM167">
        <v>95.416666669999998</v>
      </c>
      <c r="CN167">
        <v>118.5</v>
      </c>
      <c r="CO167">
        <v>4.0776349999999999</v>
      </c>
      <c r="CP167">
        <v>86</v>
      </c>
      <c r="CR167">
        <v>16</v>
      </c>
      <c r="CS167">
        <v>36</v>
      </c>
      <c r="CT167">
        <v>86</v>
      </c>
      <c r="CU167">
        <v>85</v>
      </c>
      <c r="CW167">
        <v>72</v>
      </c>
      <c r="CX167">
        <v>31</v>
      </c>
      <c r="CY167">
        <v>64</v>
      </c>
      <c r="CZ167">
        <v>70</v>
      </c>
      <c r="DA167">
        <v>77</v>
      </c>
      <c r="DB167">
        <v>295.5</v>
      </c>
      <c r="DC167">
        <v>31</v>
      </c>
      <c r="DD167">
        <v>64</v>
      </c>
      <c r="DE167">
        <v>70</v>
      </c>
      <c r="DF167">
        <v>77</v>
      </c>
      <c r="DG167">
        <v>400</v>
      </c>
      <c r="DH167" t="s">
        <v>152</v>
      </c>
      <c r="DI167" t="s">
        <v>505</v>
      </c>
      <c r="DJ167">
        <v>8165.5294000000004</v>
      </c>
      <c r="DK167">
        <v>8236.6918999999998</v>
      </c>
      <c r="DL167">
        <v>8280.5040000000008</v>
      </c>
      <c r="DM167">
        <v>8266.6514999999999</v>
      </c>
      <c r="DN167">
        <v>8313.1836999999996</v>
      </c>
      <c r="DO167">
        <v>8314.9308000000001</v>
      </c>
      <c r="DP167">
        <v>8412.0216999999993</v>
      </c>
      <c r="DQ167">
        <v>8582.2337000000007</v>
      </c>
      <c r="DR167">
        <v>8742.8171000000002</v>
      </c>
      <c r="DS167">
        <v>8945.8173000000006</v>
      </c>
      <c r="DT167">
        <v>3076.8940000000002</v>
      </c>
      <c r="DU167">
        <v>3205.5484999999999</v>
      </c>
      <c r="DV167">
        <v>3338.6518999999998</v>
      </c>
      <c r="DW167">
        <v>3482.3699000000001</v>
      </c>
      <c r="DX167">
        <v>3611.0929999999998</v>
      </c>
      <c r="DY167">
        <v>3795.5495000000001</v>
      </c>
      <c r="DZ167">
        <v>3929.7296000000001</v>
      </c>
      <c r="EA167">
        <v>4030.2447000000002</v>
      </c>
      <c r="EB167">
        <v>4110.4957000000004</v>
      </c>
      <c r="EC167">
        <v>4163.7007000000003</v>
      </c>
    </row>
    <row r="168" spans="1:133" customFormat="1" x14ac:dyDescent="0.25">
      <c r="A168" t="s">
        <v>115</v>
      </c>
      <c r="B168" t="s">
        <v>506</v>
      </c>
      <c r="C168">
        <v>168</v>
      </c>
      <c r="D168">
        <v>333695.99998379999</v>
      </c>
      <c r="E168">
        <v>105.92605270394351</v>
      </c>
      <c r="F168">
        <v>736.49369489536343</v>
      </c>
      <c r="G168">
        <v>44796.725775699866</v>
      </c>
      <c r="H168">
        <v>79</v>
      </c>
      <c r="I168">
        <v>29.560317999999999</v>
      </c>
      <c r="J168">
        <v>28.131602000000001</v>
      </c>
      <c r="K168">
        <v>7.9135070000000001</v>
      </c>
      <c r="L168">
        <v>5.987609</v>
      </c>
      <c r="M168">
        <v>9939</v>
      </c>
      <c r="N168">
        <v>7001</v>
      </c>
      <c r="O168">
        <v>6649</v>
      </c>
      <c r="P168">
        <v>6678</v>
      </c>
      <c r="Q168">
        <v>6775</v>
      </c>
      <c r="R168">
        <v>6935</v>
      </c>
      <c r="S168">
        <v>2938</v>
      </c>
      <c r="T168">
        <v>2509</v>
      </c>
      <c r="U168">
        <v>2606</v>
      </c>
      <c r="V168">
        <v>2688</v>
      </c>
      <c r="W168">
        <v>2794</v>
      </c>
      <c r="X168">
        <v>20.255564</v>
      </c>
      <c r="Y168">
        <v>1.080133</v>
      </c>
      <c r="Z168">
        <v>6861</v>
      </c>
      <c r="AA168">
        <v>6877</v>
      </c>
      <c r="AB168">
        <v>6963</v>
      </c>
      <c r="AC168">
        <v>7028.9088000000002</v>
      </c>
      <c r="AD168">
        <v>3101</v>
      </c>
      <c r="AE168">
        <v>3231</v>
      </c>
      <c r="AF168">
        <v>3402</v>
      </c>
      <c r="AG168">
        <v>3623.0039000000002</v>
      </c>
      <c r="AH168">
        <v>66648.656807000007</v>
      </c>
      <c r="AI168">
        <v>11373.461319</v>
      </c>
      <c r="AJ168">
        <v>-5.0977199999999998</v>
      </c>
      <c r="AK168">
        <v>76.954431</v>
      </c>
      <c r="AL168">
        <v>225466.64397500001</v>
      </c>
      <c r="AM168">
        <v>56.057000000000002</v>
      </c>
      <c r="AN168">
        <v>2.7520661199999998</v>
      </c>
      <c r="AO168">
        <v>7.0429620000000002</v>
      </c>
      <c r="AP168">
        <v>-0.9052</v>
      </c>
      <c r="AQ168">
        <v>5.7229999999999999</v>
      </c>
      <c r="AR168">
        <v>1.3673</v>
      </c>
      <c r="AS168">
        <v>1.5726</v>
      </c>
      <c r="AT168">
        <v>0.5837</v>
      </c>
      <c r="AU168">
        <v>426675.34722200001</v>
      </c>
      <c r="AV168">
        <v>337049.51876499999</v>
      </c>
      <c r="AW168">
        <v>336487.91781000001</v>
      </c>
      <c r="AX168">
        <v>358452.961672</v>
      </c>
      <c r="AY168">
        <v>397568.59205799998</v>
      </c>
      <c r="AZ168">
        <v>24727.336754</v>
      </c>
      <c r="BA168">
        <v>761.24969399999998</v>
      </c>
      <c r="BB168">
        <v>4401.320616</v>
      </c>
      <c r="BC168">
        <v>52.172494999999998</v>
      </c>
      <c r="BD168">
        <v>52.335534000000003</v>
      </c>
      <c r="BE168">
        <v>101110.27910099999</v>
      </c>
      <c r="BF168">
        <v>83650.442477999997</v>
      </c>
      <c r="BG168">
        <v>5.7953520000000003</v>
      </c>
      <c r="BH168">
        <v>576</v>
      </c>
      <c r="BI168">
        <v>597.41666666000003</v>
      </c>
      <c r="BJ168">
        <v>575.91666667000004</v>
      </c>
      <c r="BK168">
        <v>574</v>
      </c>
      <c r="BL168">
        <v>554</v>
      </c>
      <c r="BM168">
        <v>14.49966</v>
      </c>
      <c r="BN168">
        <v>7.4652779999999996</v>
      </c>
      <c r="BO168">
        <v>0.261596</v>
      </c>
      <c r="BP168">
        <v>0.23141200000000001</v>
      </c>
      <c r="BQ168">
        <v>48.194107449999997</v>
      </c>
      <c r="BR168">
        <v>577</v>
      </c>
      <c r="BS168">
        <v>6029.4489279999998</v>
      </c>
      <c r="BT168">
        <v>36172.955026000003</v>
      </c>
      <c r="BU168">
        <v>122369.979578</v>
      </c>
      <c r="BV168">
        <v>980963.16507500003</v>
      </c>
      <c r="BW168">
        <v>1651.876446</v>
      </c>
      <c r="BX168">
        <v>74.565217390000001</v>
      </c>
      <c r="BY168">
        <v>10.228046000000001</v>
      </c>
      <c r="BZ168">
        <v>366.5</v>
      </c>
      <c r="CA168">
        <v>384.41666666999998</v>
      </c>
      <c r="CB168">
        <v>375.58333333000002</v>
      </c>
      <c r="CC168">
        <v>361.16666666999998</v>
      </c>
      <c r="CD168">
        <v>364</v>
      </c>
      <c r="CE168">
        <v>300.5</v>
      </c>
      <c r="CF168">
        <v>314.08333333000002</v>
      </c>
      <c r="CG168">
        <v>300.66666666999998</v>
      </c>
      <c r="CH168">
        <v>292</v>
      </c>
      <c r="CI168">
        <v>292.5</v>
      </c>
      <c r="CJ168">
        <v>69</v>
      </c>
      <c r="CK168">
        <v>70.333333330000002</v>
      </c>
      <c r="CL168">
        <v>74.916666669999998</v>
      </c>
      <c r="CM168">
        <v>69.166666669999998</v>
      </c>
      <c r="CN168">
        <v>71.5</v>
      </c>
      <c r="CO168">
        <v>3.687494</v>
      </c>
      <c r="CP168">
        <v>86</v>
      </c>
      <c r="CR168">
        <v>17</v>
      </c>
      <c r="CS168">
        <v>33</v>
      </c>
      <c r="CT168">
        <v>89</v>
      </c>
      <c r="CU168">
        <v>84</v>
      </c>
      <c r="CW168">
        <v>65</v>
      </c>
      <c r="CX168">
        <v>21</v>
      </c>
      <c r="CY168">
        <v>64</v>
      </c>
      <c r="CZ168">
        <v>71</v>
      </c>
      <c r="DA168">
        <v>88</v>
      </c>
      <c r="DB168">
        <v>463</v>
      </c>
      <c r="DC168">
        <v>21</v>
      </c>
      <c r="DD168">
        <v>64</v>
      </c>
      <c r="DE168">
        <v>71</v>
      </c>
      <c r="DF168">
        <v>88</v>
      </c>
      <c r="DG168">
        <v>791</v>
      </c>
      <c r="DH168" t="s">
        <v>115</v>
      </c>
      <c r="DI168" t="s">
        <v>506</v>
      </c>
      <c r="DJ168">
        <v>7000.4085999999998</v>
      </c>
      <c r="DK168">
        <v>7009.0255999999999</v>
      </c>
      <c r="DL168">
        <v>7036.4277000000002</v>
      </c>
      <c r="DM168">
        <v>7008.9313000000002</v>
      </c>
      <c r="DN168">
        <v>7028.9088000000002</v>
      </c>
      <c r="DO168">
        <v>7067.0451000000003</v>
      </c>
      <c r="DP168">
        <v>7208.8343999999997</v>
      </c>
      <c r="DQ168">
        <v>7367.9213</v>
      </c>
      <c r="DR168">
        <v>7550.9862000000003</v>
      </c>
      <c r="DS168">
        <v>7761.9485000000004</v>
      </c>
      <c r="DT168">
        <v>2941.223</v>
      </c>
      <c r="DU168">
        <v>3129.3105999999998</v>
      </c>
      <c r="DV168">
        <v>3278.0953</v>
      </c>
      <c r="DW168">
        <v>3453.9953999999998</v>
      </c>
      <c r="DX168">
        <v>3623.0039000000002</v>
      </c>
      <c r="DY168">
        <v>3783.3993999999998</v>
      </c>
      <c r="DZ168">
        <v>3915.7069000000001</v>
      </c>
      <c r="EA168">
        <v>4050.5311000000002</v>
      </c>
      <c r="EB168">
        <v>4115.8787000000002</v>
      </c>
      <c r="EC168">
        <v>4146.9062999999996</v>
      </c>
    </row>
    <row r="169" spans="1:133" customFormat="1" x14ac:dyDescent="0.25">
      <c r="A169" t="s">
        <v>138</v>
      </c>
      <c r="B169" t="s">
        <v>507</v>
      </c>
      <c r="C169">
        <v>169</v>
      </c>
      <c r="D169">
        <v>110580.00000624001</v>
      </c>
      <c r="E169">
        <v>88.716859509640372</v>
      </c>
      <c r="F169">
        <v>881.62416345223971</v>
      </c>
      <c r="G169">
        <v>76693.602681441087</v>
      </c>
      <c r="H169">
        <v>75</v>
      </c>
      <c r="I169">
        <v>26.665177</v>
      </c>
      <c r="J169">
        <v>27.715689999999999</v>
      </c>
      <c r="K169">
        <v>12.978122000000001</v>
      </c>
      <c r="L169">
        <v>8.4191950000000002</v>
      </c>
      <c r="M169">
        <v>4474</v>
      </c>
      <c r="N169">
        <v>3281</v>
      </c>
      <c r="O169">
        <v>3178</v>
      </c>
      <c r="P169">
        <v>3217</v>
      </c>
      <c r="Q169">
        <v>3249</v>
      </c>
      <c r="R169">
        <v>3249</v>
      </c>
      <c r="S169">
        <v>1193</v>
      </c>
      <c r="T169">
        <v>1102</v>
      </c>
      <c r="U169">
        <v>1139</v>
      </c>
      <c r="V169">
        <v>1139</v>
      </c>
      <c r="W169">
        <v>1186</v>
      </c>
      <c r="X169">
        <v>31.573747000000001</v>
      </c>
      <c r="Y169">
        <v>1.5808040000000001</v>
      </c>
      <c r="Z169">
        <v>3274</v>
      </c>
      <c r="AA169">
        <v>3246</v>
      </c>
      <c r="AB169">
        <v>3196</v>
      </c>
      <c r="AC169">
        <v>3156.9222</v>
      </c>
      <c r="AD169">
        <v>1301</v>
      </c>
      <c r="AE169">
        <v>1375</v>
      </c>
      <c r="AF169">
        <v>1432</v>
      </c>
      <c r="AG169">
        <v>1503.7895000000001</v>
      </c>
      <c r="AH169">
        <v>59082.700044999998</v>
      </c>
      <c r="AI169">
        <v>15426.182075000001</v>
      </c>
      <c r="AJ169">
        <v>-28.285115999999999</v>
      </c>
      <c r="AK169">
        <v>10.444601</v>
      </c>
      <c r="AL169">
        <v>221572.506287</v>
      </c>
      <c r="AM169">
        <v>43.491</v>
      </c>
      <c r="AN169">
        <v>2.0588235300000002</v>
      </c>
      <c r="AO169">
        <v>7.4877070000000003</v>
      </c>
      <c r="AP169">
        <v>-11.4574</v>
      </c>
      <c r="AQ169">
        <v>0.93220000000000003</v>
      </c>
      <c r="AR169">
        <v>-4.3174000000000001</v>
      </c>
      <c r="AS169">
        <v>-7.8922999999999996</v>
      </c>
      <c r="AT169">
        <v>-6.5258000000000003</v>
      </c>
      <c r="AU169">
        <v>475560.97561000002</v>
      </c>
      <c r="AV169">
        <v>526545.05494499998</v>
      </c>
      <c r="AW169">
        <v>531340.25560799998</v>
      </c>
      <c r="AX169">
        <v>448760.869565</v>
      </c>
      <c r="AY169">
        <v>395599.03381599998</v>
      </c>
      <c r="AZ169">
        <v>21790.344211</v>
      </c>
      <c r="BA169">
        <v>626.88779099999999</v>
      </c>
      <c r="BB169">
        <v>6641.9901200000004</v>
      </c>
      <c r="BC169">
        <v>159.633028</v>
      </c>
      <c r="BD169">
        <v>197.67113599999999</v>
      </c>
      <c r="BE169">
        <v>94989.103101000001</v>
      </c>
      <c r="BF169">
        <v>81718.357082999995</v>
      </c>
      <c r="BG169">
        <v>4.5820299999999996</v>
      </c>
      <c r="BH169">
        <v>205</v>
      </c>
      <c r="BI169">
        <v>227.5</v>
      </c>
      <c r="BJ169">
        <v>208.66666666</v>
      </c>
      <c r="BK169">
        <v>184</v>
      </c>
      <c r="BL169">
        <v>207</v>
      </c>
      <c r="BM169">
        <v>12.657166999999999</v>
      </c>
      <c r="BN169">
        <v>3.4146339999999999</v>
      </c>
      <c r="BO169">
        <v>0.33527000000000001</v>
      </c>
      <c r="BP169">
        <v>0.20116200000000001</v>
      </c>
      <c r="BQ169">
        <v>45.171568630000003</v>
      </c>
      <c r="BR169">
        <v>204</v>
      </c>
      <c r="BS169">
        <v>7789.5553989999999</v>
      </c>
      <c r="BT169">
        <v>33698.703621000001</v>
      </c>
      <c r="BU169">
        <v>126377.200335</v>
      </c>
      <c r="BV169">
        <v>1015272.7272730001</v>
      </c>
      <c r="BW169">
        <v>2545.5967810000002</v>
      </c>
      <c r="BX169">
        <v>47.26</v>
      </c>
      <c r="BY169">
        <v>9.8910309999999999</v>
      </c>
      <c r="BZ169">
        <v>148.5</v>
      </c>
      <c r="CA169">
        <v>165.16666667000001</v>
      </c>
      <c r="CB169">
        <v>161.66666667000001</v>
      </c>
      <c r="CC169">
        <v>144.66666667000001</v>
      </c>
      <c r="CD169">
        <v>147</v>
      </c>
      <c r="CE169">
        <v>118</v>
      </c>
      <c r="CF169">
        <v>136</v>
      </c>
      <c r="CG169">
        <v>131.75</v>
      </c>
      <c r="CH169">
        <v>114.16666667</v>
      </c>
      <c r="CI169">
        <v>114.5</v>
      </c>
      <c r="CJ169">
        <v>29.5</v>
      </c>
      <c r="CK169">
        <v>29.166666670000001</v>
      </c>
      <c r="CL169">
        <v>29.916666670000001</v>
      </c>
      <c r="CM169">
        <v>30.5</v>
      </c>
      <c r="CN169">
        <v>31.5</v>
      </c>
      <c r="CO169">
        <v>3.3191769999999998</v>
      </c>
      <c r="CP169">
        <v>87</v>
      </c>
      <c r="CR169">
        <v>14</v>
      </c>
      <c r="CS169">
        <v>34</v>
      </c>
      <c r="CT169">
        <v>89</v>
      </c>
      <c r="CU169">
        <v>88</v>
      </c>
      <c r="CW169">
        <v>44</v>
      </c>
      <c r="CX169">
        <v>26</v>
      </c>
      <c r="CY169">
        <v>66</v>
      </c>
      <c r="CZ169">
        <v>70</v>
      </c>
      <c r="DA169">
        <v>86</v>
      </c>
      <c r="DB169">
        <v>502</v>
      </c>
      <c r="DC169">
        <v>26</v>
      </c>
      <c r="DD169">
        <v>66</v>
      </c>
      <c r="DE169">
        <v>70</v>
      </c>
      <c r="DF169">
        <v>86</v>
      </c>
      <c r="DG169">
        <v>807</v>
      </c>
      <c r="DH169" t="s">
        <v>138</v>
      </c>
      <c r="DI169" t="s">
        <v>507</v>
      </c>
      <c r="DJ169">
        <v>3280.3056000000001</v>
      </c>
      <c r="DK169">
        <v>3278.3213000000001</v>
      </c>
      <c r="DL169">
        <v>3258.8975</v>
      </c>
      <c r="DM169">
        <v>3217.8854000000001</v>
      </c>
      <c r="DN169">
        <v>3156.9222</v>
      </c>
      <c r="DO169">
        <v>3129.9553000000001</v>
      </c>
      <c r="DP169">
        <v>3129.4477000000002</v>
      </c>
      <c r="DQ169">
        <v>3111.6223</v>
      </c>
      <c r="DR169">
        <v>3119.5466000000001</v>
      </c>
      <c r="DS169">
        <v>3124.1255000000001</v>
      </c>
      <c r="DT169">
        <v>1222.5060000000001</v>
      </c>
      <c r="DU169">
        <v>1281.7481</v>
      </c>
      <c r="DV169">
        <v>1355.1835000000001</v>
      </c>
      <c r="DW169">
        <v>1431.9845</v>
      </c>
      <c r="DX169">
        <v>1503.7895000000001</v>
      </c>
      <c r="DY169">
        <v>1555.8694</v>
      </c>
      <c r="DZ169">
        <v>1609.3616999999999</v>
      </c>
      <c r="EA169">
        <v>1677.9703</v>
      </c>
      <c r="EB169">
        <v>1719.3417999999999</v>
      </c>
      <c r="EC169">
        <v>1753.2831000000001</v>
      </c>
    </row>
    <row r="170" spans="1:133" customFormat="1" x14ac:dyDescent="0.25">
      <c r="A170" t="s">
        <v>241</v>
      </c>
      <c r="B170" t="s">
        <v>508</v>
      </c>
      <c r="C170">
        <v>170</v>
      </c>
      <c r="D170">
        <v>339515.99997743999</v>
      </c>
      <c r="E170">
        <v>88.478240239226736</v>
      </c>
      <c r="F170">
        <v>912.74932557028137</v>
      </c>
      <c r="G170">
        <v>69541.666670005434</v>
      </c>
      <c r="H170">
        <v>82</v>
      </c>
      <c r="I170">
        <v>28.949684000000001</v>
      </c>
      <c r="J170">
        <v>27.909766999999999</v>
      </c>
      <c r="K170">
        <v>9.7779399999999992</v>
      </c>
      <c r="L170">
        <v>6.3178660000000004</v>
      </c>
      <c r="M170">
        <v>12501</v>
      </c>
      <c r="N170">
        <v>8882</v>
      </c>
      <c r="O170">
        <v>8433</v>
      </c>
      <c r="P170">
        <v>8507</v>
      </c>
      <c r="Q170">
        <v>8633</v>
      </c>
      <c r="R170">
        <v>8810</v>
      </c>
      <c r="S170">
        <v>3619</v>
      </c>
      <c r="T170">
        <v>3373</v>
      </c>
      <c r="U170">
        <v>3424</v>
      </c>
      <c r="V170">
        <v>3475</v>
      </c>
      <c r="W170">
        <v>3532</v>
      </c>
      <c r="X170">
        <v>21.823609999999999</v>
      </c>
      <c r="Y170">
        <v>1.146957</v>
      </c>
      <c r="Z170">
        <v>8907</v>
      </c>
      <c r="AA170">
        <v>8919</v>
      </c>
      <c r="AB170">
        <v>8870</v>
      </c>
      <c r="AC170">
        <v>8923.3657000000003</v>
      </c>
      <c r="AD170">
        <v>3800</v>
      </c>
      <c r="AE170">
        <v>3969</v>
      </c>
      <c r="AF170">
        <v>4040</v>
      </c>
      <c r="AG170">
        <v>4177.1612999999998</v>
      </c>
      <c r="AH170">
        <v>74557.475401999996</v>
      </c>
      <c r="AI170">
        <v>13522.136098999999</v>
      </c>
      <c r="AJ170">
        <v>32.901515000000003</v>
      </c>
      <c r="AK170">
        <v>135.854195</v>
      </c>
      <c r="AL170">
        <v>257541.58607399999</v>
      </c>
      <c r="AM170">
        <v>51.572000000000003</v>
      </c>
      <c r="AN170">
        <v>3.31171171</v>
      </c>
      <c r="AO170">
        <v>9.1112710000000003</v>
      </c>
      <c r="AP170">
        <v>4.4360999999999997</v>
      </c>
      <c r="AQ170">
        <v>4.0052000000000003</v>
      </c>
      <c r="AR170">
        <v>5.2198000000000002</v>
      </c>
      <c r="AS170">
        <v>3.3329</v>
      </c>
      <c r="AT170">
        <v>3.7812999999999999</v>
      </c>
      <c r="AU170">
        <v>379770.83333300002</v>
      </c>
      <c r="AV170">
        <v>312532.13077799999</v>
      </c>
      <c r="AW170">
        <v>326675.52182299999</v>
      </c>
      <c r="AX170">
        <v>327657.50286399998</v>
      </c>
      <c r="AY170">
        <v>344095.02262399998</v>
      </c>
      <c r="AZ170">
        <v>24789.456843</v>
      </c>
      <c r="BA170">
        <v>471.84106700000001</v>
      </c>
      <c r="BB170">
        <v>4666.7364969999999</v>
      </c>
      <c r="BC170">
        <v>82.940539999999999</v>
      </c>
      <c r="BD170">
        <v>79.466498999999999</v>
      </c>
      <c r="BE170">
        <v>96861.840286999999</v>
      </c>
      <c r="BF170">
        <v>85629.455650999997</v>
      </c>
      <c r="BG170">
        <v>6.5274780000000003</v>
      </c>
      <c r="BH170">
        <v>816</v>
      </c>
      <c r="BI170">
        <v>887</v>
      </c>
      <c r="BJ170">
        <v>878.33333332999996</v>
      </c>
      <c r="BK170">
        <v>873</v>
      </c>
      <c r="BL170">
        <v>884</v>
      </c>
      <c r="BM170">
        <v>15.584415999999999</v>
      </c>
      <c r="BN170">
        <v>0.735294</v>
      </c>
      <c r="BO170">
        <v>0.30397600000000002</v>
      </c>
      <c r="BP170">
        <v>0.26797900000000002</v>
      </c>
      <c r="BQ170">
        <v>36.226632520000003</v>
      </c>
      <c r="BR170">
        <v>781</v>
      </c>
      <c r="BS170">
        <v>8085.3147589999999</v>
      </c>
      <c r="BT170">
        <v>45862.810975</v>
      </c>
      <c r="BU170">
        <v>158422.492401</v>
      </c>
      <c r="BV170">
        <v>1038643.1159419999</v>
      </c>
      <c r="BW170">
        <v>3070.7143430000001</v>
      </c>
      <c r="BX170">
        <v>55.223529409999998</v>
      </c>
      <c r="BY170">
        <v>11.923183</v>
      </c>
      <c r="BZ170">
        <v>552</v>
      </c>
      <c r="CA170">
        <v>560.5</v>
      </c>
      <c r="CB170">
        <v>537</v>
      </c>
      <c r="CC170">
        <v>512.08333332999996</v>
      </c>
      <c r="CD170">
        <v>504</v>
      </c>
      <c r="CE170">
        <v>431.5</v>
      </c>
      <c r="CF170">
        <v>447.16666666999998</v>
      </c>
      <c r="CG170">
        <v>420.33333333000002</v>
      </c>
      <c r="CH170">
        <v>396.08333333000002</v>
      </c>
      <c r="CI170">
        <v>394.5</v>
      </c>
      <c r="CJ170">
        <v>123</v>
      </c>
      <c r="CK170">
        <v>113.33333333</v>
      </c>
      <c r="CL170">
        <v>116.66666667</v>
      </c>
      <c r="CM170">
        <v>116</v>
      </c>
      <c r="CN170">
        <v>111</v>
      </c>
      <c r="CO170">
        <v>4.4156469999999999</v>
      </c>
      <c r="CP170">
        <v>86</v>
      </c>
      <c r="CR170">
        <v>15</v>
      </c>
      <c r="CS170">
        <v>32</v>
      </c>
      <c r="CT170">
        <v>83</v>
      </c>
      <c r="CU170">
        <v>82</v>
      </c>
      <c r="CW170">
        <v>46</v>
      </c>
      <c r="CX170">
        <v>29</v>
      </c>
      <c r="CY170">
        <v>67</v>
      </c>
      <c r="CZ170">
        <v>71</v>
      </c>
      <c r="DA170">
        <v>83</v>
      </c>
      <c r="DB170">
        <v>1009</v>
      </c>
      <c r="DC170">
        <v>29</v>
      </c>
      <c r="DD170">
        <v>67</v>
      </c>
      <c r="DE170">
        <v>71</v>
      </c>
      <c r="DF170">
        <v>83</v>
      </c>
      <c r="DG170">
        <v>800</v>
      </c>
      <c r="DH170" t="s">
        <v>241</v>
      </c>
      <c r="DI170" t="s">
        <v>508</v>
      </c>
      <c r="DJ170">
        <v>8909.2116000000005</v>
      </c>
      <c r="DK170">
        <v>8939.0409</v>
      </c>
      <c r="DL170">
        <v>8960.6476000000002</v>
      </c>
      <c r="DM170">
        <v>8934.9249</v>
      </c>
      <c r="DN170">
        <v>8923.3657000000003</v>
      </c>
      <c r="DO170">
        <v>9012.4074999999993</v>
      </c>
      <c r="DP170">
        <v>9030.7674999999999</v>
      </c>
      <c r="DQ170">
        <v>9154.4243999999999</v>
      </c>
      <c r="DR170">
        <v>9318.7548000000006</v>
      </c>
      <c r="DS170">
        <v>9457.3076000000001</v>
      </c>
      <c r="DT170">
        <v>3615.1116999999999</v>
      </c>
      <c r="DU170">
        <v>3727.5455000000002</v>
      </c>
      <c r="DV170">
        <v>3861.6376999999998</v>
      </c>
      <c r="DW170">
        <v>4025.8715000000002</v>
      </c>
      <c r="DX170">
        <v>4177.1612999999998</v>
      </c>
      <c r="DY170">
        <v>4275.0712999999996</v>
      </c>
      <c r="DZ170">
        <v>4424.6404000000002</v>
      </c>
      <c r="EA170">
        <v>4525.0414000000001</v>
      </c>
      <c r="EB170">
        <v>4606.6423999999997</v>
      </c>
      <c r="EC170">
        <v>4682.3703999999998</v>
      </c>
    </row>
    <row r="171" spans="1:133" customFormat="1" x14ac:dyDescent="0.25">
      <c r="A171" t="s">
        <v>207</v>
      </c>
      <c r="B171" t="s">
        <v>509</v>
      </c>
      <c r="C171">
        <v>171</v>
      </c>
      <c r="D171">
        <v>56375.99999135999</v>
      </c>
      <c r="E171">
        <v>59.184153116660198</v>
      </c>
      <c r="F171">
        <v>1539.8041722240125</v>
      </c>
      <c r="G171">
        <v>72185.840721061933</v>
      </c>
      <c r="H171">
        <v>67</v>
      </c>
      <c r="I171">
        <v>26.116287</v>
      </c>
      <c r="J171">
        <v>25.248954999999999</v>
      </c>
      <c r="K171">
        <v>10.632054</v>
      </c>
      <c r="L171">
        <v>6.117381</v>
      </c>
      <c r="M171">
        <v>3113</v>
      </c>
      <c r="N171">
        <v>2300</v>
      </c>
      <c r="O171">
        <v>2228</v>
      </c>
      <c r="P171">
        <v>2245</v>
      </c>
      <c r="Q171">
        <v>2263</v>
      </c>
      <c r="R171">
        <v>2292</v>
      </c>
      <c r="S171">
        <v>813</v>
      </c>
      <c r="T171">
        <v>732</v>
      </c>
      <c r="U171">
        <v>762</v>
      </c>
      <c r="V171">
        <v>783</v>
      </c>
      <c r="W171">
        <v>815</v>
      </c>
      <c r="X171">
        <v>23.423627</v>
      </c>
      <c r="Y171">
        <v>1.1136189999999999</v>
      </c>
      <c r="Z171">
        <v>2237</v>
      </c>
      <c r="AA171">
        <v>2194</v>
      </c>
      <c r="AB171">
        <v>2197</v>
      </c>
      <c r="AC171">
        <v>2247.6768999999999</v>
      </c>
      <c r="AD171">
        <v>867</v>
      </c>
      <c r="AE171">
        <v>920</v>
      </c>
      <c r="AF171">
        <v>943</v>
      </c>
      <c r="AG171">
        <v>1002.6901</v>
      </c>
      <c r="AH171">
        <v>75181.175715000005</v>
      </c>
      <c r="AI171">
        <v>14816.328066</v>
      </c>
      <c r="AJ171">
        <v>18.966729000000001</v>
      </c>
      <c r="AK171">
        <v>52.294958999999999</v>
      </c>
      <c r="AL171">
        <v>287870.84870799998</v>
      </c>
      <c r="AM171">
        <v>42.720999999999997</v>
      </c>
      <c r="AN171">
        <v>1.9545454499999999</v>
      </c>
      <c r="AO171">
        <v>8.2878249999999998</v>
      </c>
      <c r="AP171">
        <v>10.658899999999999</v>
      </c>
      <c r="AQ171">
        <v>6.8935000000000004</v>
      </c>
      <c r="AR171">
        <v>-1.1575</v>
      </c>
      <c r="AS171">
        <v>0.28960000000000002</v>
      </c>
      <c r="AT171">
        <v>4.0328999999999997</v>
      </c>
      <c r="AU171">
        <v>507649.12280700001</v>
      </c>
      <c r="AV171">
        <v>349024.070007</v>
      </c>
      <c r="AW171">
        <v>338218.27676899999</v>
      </c>
      <c r="AX171">
        <v>424437.5</v>
      </c>
      <c r="AY171">
        <v>464681.25</v>
      </c>
      <c r="AZ171">
        <v>27885.640861</v>
      </c>
      <c r="BA171">
        <v>713.39352899999994</v>
      </c>
      <c r="BB171">
        <v>5755.5304740000001</v>
      </c>
      <c r="BC171">
        <v>154.62754000000001</v>
      </c>
      <c r="BD171">
        <v>109.02934500000001</v>
      </c>
      <c r="BE171">
        <v>124769.9877</v>
      </c>
      <c r="BF171">
        <v>106774.90774900001</v>
      </c>
      <c r="BG171">
        <v>5.493093</v>
      </c>
      <c r="BH171">
        <v>171</v>
      </c>
      <c r="BI171">
        <v>152.33333334</v>
      </c>
      <c r="BJ171">
        <v>159.58333332999999</v>
      </c>
      <c r="BK171">
        <v>144</v>
      </c>
      <c r="BL171">
        <v>160</v>
      </c>
      <c r="BM171">
        <v>15.252153</v>
      </c>
      <c r="BN171">
        <v>0</v>
      </c>
      <c r="BO171">
        <v>0.38547999999999999</v>
      </c>
      <c r="BP171">
        <v>0.25698700000000002</v>
      </c>
      <c r="BQ171">
        <v>27.964285709999999</v>
      </c>
      <c r="BR171">
        <v>168</v>
      </c>
      <c r="BS171">
        <v>8031.5274639999998</v>
      </c>
      <c r="BT171">
        <v>42316.736267</v>
      </c>
      <c r="BU171">
        <v>162031.98032</v>
      </c>
      <c r="BV171">
        <v>1165769.911504</v>
      </c>
      <c r="BW171">
        <v>2620.3019599999998</v>
      </c>
      <c r="BX171">
        <v>48.052631580000003</v>
      </c>
      <c r="BY171">
        <v>11.869619</v>
      </c>
      <c r="BZ171">
        <v>113</v>
      </c>
      <c r="CA171">
        <v>120.16666667</v>
      </c>
      <c r="CB171">
        <v>117</v>
      </c>
      <c r="CC171">
        <v>110.33333333</v>
      </c>
      <c r="CD171">
        <v>113</v>
      </c>
      <c r="CE171">
        <v>96.5</v>
      </c>
      <c r="CF171">
        <v>99.75</v>
      </c>
      <c r="CG171">
        <v>96.583333330000002</v>
      </c>
      <c r="CH171">
        <v>92.916666669999998</v>
      </c>
      <c r="CI171">
        <v>95</v>
      </c>
      <c r="CJ171">
        <v>18</v>
      </c>
      <c r="CK171">
        <v>20.416666670000001</v>
      </c>
      <c r="CL171">
        <v>20.416666670000001</v>
      </c>
      <c r="CM171">
        <v>17.416666670000001</v>
      </c>
      <c r="CN171">
        <v>17.5</v>
      </c>
      <c r="CO171">
        <v>3.6299389999999998</v>
      </c>
      <c r="CP171">
        <v>88</v>
      </c>
      <c r="CR171">
        <v>18</v>
      </c>
      <c r="CS171">
        <v>29</v>
      </c>
      <c r="CT171">
        <v>87</v>
      </c>
      <c r="CU171">
        <v>89</v>
      </c>
      <c r="CW171">
        <v>63</v>
      </c>
      <c r="CX171">
        <v>37</v>
      </c>
      <c r="CY171">
        <v>87</v>
      </c>
      <c r="CZ171">
        <v>91</v>
      </c>
      <c r="DA171">
        <v>94</v>
      </c>
      <c r="DB171">
        <v>779</v>
      </c>
      <c r="DC171">
        <v>37</v>
      </c>
      <c r="DD171">
        <v>87</v>
      </c>
      <c r="DE171">
        <v>91</v>
      </c>
      <c r="DF171">
        <v>94</v>
      </c>
      <c r="DG171">
        <v>1117.5</v>
      </c>
      <c r="DH171" t="s">
        <v>207</v>
      </c>
      <c r="DI171" t="s">
        <v>509</v>
      </c>
      <c r="DJ171">
        <v>2295.1133</v>
      </c>
      <c r="DK171">
        <v>2267.4778000000001</v>
      </c>
      <c r="DL171">
        <v>2250.0776999999998</v>
      </c>
      <c r="DM171">
        <v>2243.1716000000001</v>
      </c>
      <c r="DN171">
        <v>2247.6768999999999</v>
      </c>
      <c r="DO171">
        <v>2218.1486</v>
      </c>
      <c r="DP171">
        <v>2187.0781999999999</v>
      </c>
      <c r="DQ171">
        <v>2190.2429000000002</v>
      </c>
      <c r="DR171">
        <v>2189.2258999999999</v>
      </c>
      <c r="DS171">
        <v>2198.3604</v>
      </c>
      <c r="DT171">
        <v>841.45309999999995</v>
      </c>
      <c r="DU171">
        <v>896.07949999999994</v>
      </c>
      <c r="DV171">
        <v>939.88469999999995</v>
      </c>
      <c r="DW171">
        <v>976.86389999999994</v>
      </c>
      <c r="DX171">
        <v>1002.6901</v>
      </c>
      <c r="DY171">
        <v>1049.1608000000001</v>
      </c>
      <c r="DZ171">
        <v>1106.4652000000001</v>
      </c>
      <c r="EA171">
        <v>1127.0450000000001</v>
      </c>
      <c r="EB171">
        <v>1168.8738000000001</v>
      </c>
      <c r="EC171">
        <v>1195.2336</v>
      </c>
    </row>
    <row r="172" spans="1:133" customFormat="1" x14ac:dyDescent="0.25">
      <c r="A172" t="s">
        <v>263</v>
      </c>
      <c r="B172" t="s">
        <v>510</v>
      </c>
      <c r="C172">
        <v>172</v>
      </c>
      <c r="D172">
        <v>30480.000019200001</v>
      </c>
      <c r="E172">
        <v>9.6578656207734692</v>
      </c>
      <c r="F172">
        <v>9450.3936948313458</v>
      </c>
      <c r="G172">
        <v>88061.09325496784</v>
      </c>
      <c r="H172">
        <v>81</v>
      </c>
      <c r="I172">
        <v>28.77496</v>
      </c>
      <c r="J172">
        <v>27.641662</v>
      </c>
      <c r="K172">
        <v>10.041599</v>
      </c>
      <c r="L172">
        <v>6.6810340000000004</v>
      </c>
      <c r="M172">
        <v>9265</v>
      </c>
      <c r="N172">
        <v>6599</v>
      </c>
      <c r="O172">
        <v>6443</v>
      </c>
      <c r="P172">
        <v>6498</v>
      </c>
      <c r="Q172">
        <v>6514</v>
      </c>
      <c r="R172">
        <v>6544</v>
      </c>
      <c r="S172">
        <v>2666</v>
      </c>
      <c r="T172">
        <v>2341</v>
      </c>
      <c r="U172">
        <v>2433</v>
      </c>
      <c r="V172">
        <v>2502</v>
      </c>
      <c r="W172">
        <v>2542</v>
      </c>
      <c r="X172">
        <v>23.218223999999999</v>
      </c>
      <c r="Y172">
        <v>1.0825979999999999</v>
      </c>
      <c r="Z172">
        <v>6566</v>
      </c>
      <c r="AA172">
        <v>6553</v>
      </c>
      <c r="AB172">
        <v>6593</v>
      </c>
      <c r="AC172">
        <v>6488.6977999999999</v>
      </c>
      <c r="AD172">
        <v>2775</v>
      </c>
      <c r="AE172">
        <v>2892</v>
      </c>
      <c r="AF172">
        <v>3018</v>
      </c>
      <c r="AG172">
        <v>3136.4029</v>
      </c>
      <c r="AH172">
        <v>74961.036158000003</v>
      </c>
      <c r="AI172">
        <v>14307.33761</v>
      </c>
      <c r="AJ172">
        <v>38.437376</v>
      </c>
      <c r="AK172">
        <v>112.094026</v>
      </c>
      <c r="AL172">
        <v>260507.876969</v>
      </c>
      <c r="AM172">
        <v>44.747</v>
      </c>
      <c r="AN172">
        <v>3.4009901</v>
      </c>
      <c r="AO172">
        <v>9.6923910000000006</v>
      </c>
      <c r="AP172">
        <v>7.2184999999999997</v>
      </c>
      <c r="AQ172">
        <v>16.9209</v>
      </c>
      <c r="AR172">
        <v>10.3163</v>
      </c>
      <c r="AS172">
        <v>9.9213000000000005</v>
      </c>
      <c r="AT172">
        <v>9.8432999999999993</v>
      </c>
      <c r="AU172">
        <v>508021.16402099998</v>
      </c>
      <c r="AV172">
        <v>459964.10767699999</v>
      </c>
      <c r="AW172">
        <v>446102.50951100001</v>
      </c>
      <c r="AX172">
        <v>440163.30275199999</v>
      </c>
      <c r="AY172">
        <v>498169.39890700002</v>
      </c>
      <c r="AZ172">
        <v>31089.908256999999</v>
      </c>
      <c r="BA172">
        <v>476.04250200000001</v>
      </c>
      <c r="BB172">
        <v>6162.013833</v>
      </c>
      <c r="BC172">
        <v>273.180634</v>
      </c>
      <c r="BD172">
        <v>0.75180400000000003</v>
      </c>
      <c r="BE172">
        <v>120593.39835</v>
      </c>
      <c r="BF172">
        <v>108045.011253</v>
      </c>
      <c r="BG172">
        <v>6.1198059999999996</v>
      </c>
      <c r="BH172">
        <v>567</v>
      </c>
      <c r="BI172">
        <v>501.5</v>
      </c>
      <c r="BJ172">
        <v>547.91666666000003</v>
      </c>
      <c r="BK172">
        <v>545</v>
      </c>
      <c r="BL172">
        <v>549</v>
      </c>
      <c r="BM172">
        <v>15.041259999999999</v>
      </c>
      <c r="BN172">
        <v>0</v>
      </c>
      <c r="BO172">
        <v>0.24824599999999999</v>
      </c>
      <c r="BP172">
        <v>1.0253639999999999</v>
      </c>
      <c r="BQ172">
        <v>7.0555555600000002</v>
      </c>
      <c r="BR172">
        <v>360</v>
      </c>
      <c r="BS172">
        <v>7283.304932</v>
      </c>
      <c r="BT172">
        <v>39720.345386000001</v>
      </c>
      <c r="BU172">
        <v>138037.884471</v>
      </c>
      <c r="BV172">
        <v>1183308.6816720001</v>
      </c>
      <c r="BW172">
        <v>2955.963303</v>
      </c>
      <c r="BX172">
        <v>7.046875</v>
      </c>
      <c r="BY172">
        <v>9.1335329999999999</v>
      </c>
      <c r="BZ172">
        <v>311</v>
      </c>
      <c r="CA172">
        <v>389.58333333000002</v>
      </c>
      <c r="CB172">
        <v>360.75</v>
      </c>
      <c r="CC172">
        <v>341.83333333000002</v>
      </c>
      <c r="CD172">
        <v>317.5</v>
      </c>
      <c r="CE172">
        <v>243.5</v>
      </c>
      <c r="CF172">
        <v>302.33333333000002</v>
      </c>
      <c r="CG172">
        <v>286.16666666999998</v>
      </c>
      <c r="CH172">
        <v>272.66666666999998</v>
      </c>
      <c r="CI172">
        <v>245.5</v>
      </c>
      <c r="CJ172">
        <v>67.5</v>
      </c>
      <c r="CK172">
        <v>87.25</v>
      </c>
      <c r="CL172">
        <v>74.583333330000002</v>
      </c>
      <c r="CM172">
        <v>69.166666669999998</v>
      </c>
      <c r="CN172">
        <v>70.5</v>
      </c>
      <c r="CO172">
        <v>3.356719</v>
      </c>
      <c r="CP172">
        <v>86</v>
      </c>
      <c r="CQ172">
        <v>75.027777779999994</v>
      </c>
      <c r="CR172">
        <v>20</v>
      </c>
      <c r="CS172">
        <v>34</v>
      </c>
      <c r="CT172">
        <v>87</v>
      </c>
      <c r="CU172">
        <v>85</v>
      </c>
      <c r="CV172">
        <v>74.666666669999998</v>
      </c>
      <c r="CW172">
        <v>39</v>
      </c>
      <c r="CX172">
        <v>36</v>
      </c>
      <c r="CY172">
        <v>64</v>
      </c>
      <c r="CZ172">
        <v>74</v>
      </c>
      <c r="DA172">
        <v>82</v>
      </c>
      <c r="DB172">
        <v>575</v>
      </c>
      <c r="DC172">
        <v>36</v>
      </c>
      <c r="DD172">
        <v>64</v>
      </c>
      <c r="DE172">
        <v>74</v>
      </c>
      <c r="DF172">
        <v>82</v>
      </c>
      <c r="DG172">
        <v>551.5</v>
      </c>
      <c r="DH172" t="s">
        <v>263</v>
      </c>
      <c r="DI172" t="s">
        <v>510</v>
      </c>
      <c r="DJ172">
        <v>6590.5625</v>
      </c>
      <c r="DK172">
        <v>6573.8284000000003</v>
      </c>
      <c r="DL172">
        <v>6561.9994999999999</v>
      </c>
      <c r="DM172">
        <v>6529.8094000000001</v>
      </c>
      <c r="DN172">
        <v>6488.6977999999999</v>
      </c>
      <c r="DO172">
        <v>6457.5142999999998</v>
      </c>
      <c r="DP172">
        <v>6491.1665999999996</v>
      </c>
      <c r="DQ172">
        <v>6560.3294999999998</v>
      </c>
      <c r="DR172">
        <v>6635.2421000000004</v>
      </c>
      <c r="DS172">
        <v>6754.7137999999995</v>
      </c>
      <c r="DT172">
        <v>2646.6179000000002</v>
      </c>
      <c r="DU172">
        <v>2754.7667000000001</v>
      </c>
      <c r="DV172">
        <v>2878.9128999999998</v>
      </c>
      <c r="DW172">
        <v>3034.3566999999998</v>
      </c>
      <c r="DX172">
        <v>3136.4029</v>
      </c>
      <c r="DY172">
        <v>3246.8580000000002</v>
      </c>
      <c r="DZ172">
        <v>3362.5306</v>
      </c>
      <c r="EA172">
        <v>3424.1594</v>
      </c>
      <c r="EB172">
        <v>3490.7058999999999</v>
      </c>
      <c r="EC172">
        <v>3528.2766999999999</v>
      </c>
    </row>
    <row r="173" spans="1:133" customFormat="1" x14ac:dyDescent="0.25">
      <c r="A173" t="s">
        <v>236</v>
      </c>
      <c r="B173" t="s">
        <v>511</v>
      </c>
      <c r="C173">
        <v>173</v>
      </c>
      <c r="D173">
        <v>465480.00004332</v>
      </c>
      <c r="E173">
        <v>98.755619651919616</v>
      </c>
      <c r="F173">
        <v>819.61630996847816</v>
      </c>
      <c r="G173">
        <v>67283.83232491737</v>
      </c>
      <c r="H173">
        <v>92</v>
      </c>
      <c r="I173">
        <v>28.142244000000002</v>
      </c>
      <c r="J173">
        <v>23.964262999999999</v>
      </c>
      <c r="K173">
        <v>8.6344770000000004</v>
      </c>
      <c r="L173">
        <v>5.4205889999999997</v>
      </c>
      <c r="M173">
        <v>11417</v>
      </c>
      <c r="N173">
        <v>8204</v>
      </c>
      <c r="O173">
        <v>8163</v>
      </c>
      <c r="P173">
        <v>8217</v>
      </c>
      <c r="Q173">
        <v>8254</v>
      </c>
      <c r="R173">
        <v>8283</v>
      </c>
      <c r="S173">
        <v>3213</v>
      </c>
      <c r="T173">
        <v>2998</v>
      </c>
      <c r="U173">
        <v>3041</v>
      </c>
      <c r="V173">
        <v>3075</v>
      </c>
      <c r="W173">
        <v>3141</v>
      </c>
      <c r="X173">
        <v>19.261396000000001</v>
      </c>
      <c r="Y173">
        <v>0.95826100000000003</v>
      </c>
      <c r="Z173">
        <v>8360</v>
      </c>
      <c r="AA173">
        <v>8331</v>
      </c>
      <c r="AB173">
        <v>8130</v>
      </c>
      <c r="AC173">
        <v>8218.7685000000001</v>
      </c>
      <c r="AD173">
        <v>3383</v>
      </c>
      <c r="AE173">
        <v>3537</v>
      </c>
      <c r="AF173">
        <v>3668</v>
      </c>
      <c r="AG173">
        <v>3786.2341999999999</v>
      </c>
      <c r="AH173">
        <v>79072.523430000001</v>
      </c>
      <c r="AI173">
        <v>12944.562540000001</v>
      </c>
      <c r="AJ173">
        <v>105.986107</v>
      </c>
      <c r="AK173">
        <v>66.319128000000006</v>
      </c>
      <c r="AL173">
        <v>280974.47868</v>
      </c>
      <c r="AM173">
        <v>47.088999999999999</v>
      </c>
      <c r="AN173">
        <v>2.6443417999999999</v>
      </c>
      <c r="AO173">
        <v>9.2756419999999995</v>
      </c>
      <c r="AP173">
        <v>16.027100000000001</v>
      </c>
      <c r="AQ173">
        <v>14.103400000000001</v>
      </c>
      <c r="AR173">
        <v>16.262</v>
      </c>
      <c r="AS173">
        <v>16.368500000000001</v>
      </c>
      <c r="AT173">
        <v>16.310199999999998</v>
      </c>
      <c r="AU173">
        <v>501333.77135300002</v>
      </c>
      <c r="AV173">
        <v>367239.53415199998</v>
      </c>
      <c r="AW173">
        <v>409064.97205699998</v>
      </c>
      <c r="AX173">
        <v>444871.82741099998</v>
      </c>
      <c r="AY173">
        <v>482747.40932600002</v>
      </c>
      <c r="AZ173">
        <v>33416.396602000001</v>
      </c>
      <c r="BA173">
        <v>1117.640112</v>
      </c>
      <c r="BB173">
        <v>5654.7052670000003</v>
      </c>
      <c r="BC173">
        <v>84.961365999999998</v>
      </c>
      <c r="BD173">
        <v>86.007356000000001</v>
      </c>
      <c r="BE173">
        <v>144761.28229100001</v>
      </c>
      <c r="BF173">
        <v>118741.051976</v>
      </c>
      <c r="BG173">
        <v>6.6654989999999996</v>
      </c>
      <c r="BH173">
        <v>761</v>
      </c>
      <c r="BI173">
        <v>794.25</v>
      </c>
      <c r="BJ173">
        <v>760.58333333999997</v>
      </c>
      <c r="BK173">
        <v>788</v>
      </c>
      <c r="BL173">
        <v>772</v>
      </c>
      <c r="BM173">
        <v>17.024588000000001</v>
      </c>
      <c r="BN173">
        <v>8.6727989999999995</v>
      </c>
      <c r="BO173">
        <v>0.53866999999999998</v>
      </c>
      <c r="BP173">
        <v>0.33283699999999999</v>
      </c>
      <c r="BQ173">
        <v>51.241743730000003</v>
      </c>
      <c r="BR173">
        <v>757</v>
      </c>
      <c r="BS173">
        <v>5934.9461819999997</v>
      </c>
      <c r="BT173">
        <v>37979.241481999998</v>
      </c>
      <c r="BU173">
        <v>134954.55960199999</v>
      </c>
      <c r="BV173">
        <v>1038584.431138</v>
      </c>
      <c r="BW173">
        <v>2460.4537089999999</v>
      </c>
      <c r="BX173">
        <v>72.907692310000002</v>
      </c>
      <c r="BY173">
        <v>9.7883600000000008</v>
      </c>
      <c r="BZ173">
        <v>417.5</v>
      </c>
      <c r="CA173">
        <v>515.25</v>
      </c>
      <c r="CB173">
        <v>492.58333333000002</v>
      </c>
      <c r="CC173">
        <v>419.25</v>
      </c>
      <c r="CD173">
        <v>408.5</v>
      </c>
      <c r="CE173">
        <v>314.5</v>
      </c>
      <c r="CF173">
        <v>382.33333333000002</v>
      </c>
      <c r="CG173">
        <v>364.58333333000002</v>
      </c>
      <c r="CH173">
        <v>313.75</v>
      </c>
      <c r="CI173">
        <v>296</v>
      </c>
      <c r="CJ173">
        <v>103.5</v>
      </c>
      <c r="CK173">
        <v>132.91666667000001</v>
      </c>
      <c r="CL173">
        <v>128</v>
      </c>
      <c r="CM173">
        <v>105.5</v>
      </c>
      <c r="CN173">
        <v>115.5</v>
      </c>
      <c r="CO173">
        <v>3.656828</v>
      </c>
      <c r="CP173">
        <v>85</v>
      </c>
      <c r="CQ173">
        <v>72.333333330000002</v>
      </c>
      <c r="CR173">
        <v>17</v>
      </c>
      <c r="CS173">
        <v>31</v>
      </c>
      <c r="CT173">
        <v>81</v>
      </c>
      <c r="CU173">
        <v>84</v>
      </c>
      <c r="CV173">
        <v>77.083333330000002</v>
      </c>
      <c r="CW173">
        <v>68</v>
      </c>
      <c r="CX173">
        <v>23</v>
      </c>
      <c r="CY173">
        <v>61</v>
      </c>
      <c r="CZ173">
        <v>65</v>
      </c>
      <c r="DA173">
        <v>81</v>
      </c>
      <c r="DB173">
        <v>602</v>
      </c>
      <c r="DC173">
        <v>23</v>
      </c>
      <c r="DD173">
        <v>61</v>
      </c>
      <c r="DE173">
        <v>65</v>
      </c>
      <c r="DF173">
        <v>81</v>
      </c>
      <c r="DG173">
        <v>756</v>
      </c>
      <c r="DH173" t="s">
        <v>236</v>
      </c>
      <c r="DI173" t="s">
        <v>511</v>
      </c>
      <c r="DJ173">
        <v>8260.8232000000007</v>
      </c>
      <c r="DK173">
        <v>8265.2502000000004</v>
      </c>
      <c r="DL173">
        <v>8212.0324999999993</v>
      </c>
      <c r="DM173">
        <v>8189.8028000000004</v>
      </c>
      <c r="DN173">
        <v>8218.7685000000001</v>
      </c>
      <c r="DO173">
        <v>8258.6358</v>
      </c>
      <c r="DP173">
        <v>8315.2590999999993</v>
      </c>
      <c r="DQ173">
        <v>8401.5694000000003</v>
      </c>
      <c r="DR173">
        <v>8569.2960000000003</v>
      </c>
      <c r="DS173">
        <v>8706.9194000000007</v>
      </c>
      <c r="DT173">
        <v>3252.3135000000002</v>
      </c>
      <c r="DU173">
        <v>3364.3982999999998</v>
      </c>
      <c r="DV173">
        <v>3514.6475999999998</v>
      </c>
      <c r="DW173">
        <v>3668.6981000000001</v>
      </c>
      <c r="DX173">
        <v>3786.2341999999999</v>
      </c>
      <c r="DY173">
        <v>3910.4571000000001</v>
      </c>
      <c r="DZ173">
        <v>4020.3274999999999</v>
      </c>
      <c r="EA173">
        <v>4138.2952999999998</v>
      </c>
      <c r="EB173">
        <v>4205.8546999999999</v>
      </c>
      <c r="EC173">
        <v>4292.5739000000003</v>
      </c>
    </row>
    <row r="174" spans="1:133" customFormat="1" x14ac:dyDescent="0.25">
      <c r="A174" t="s">
        <v>6</v>
      </c>
      <c r="B174" t="s">
        <v>512</v>
      </c>
      <c r="C174">
        <v>174</v>
      </c>
      <c r="D174">
        <v>319560.00000227999</v>
      </c>
      <c r="E174">
        <v>115.99026232889018</v>
      </c>
      <c r="F174">
        <v>713.06796845098643</v>
      </c>
      <c r="G174">
        <v>76950.437320495621</v>
      </c>
      <c r="H174">
        <v>83</v>
      </c>
      <c r="I174">
        <v>27.444272000000002</v>
      </c>
      <c r="J174">
        <v>30.471747000000001</v>
      </c>
      <c r="K174">
        <v>9.4457210000000007</v>
      </c>
      <c r="L174">
        <v>6.2726600000000001</v>
      </c>
      <c r="M174">
        <v>9645</v>
      </c>
      <c r="N174">
        <v>6998</v>
      </c>
      <c r="O174">
        <v>6732</v>
      </c>
      <c r="P174">
        <v>6815</v>
      </c>
      <c r="Q174">
        <v>6902</v>
      </c>
      <c r="R174">
        <v>6992</v>
      </c>
      <c r="S174">
        <v>2647</v>
      </c>
      <c r="T174">
        <v>2345</v>
      </c>
      <c r="U174">
        <v>2405</v>
      </c>
      <c r="V174">
        <v>2424</v>
      </c>
      <c r="W174">
        <v>2508</v>
      </c>
      <c r="X174">
        <v>22.855992000000001</v>
      </c>
      <c r="Y174">
        <v>1.082964</v>
      </c>
      <c r="Z174">
        <v>7107</v>
      </c>
      <c r="AA174">
        <v>7073</v>
      </c>
      <c r="AB174">
        <v>6831</v>
      </c>
      <c r="AC174">
        <v>6767.2358999999997</v>
      </c>
      <c r="AD174">
        <v>2896</v>
      </c>
      <c r="AE174">
        <v>3106</v>
      </c>
      <c r="AF174">
        <v>3115</v>
      </c>
      <c r="AG174">
        <v>3333.9317000000001</v>
      </c>
      <c r="AH174">
        <v>67811.301191999999</v>
      </c>
      <c r="AI174">
        <v>12849.854262000001</v>
      </c>
      <c r="AJ174">
        <v>17.085419999999999</v>
      </c>
      <c r="AK174">
        <v>117.182872</v>
      </c>
      <c r="AL174">
        <v>247087.268606</v>
      </c>
      <c r="AM174">
        <v>56.603999999999999</v>
      </c>
      <c r="AN174">
        <v>2.0163934399999999</v>
      </c>
      <c r="AO174">
        <v>9.0824259999999999</v>
      </c>
      <c r="AP174">
        <v>3.2532999999999999</v>
      </c>
      <c r="AQ174">
        <v>1.8572</v>
      </c>
      <c r="AR174">
        <v>2.3603000000000001</v>
      </c>
      <c r="AS174">
        <v>1.4702</v>
      </c>
      <c r="AT174">
        <v>3.7557</v>
      </c>
      <c r="AU174">
        <v>375400.32948900003</v>
      </c>
      <c r="AV174">
        <v>310071.74526400003</v>
      </c>
      <c r="AW174">
        <v>330369.32873800001</v>
      </c>
      <c r="AX174">
        <v>348556.29139099998</v>
      </c>
      <c r="AY174">
        <v>370660.53511699999</v>
      </c>
      <c r="AZ174">
        <v>23625.505442999998</v>
      </c>
      <c r="BA174">
        <v>946.89447600000005</v>
      </c>
      <c r="BB174">
        <v>4697.6705609999999</v>
      </c>
      <c r="BC174">
        <v>99.007085000000004</v>
      </c>
      <c r="BD174">
        <v>78.343089000000006</v>
      </c>
      <c r="BE174">
        <v>106477.899509</v>
      </c>
      <c r="BF174">
        <v>86085.379675000004</v>
      </c>
      <c r="BG174">
        <v>6.2934159999999997</v>
      </c>
      <c r="BH174">
        <v>607</v>
      </c>
      <c r="BI174">
        <v>620.25</v>
      </c>
      <c r="BJ174">
        <v>628.16666666000003</v>
      </c>
      <c r="BK174">
        <v>604</v>
      </c>
      <c r="BL174">
        <v>598</v>
      </c>
      <c r="BM174">
        <v>16.320363</v>
      </c>
      <c r="BN174">
        <v>3.2948930000000001</v>
      </c>
      <c r="BO174">
        <v>0.63763599999999998</v>
      </c>
      <c r="BP174">
        <v>0.23328099999999999</v>
      </c>
      <c r="BQ174">
        <v>44.162520729999997</v>
      </c>
      <c r="BR174">
        <v>603</v>
      </c>
      <c r="BS174">
        <v>6910.756179</v>
      </c>
      <c r="BT174">
        <v>38032.555727999999</v>
      </c>
      <c r="BU174">
        <v>138581.03513400001</v>
      </c>
      <c r="BV174">
        <v>1069457.7259480001</v>
      </c>
      <c r="BW174">
        <v>2736.5474340000001</v>
      </c>
      <c r="BX174">
        <v>65.913580249999995</v>
      </c>
      <c r="BY174">
        <v>9.5202120000000008</v>
      </c>
      <c r="BZ174">
        <v>343</v>
      </c>
      <c r="CA174">
        <v>350</v>
      </c>
      <c r="CB174">
        <v>348.41666666999998</v>
      </c>
      <c r="CC174">
        <v>332.16666666999998</v>
      </c>
      <c r="CD174">
        <v>343</v>
      </c>
      <c r="CE174">
        <v>252</v>
      </c>
      <c r="CF174">
        <v>279.91666666999998</v>
      </c>
      <c r="CG174">
        <v>272.08333333000002</v>
      </c>
      <c r="CH174">
        <v>259.91666666999998</v>
      </c>
      <c r="CI174">
        <v>252.5</v>
      </c>
      <c r="CJ174">
        <v>89</v>
      </c>
      <c r="CK174">
        <v>70.083333330000002</v>
      </c>
      <c r="CL174">
        <v>76.333333330000002</v>
      </c>
      <c r="CM174">
        <v>72.25</v>
      </c>
      <c r="CN174">
        <v>92</v>
      </c>
      <c r="CO174">
        <v>3.5562469999999999</v>
      </c>
      <c r="CP174">
        <v>86</v>
      </c>
      <c r="CR174">
        <v>18</v>
      </c>
      <c r="CS174">
        <v>31</v>
      </c>
      <c r="CT174">
        <v>94</v>
      </c>
      <c r="CU174">
        <v>90</v>
      </c>
      <c r="CW174">
        <v>74</v>
      </c>
      <c r="CX174">
        <v>29</v>
      </c>
      <c r="CY174">
        <v>68</v>
      </c>
      <c r="CZ174">
        <v>83</v>
      </c>
      <c r="DA174">
        <v>89</v>
      </c>
      <c r="DB174">
        <v>630</v>
      </c>
      <c r="DC174">
        <v>29</v>
      </c>
      <c r="DD174">
        <v>68</v>
      </c>
      <c r="DE174">
        <v>83</v>
      </c>
      <c r="DF174">
        <v>89</v>
      </c>
      <c r="DG174">
        <v>914.5</v>
      </c>
      <c r="DH174" t="s">
        <v>6</v>
      </c>
      <c r="DI174" t="s">
        <v>512</v>
      </c>
      <c r="DJ174">
        <v>6981.9615999999996</v>
      </c>
      <c r="DK174">
        <v>6966.8671000000004</v>
      </c>
      <c r="DL174">
        <v>6915.3626000000004</v>
      </c>
      <c r="DM174">
        <v>6839.7578999999996</v>
      </c>
      <c r="DN174">
        <v>6767.2358999999997</v>
      </c>
      <c r="DO174">
        <v>6712.1661000000004</v>
      </c>
      <c r="DP174">
        <v>6651.7942000000003</v>
      </c>
      <c r="DQ174">
        <v>6666.7642999999998</v>
      </c>
      <c r="DR174">
        <v>6715.1307999999999</v>
      </c>
      <c r="DS174">
        <v>6768.7435999999998</v>
      </c>
      <c r="DT174">
        <v>2641.1995000000002</v>
      </c>
      <c r="DU174">
        <v>2824.6439999999998</v>
      </c>
      <c r="DV174">
        <v>3007.1824000000001</v>
      </c>
      <c r="DW174">
        <v>3167.9477999999999</v>
      </c>
      <c r="DX174">
        <v>3333.9317000000001</v>
      </c>
      <c r="DY174">
        <v>3491.9250999999999</v>
      </c>
      <c r="DZ174">
        <v>3658.8346999999999</v>
      </c>
      <c r="EA174">
        <v>3755.8800999999999</v>
      </c>
      <c r="EB174">
        <v>3861.1080000000002</v>
      </c>
      <c r="EC174">
        <v>3929.6727999999998</v>
      </c>
    </row>
    <row r="175" spans="1:133" customFormat="1" x14ac:dyDescent="0.25">
      <c r="A175" t="s">
        <v>24</v>
      </c>
      <c r="B175" t="s">
        <v>513</v>
      </c>
      <c r="C175">
        <v>175</v>
      </c>
      <c r="D175">
        <v>494195.99991228007</v>
      </c>
      <c r="E175">
        <v>64.4190088068774</v>
      </c>
      <c r="F175">
        <v>1215.8455351848415</v>
      </c>
      <c r="G175">
        <v>72516.281827501487</v>
      </c>
      <c r="H175">
        <v>91</v>
      </c>
      <c r="I175">
        <v>28.923978999999999</v>
      </c>
      <c r="J175">
        <v>23.740130000000001</v>
      </c>
      <c r="K175">
        <v>8.7876270000000005</v>
      </c>
      <c r="L175">
        <v>5.6018169999999996</v>
      </c>
      <c r="M175">
        <v>22165</v>
      </c>
      <c r="N175">
        <v>15754</v>
      </c>
      <c r="O175">
        <v>15555</v>
      </c>
      <c r="P175">
        <v>15658</v>
      </c>
      <c r="Q175">
        <v>15688</v>
      </c>
      <c r="R175">
        <v>15790</v>
      </c>
      <c r="S175">
        <v>6411</v>
      </c>
      <c r="T175">
        <v>5964</v>
      </c>
      <c r="U175">
        <v>6102</v>
      </c>
      <c r="V175">
        <v>6092</v>
      </c>
      <c r="W175">
        <v>6244</v>
      </c>
      <c r="X175">
        <v>19.367381999999999</v>
      </c>
      <c r="Y175">
        <v>1.019703</v>
      </c>
      <c r="Z175">
        <v>15916</v>
      </c>
      <c r="AA175">
        <v>15838</v>
      </c>
      <c r="AB175">
        <v>15827</v>
      </c>
      <c r="AC175">
        <v>15629.7927</v>
      </c>
      <c r="AD175">
        <v>6737</v>
      </c>
      <c r="AE175">
        <v>7032</v>
      </c>
      <c r="AF175">
        <v>7312</v>
      </c>
      <c r="AG175">
        <v>7516.3643000000002</v>
      </c>
      <c r="AH175">
        <v>72913.557409999994</v>
      </c>
      <c r="AI175">
        <v>11945.301235999999</v>
      </c>
      <c r="AJ175">
        <v>53.265036000000002</v>
      </c>
      <c r="AK175">
        <v>219.29311000000001</v>
      </c>
      <c r="AL175">
        <v>252086.881922</v>
      </c>
      <c r="AM175">
        <v>63.904000000000003</v>
      </c>
      <c r="AN175">
        <v>2.5291902099999999</v>
      </c>
      <c r="AO175">
        <v>10.024813999999999</v>
      </c>
      <c r="AP175">
        <v>4.0541999999999998</v>
      </c>
      <c r="AQ175">
        <v>3.1055999999999999</v>
      </c>
      <c r="AR175">
        <v>5.5052000000000003</v>
      </c>
      <c r="AS175">
        <v>5.7279999999999998</v>
      </c>
      <c r="AT175">
        <v>2.1587999999999998</v>
      </c>
      <c r="AU175">
        <v>340048.67006199999</v>
      </c>
      <c r="AV175">
        <v>347528.59714700002</v>
      </c>
      <c r="AW175">
        <v>373761.41632700001</v>
      </c>
      <c r="AX175">
        <v>407245.62427099998</v>
      </c>
      <c r="AY175">
        <v>329844.81760299997</v>
      </c>
      <c r="AZ175">
        <v>27108.775096000001</v>
      </c>
      <c r="BA175">
        <v>781.93892300000005</v>
      </c>
      <c r="BB175">
        <v>4752.247805</v>
      </c>
      <c r="BC175">
        <v>136.773122</v>
      </c>
      <c r="BD175">
        <v>134.22167899999999</v>
      </c>
      <c r="BE175">
        <v>114242.55186399999</v>
      </c>
      <c r="BF175">
        <v>93724.223989999999</v>
      </c>
      <c r="BG175">
        <v>7.9720279999999999</v>
      </c>
      <c r="BH175">
        <v>1767</v>
      </c>
      <c r="BI175">
        <v>1805.25</v>
      </c>
      <c r="BJ175">
        <v>1779.25</v>
      </c>
      <c r="BK175">
        <v>1714</v>
      </c>
      <c r="BL175">
        <v>1727</v>
      </c>
      <c r="BM175">
        <v>19.575728999999999</v>
      </c>
      <c r="BN175">
        <v>0</v>
      </c>
      <c r="BO175">
        <v>0.45341799999999999</v>
      </c>
      <c r="BP175">
        <v>0.37446400000000002</v>
      </c>
      <c r="BQ175">
        <v>23.654796090000001</v>
      </c>
      <c r="BR175">
        <v>1741</v>
      </c>
      <c r="BS175">
        <v>5920.8265979999996</v>
      </c>
      <c r="BT175">
        <v>38573.020528000001</v>
      </c>
      <c r="BU175">
        <v>133360.00623900001</v>
      </c>
      <c r="BV175">
        <v>1012399.052694</v>
      </c>
      <c r="BW175">
        <v>2762.9145050000002</v>
      </c>
      <c r="BX175">
        <v>43.539534879999998</v>
      </c>
      <c r="BY175">
        <v>10.154422</v>
      </c>
      <c r="BZ175">
        <v>844.5</v>
      </c>
      <c r="CA175">
        <v>802.75</v>
      </c>
      <c r="CB175">
        <v>826.91666667000004</v>
      </c>
      <c r="CC175">
        <v>815.91666667000004</v>
      </c>
      <c r="CD175">
        <v>827.5</v>
      </c>
      <c r="CE175">
        <v>651</v>
      </c>
      <c r="CF175">
        <v>655</v>
      </c>
      <c r="CG175">
        <v>661.08333332999996</v>
      </c>
      <c r="CH175">
        <v>644.83333332999996</v>
      </c>
      <c r="CI175">
        <v>649.5</v>
      </c>
      <c r="CJ175">
        <v>199.5</v>
      </c>
      <c r="CK175">
        <v>147.75</v>
      </c>
      <c r="CL175">
        <v>165.83333332999999</v>
      </c>
      <c r="CM175">
        <v>171.08333332999999</v>
      </c>
      <c r="CN175">
        <v>173.5</v>
      </c>
      <c r="CO175">
        <v>3.8100610000000001</v>
      </c>
      <c r="CP175">
        <v>86</v>
      </c>
      <c r="CR175">
        <v>16.18</v>
      </c>
      <c r="CS175">
        <v>32</v>
      </c>
      <c r="CT175">
        <v>86</v>
      </c>
      <c r="CU175">
        <v>83</v>
      </c>
      <c r="CW175">
        <v>94</v>
      </c>
      <c r="CX175">
        <v>29</v>
      </c>
      <c r="CY175">
        <v>72</v>
      </c>
      <c r="CZ175">
        <v>82</v>
      </c>
      <c r="DA175">
        <v>87</v>
      </c>
      <c r="DB175">
        <v>687.5</v>
      </c>
      <c r="DC175">
        <v>29</v>
      </c>
      <c r="DD175">
        <v>72</v>
      </c>
      <c r="DE175">
        <v>82</v>
      </c>
      <c r="DF175">
        <v>87</v>
      </c>
      <c r="DG175">
        <v>667.5</v>
      </c>
      <c r="DH175" t="s">
        <v>24</v>
      </c>
      <c r="DI175" t="s">
        <v>513</v>
      </c>
      <c r="DJ175">
        <v>15824.859</v>
      </c>
      <c r="DK175">
        <v>15761.712799999999</v>
      </c>
      <c r="DL175">
        <v>15677.0795</v>
      </c>
      <c r="DM175">
        <v>15643.577800000001</v>
      </c>
      <c r="DN175">
        <v>15629.7927</v>
      </c>
      <c r="DO175">
        <v>15631.9591</v>
      </c>
      <c r="DP175">
        <v>15722.4884</v>
      </c>
      <c r="DQ175">
        <v>15885.699199999999</v>
      </c>
      <c r="DR175">
        <v>16139.4699</v>
      </c>
      <c r="DS175">
        <v>16436.801100000001</v>
      </c>
      <c r="DT175">
        <v>6421.0207</v>
      </c>
      <c r="DU175">
        <v>6687.2347</v>
      </c>
      <c r="DV175">
        <v>6992.7362000000003</v>
      </c>
      <c r="DW175">
        <v>7291.1779999999999</v>
      </c>
      <c r="DX175">
        <v>7516.3643000000002</v>
      </c>
      <c r="DY175">
        <v>7757.2192999999997</v>
      </c>
      <c r="DZ175">
        <v>8000.8924999999999</v>
      </c>
      <c r="EA175">
        <v>8153.1490000000003</v>
      </c>
      <c r="EB175">
        <v>8339.6463000000003</v>
      </c>
      <c r="EC175">
        <v>8463.8739000000005</v>
      </c>
    </row>
    <row r="176" spans="1:133" customFormat="1" x14ac:dyDescent="0.25">
      <c r="A176" t="s">
        <v>242</v>
      </c>
      <c r="B176" t="s">
        <v>514</v>
      </c>
      <c r="C176">
        <v>176</v>
      </c>
      <c r="D176">
        <v>102876.00001392001</v>
      </c>
      <c r="E176">
        <v>59.922620001676492</v>
      </c>
      <c r="F176">
        <v>1231.0645824361325</v>
      </c>
      <c r="G176">
        <v>62513.569932885177</v>
      </c>
      <c r="H176">
        <v>69</v>
      </c>
      <c r="I176">
        <v>27.724727999999999</v>
      </c>
      <c r="J176">
        <v>20.398419000000001</v>
      </c>
      <c r="K176">
        <v>9.7419139999999995</v>
      </c>
      <c r="L176">
        <v>6.7070259999999999</v>
      </c>
      <c r="M176">
        <v>6074</v>
      </c>
      <c r="N176">
        <v>4390</v>
      </c>
      <c r="O176">
        <v>4204</v>
      </c>
      <c r="P176">
        <v>4245</v>
      </c>
      <c r="Q176">
        <v>4311</v>
      </c>
      <c r="R176">
        <v>4338</v>
      </c>
      <c r="S176">
        <v>1684</v>
      </c>
      <c r="T176">
        <v>1547</v>
      </c>
      <c r="U176">
        <v>1566</v>
      </c>
      <c r="V176">
        <v>1579</v>
      </c>
      <c r="W176">
        <v>1628</v>
      </c>
      <c r="X176">
        <v>24.191493000000001</v>
      </c>
      <c r="Y176">
        <v>1.362115</v>
      </c>
      <c r="Z176">
        <v>4397</v>
      </c>
      <c r="AA176">
        <v>4398</v>
      </c>
      <c r="AB176">
        <v>4417</v>
      </c>
      <c r="AC176">
        <v>4268.1169</v>
      </c>
      <c r="AD176">
        <v>1771</v>
      </c>
      <c r="AE176">
        <v>1859</v>
      </c>
      <c r="AF176">
        <v>1910</v>
      </c>
      <c r="AG176">
        <v>2041.8193000000001</v>
      </c>
      <c r="AH176">
        <v>63408.462297999999</v>
      </c>
      <c r="AI176">
        <v>13048.669747</v>
      </c>
      <c r="AJ176">
        <v>-21.130845000000001</v>
      </c>
      <c r="AK176">
        <v>50.54166</v>
      </c>
      <c r="AL176">
        <v>228707.244656</v>
      </c>
      <c r="AM176">
        <v>55.612000000000002</v>
      </c>
      <c r="AN176">
        <v>1.5</v>
      </c>
      <c r="AO176">
        <v>9.9110960000000006</v>
      </c>
      <c r="AP176">
        <v>-6.0590000000000002</v>
      </c>
      <c r="AQ176">
        <v>-8.4200999999999997</v>
      </c>
      <c r="AR176">
        <v>-5.2374999999999998</v>
      </c>
      <c r="AS176">
        <v>-4.4059999999999997</v>
      </c>
      <c r="AT176">
        <v>-8.1168999999999993</v>
      </c>
      <c r="AU176">
        <v>321439.08629399998</v>
      </c>
      <c r="AV176">
        <v>233715.024947</v>
      </c>
      <c r="AW176">
        <v>271564.77561800001</v>
      </c>
      <c r="AX176">
        <v>310408</v>
      </c>
      <c r="AY176">
        <v>291066.83804599999</v>
      </c>
      <c r="AZ176">
        <v>20850.675007999998</v>
      </c>
      <c r="BA176">
        <v>851.72056699999996</v>
      </c>
      <c r="BB176">
        <v>4517.7234349999999</v>
      </c>
      <c r="BC176">
        <v>142.90266099999999</v>
      </c>
      <c r="BD176">
        <v>128.24597700000001</v>
      </c>
      <c r="BE176">
        <v>93127.078385000001</v>
      </c>
      <c r="BF176">
        <v>75206.057006999996</v>
      </c>
      <c r="BG176">
        <v>6.4866640000000002</v>
      </c>
      <c r="BH176">
        <v>394</v>
      </c>
      <c r="BI176">
        <v>450.91666666999998</v>
      </c>
      <c r="BJ176">
        <v>393.66666665999998</v>
      </c>
      <c r="BK176">
        <v>375</v>
      </c>
      <c r="BL176">
        <v>389</v>
      </c>
      <c r="BM176">
        <v>16.567696000000002</v>
      </c>
      <c r="BN176">
        <v>0</v>
      </c>
      <c r="BO176">
        <v>0.73263100000000003</v>
      </c>
      <c r="BP176">
        <v>0.58445800000000003</v>
      </c>
      <c r="BQ176">
        <v>22.44240838</v>
      </c>
      <c r="BR176">
        <v>382</v>
      </c>
      <c r="BS176">
        <v>7357.5354470000002</v>
      </c>
      <c r="BT176">
        <v>37369.608165999998</v>
      </c>
      <c r="BU176">
        <v>134788.004751</v>
      </c>
      <c r="BV176">
        <v>947736.95198300004</v>
      </c>
      <c r="BW176">
        <v>2464.932499</v>
      </c>
      <c r="BX176">
        <v>29.313953489999999</v>
      </c>
      <c r="BY176">
        <v>11.371734</v>
      </c>
      <c r="BZ176">
        <v>239.5</v>
      </c>
      <c r="CA176">
        <v>186.83333332999999</v>
      </c>
      <c r="CB176">
        <v>243.08333332999999</v>
      </c>
      <c r="CC176">
        <v>220.5</v>
      </c>
      <c r="CD176">
        <v>218</v>
      </c>
      <c r="CE176">
        <v>191.5</v>
      </c>
      <c r="CF176">
        <v>154.41666667000001</v>
      </c>
      <c r="CG176">
        <v>201.16666667000001</v>
      </c>
      <c r="CH176">
        <v>175.83333332999999</v>
      </c>
      <c r="CI176">
        <v>170</v>
      </c>
      <c r="CJ176">
        <v>48</v>
      </c>
      <c r="CK176">
        <v>32.416666669999998</v>
      </c>
      <c r="CL176">
        <v>41.916666669999998</v>
      </c>
      <c r="CM176">
        <v>44.666666669999998</v>
      </c>
      <c r="CN176">
        <v>46.5</v>
      </c>
      <c r="CO176">
        <v>3.9430360000000002</v>
      </c>
      <c r="CP176">
        <v>87.5</v>
      </c>
      <c r="CQ176">
        <v>79.103832280000006</v>
      </c>
      <c r="CR176">
        <v>16</v>
      </c>
      <c r="CS176">
        <v>29</v>
      </c>
      <c r="CT176">
        <v>93</v>
      </c>
      <c r="CU176">
        <v>90</v>
      </c>
      <c r="CV176">
        <v>73.117437600000002</v>
      </c>
      <c r="CW176">
        <v>29</v>
      </c>
      <c r="CX176">
        <v>27</v>
      </c>
      <c r="CY176">
        <v>69</v>
      </c>
      <c r="CZ176">
        <v>85</v>
      </c>
      <c r="DA176">
        <v>87</v>
      </c>
      <c r="DB176">
        <v>533</v>
      </c>
      <c r="DC176">
        <v>27</v>
      </c>
      <c r="DD176">
        <v>69</v>
      </c>
      <c r="DE176">
        <v>85</v>
      </c>
      <c r="DF176">
        <v>87</v>
      </c>
      <c r="DG176">
        <v>1007.5</v>
      </c>
      <c r="DH176" t="s">
        <v>242</v>
      </c>
      <c r="DI176" t="s">
        <v>514</v>
      </c>
      <c r="DJ176">
        <v>4372.9684999999999</v>
      </c>
      <c r="DK176">
        <v>4361.8545000000004</v>
      </c>
      <c r="DL176">
        <v>4345.8876</v>
      </c>
      <c r="DM176">
        <v>4294.5348999999997</v>
      </c>
      <c r="DN176">
        <v>4268.1169</v>
      </c>
      <c r="DO176">
        <v>4229.3786</v>
      </c>
      <c r="DP176">
        <v>4235.8262999999997</v>
      </c>
      <c r="DQ176">
        <v>4288.3733000000002</v>
      </c>
      <c r="DR176">
        <v>4346.1734999999999</v>
      </c>
      <c r="DS176">
        <v>4428.67</v>
      </c>
      <c r="DT176">
        <v>1681.3815</v>
      </c>
      <c r="DU176">
        <v>1754.8826999999999</v>
      </c>
      <c r="DV176">
        <v>1851.8389</v>
      </c>
      <c r="DW176">
        <v>1964.9816000000001</v>
      </c>
      <c r="DX176">
        <v>2041.8192999999999</v>
      </c>
      <c r="DY176">
        <v>2139.2181</v>
      </c>
      <c r="DZ176">
        <v>2219.5558000000001</v>
      </c>
      <c r="EA176">
        <v>2284.7350999999999</v>
      </c>
      <c r="EB176">
        <v>2330.4232000000002</v>
      </c>
      <c r="EC176">
        <v>2356.3157999999999</v>
      </c>
    </row>
    <row r="177" spans="1:133" customFormat="1" x14ac:dyDescent="0.25">
      <c r="A177" t="s">
        <v>272</v>
      </c>
      <c r="B177" t="s">
        <v>515</v>
      </c>
      <c r="C177">
        <v>177</v>
      </c>
      <c r="D177">
        <v>110268.00000216</v>
      </c>
      <c r="E177">
        <v>97.156936367514575</v>
      </c>
      <c r="F177">
        <v>771.69260345982661</v>
      </c>
      <c r="G177">
        <v>85406.940059463726</v>
      </c>
      <c r="H177">
        <v>80</v>
      </c>
      <c r="I177">
        <v>30.662738999999998</v>
      </c>
      <c r="J177">
        <v>20.706921000000001</v>
      </c>
      <c r="K177">
        <v>12.851997000000001</v>
      </c>
      <c r="L177">
        <v>8.521611</v>
      </c>
      <c r="M177">
        <v>3395</v>
      </c>
      <c r="N177">
        <v>2354</v>
      </c>
      <c r="O177">
        <v>2348</v>
      </c>
      <c r="P177">
        <v>2364</v>
      </c>
      <c r="Q177">
        <v>2355</v>
      </c>
      <c r="R177">
        <v>2360</v>
      </c>
      <c r="S177">
        <v>1041</v>
      </c>
      <c r="T177">
        <v>935</v>
      </c>
      <c r="U177">
        <v>969</v>
      </c>
      <c r="V177">
        <v>969</v>
      </c>
      <c r="W177">
        <v>998</v>
      </c>
      <c r="X177">
        <v>27.791421</v>
      </c>
      <c r="Y177">
        <v>1.7272419999999999</v>
      </c>
      <c r="Z177">
        <v>2382</v>
      </c>
      <c r="AA177">
        <v>2370</v>
      </c>
      <c r="AB177">
        <v>2334</v>
      </c>
      <c r="AC177">
        <v>2307.8519000000001</v>
      </c>
      <c r="AD177">
        <v>1084</v>
      </c>
      <c r="AE177">
        <v>1110</v>
      </c>
      <c r="AF177">
        <v>1111</v>
      </c>
      <c r="AG177">
        <v>1134.5603000000001</v>
      </c>
      <c r="AH177">
        <v>80514.580264999997</v>
      </c>
      <c r="AI177">
        <v>18752.210215999999</v>
      </c>
      <c r="AJ177">
        <v>16.721530999999999</v>
      </c>
      <c r="AK177">
        <v>133.59528499999999</v>
      </c>
      <c r="AL177">
        <v>262581.17194999999</v>
      </c>
      <c r="AM177">
        <v>52.859000000000002</v>
      </c>
      <c r="AN177">
        <v>7.2010050300000001</v>
      </c>
      <c r="AO177">
        <v>12.106038</v>
      </c>
      <c r="AP177">
        <v>7.8742999999999999</v>
      </c>
      <c r="AQ177">
        <v>6.2007000000000003</v>
      </c>
      <c r="AR177">
        <v>4.125</v>
      </c>
      <c r="AS177">
        <v>3.2326999999999999</v>
      </c>
      <c r="AT177">
        <v>1.9621999999999999</v>
      </c>
      <c r="AU177">
        <v>309429.09090900002</v>
      </c>
      <c r="AV177">
        <v>274448.01027700002</v>
      </c>
      <c r="AW177">
        <v>287447.60039199999</v>
      </c>
      <c r="AX177">
        <v>294330.57851199998</v>
      </c>
      <c r="AY177">
        <v>295108.94941599999</v>
      </c>
      <c r="AZ177">
        <v>25064.212077</v>
      </c>
      <c r="BA177">
        <v>1970.039293</v>
      </c>
      <c r="BB177">
        <v>6335.0523899999998</v>
      </c>
      <c r="BC177">
        <v>222.82252800000001</v>
      </c>
      <c r="BD177">
        <v>108.464309</v>
      </c>
      <c r="BE177">
        <v>110816.522574</v>
      </c>
      <c r="BF177">
        <v>81741.594620999997</v>
      </c>
      <c r="BG177">
        <v>8.1001469999999998</v>
      </c>
      <c r="BH177">
        <v>275</v>
      </c>
      <c r="BI177">
        <v>259.66666665999998</v>
      </c>
      <c r="BJ177">
        <v>255.25</v>
      </c>
      <c r="BK177">
        <v>242</v>
      </c>
      <c r="BL177">
        <v>257</v>
      </c>
      <c r="BM177">
        <v>18.635926999999999</v>
      </c>
      <c r="BN177">
        <v>2.9090910000000001</v>
      </c>
      <c r="BO177">
        <v>0.76583199999999996</v>
      </c>
      <c r="BP177">
        <v>0.397644</v>
      </c>
      <c r="BQ177">
        <v>33.659340659999998</v>
      </c>
      <c r="BR177">
        <v>273</v>
      </c>
      <c r="BS177">
        <v>9982.0726919999997</v>
      </c>
      <c r="BT177">
        <v>45991.163476000002</v>
      </c>
      <c r="BU177">
        <v>149990.39385200001</v>
      </c>
      <c r="BV177">
        <v>985110.41009500006</v>
      </c>
      <c r="BW177">
        <v>3987.3343150000001</v>
      </c>
      <c r="BX177">
        <v>66.195121950000001</v>
      </c>
      <c r="BY177">
        <v>12.872237999999999</v>
      </c>
      <c r="BZ177">
        <v>158.5</v>
      </c>
      <c r="CA177">
        <v>151.83333332999999</v>
      </c>
      <c r="CB177">
        <v>153.25</v>
      </c>
      <c r="CC177">
        <v>150.16666667000001</v>
      </c>
      <c r="CD177">
        <v>158</v>
      </c>
      <c r="CE177">
        <v>134</v>
      </c>
      <c r="CF177">
        <v>121.58333333</v>
      </c>
      <c r="CG177">
        <v>126.83333333</v>
      </c>
      <c r="CH177">
        <v>120.83333333</v>
      </c>
      <c r="CI177">
        <v>131</v>
      </c>
      <c r="CJ177">
        <v>25</v>
      </c>
      <c r="CK177">
        <v>30.25</v>
      </c>
      <c r="CL177">
        <v>26.416666670000001</v>
      </c>
      <c r="CM177">
        <v>29.333333329999999</v>
      </c>
      <c r="CN177">
        <v>28</v>
      </c>
      <c r="CO177">
        <v>4.6686300000000003</v>
      </c>
      <c r="CP177">
        <v>87</v>
      </c>
      <c r="CR177">
        <v>15</v>
      </c>
      <c r="CS177">
        <v>30</v>
      </c>
      <c r="CT177">
        <v>87</v>
      </c>
      <c r="CU177">
        <v>87</v>
      </c>
      <c r="CW177">
        <v>111</v>
      </c>
      <c r="CX177">
        <v>29</v>
      </c>
      <c r="CY177">
        <v>76</v>
      </c>
      <c r="CZ177">
        <v>80</v>
      </c>
      <c r="DA177">
        <v>87</v>
      </c>
      <c r="DB177">
        <v>664</v>
      </c>
      <c r="DC177">
        <v>29</v>
      </c>
      <c r="DD177">
        <v>76</v>
      </c>
      <c r="DE177">
        <v>80</v>
      </c>
      <c r="DF177">
        <v>87</v>
      </c>
      <c r="DG177">
        <v>1200</v>
      </c>
      <c r="DH177" t="s">
        <v>272</v>
      </c>
      <c r="DI177" t="s">
        <v>515</v>
      </c>
      <c r="DJ177">
        <v>2340.5688999999998</v>
      </c>
      <c r="DK177">
        <v>2354.0684999999999</v>
      </c>
      <c r="DL177">
        <v>2351.8555000000001</v>
      </c>
      <c r="DM177">
        <v>2333.7665999999999</v>
      </c>
      <c r="DN177">
        <v>2307.8519000000001</v>
      </c>
      <c r="DO177">
        <v>2274.0781000000002</v>
      </c>
      <c r="DP177">
        <v>2254.2265000000002</v>
      </c>
      <c r="DQ177">
        <v>2264.8629000000001</v>
      </c>
      <c r="DR177">
        <v>2276.4879999999998</v>
      </c>
      <c r="DS177">
        <v>2317.1208999999999</v>
      </c>
      <c r="DT177">
        <v>1033.6691000000001</v>
      </c>
      <c r="DU177">
        <v>1048.1864</v>
      </c>
      <c r="DV177">
        <v>1062.2431999999999</v>
      </c>
      <c r="DW177">
        <v>1095.7279000000001</v>
      </c>
      <c r="DX177">
        <v>1134.5603000000001</v>
      </c>
      <c r="DY177">
        <v>1169.5445</v>
      </c>
      <c r="DZ177">
        <v>1202.6329000000001</v>
      </c>
      <c r="EA177">
        <v>1216.5238999999999</v>
      </c>
      <c r="EB177">
        <v>1226.6991</v>
      </c>
      <c r="EC177">
        <v>1231.8603000000001</v>
      </c>
    </row>
    <row r="178" spans="1:133" customFormat="1" x14ac:dyDescent="0.25">
      <c r="A178" t="s">
        <v>142</v>
      </c>
      <c r="B178" t="s">
        <v>516</v>
      </c>
      <c r="C178">
        <v>178</v>
      </c>
      <c r="D178">
        <v>215039.999988</v>
      </c>
      <c r="E178">
        <v>80.57338401771969</v>
      </c>
      <c r="F178">
        <v>914.91815481319304</v>
      </c>
      <c r="G178">
        <v>87935.656829436994</v>
      </c>
      <c r="H178">
        <v>78</v>
      </c>
      <c r="I178">
        <v>29.529895</v>
      </c>
      <c r="J178">
        <v>23.292255999999998</v>
      </c>
      <c r="K178">
        <v>11.082848</v>
      </c>
      <c r="L178">
        <v>7.8367250000000004</v>
      </c>
      <c r="M178">
        <v>6573</v>
      </c>
      <c r="N178">
        <v>4632</v>
      </c>
      <c r="O178">
        <v>4621</v>
      </c>
      <c r="P178">
        <v>4646</v>
      </c>
      <c r="Q178">
        <v>4624</v>
      </c>
      <c r="R178">
        <v>4637</v>
      </c>
      <c r="S178">
        <v>1941</v>
      </c>
      <c r="T178">
        <v>1717</v>
      </c>
      <c r="U178">
        <v>1778</v>
      </c>
      <c r="V178">
        <v>1831</v>
      </c>
      <c r="W178">
        <v>1904</v>
      </c>
      <c r="X178">
        <v>26.538274999999999</v>
      </c>
      <c r="Y178">
        <v>1.3202510000000001</v>
      </c>
      <c r="Z178">
        <v>4579</v>
      </c>
      <c r="AA178">
        <v>4508</v>
      </c>
      <c r="AB178">
        <v>4448</v>
      </c>
      <c r="AC178">
        <v>4463.7070999999996</v>
      </c>
      <c r="AD178">
        <v>2047</v>
      </c>
      <c r="AE178">
        <v>2157</v>
      </c>
      <c r="AF178">
        <v>2228</v>
      </c>
      <c r="AG178">
        <v>2318.9940000000001</v>
      </c>
      <c r="AH178">
        <v>63425.376539999997</v>
      </c>
      <c r="AI178">
        <v>14290.980297</v>
      </c>
      <c r="AJ178">
        <v>-19.861905</v>
      </c>
      <c r="AK178">
        <v>69.242570999999998</v>
      </c>
      <c r="AL178">
        <v>214783.61669200001</v>
      </c>
      <c r="AM178">
        <v>56.905999999999999</v>
      </c>
      <c r="AN178">
        <v>1.6666666699999999</v>
      </c>
      <c r="AO178">
        <v>10.421421</v>
      </c>
      <c r="AP178">
        <v>-5.3132999999999999</v>
      </c>
      <c r="AQ178">
        <v>-7.9192999999999998</v>
      </c>
      <c r="AR178">
        <v>-9.4298999999999999</v>
      </c>
      <c r="AS178">
        <v>-6.1684000000000001</v>
      </c>
      <c r="AT178">
        <v>-1.7109000000000001</v>
      </c>
      <c r="AU178">
        <v>437208.88888899999</v>
      </c>
      <c r="AV178">
        <v>391464.86790299998</v>
      </c>
      <c r="AW178">
        <v>386875.30020599999</v>
      </c>
      <c r="AX178">
        <v>412591.00642400002</v>
      </c>
      <c r="AY178">
        <v>467398.190045</v>
      </c>
      <c r="AZ178">
        <v>29932.146660999999</v>
      </c>
      <c r="BA178">
        <v>853.15729999999996</v>
      </c>
      <c r="BB178">
        <v>7157.2189920000001</v>
      </c>
      <c r="BC178">
        <v>358.12338499999998</v>
      </c>
      <c r="BD178">
        <v>88.218669000000006</v>
      </c>
      <c r="BE178">
        <v>120167.439464</v>
      </c>
      <c r="BF178">
        <v>101362.184441</v>
      </c>
      <c r="BG178">
        <v>6.8461889999999999</v>
      </c>
      <c r="BH178">
        <v>450</v>
      </c>
      <c r="BI178">
        <v>444.75</v>
      </c>
      <c r="BJ178">
        <v>451.08333333000002</v>
      </c>
      <c r="BK178">
        <v>467</v>
      </c>
      <c r="BL178">
        <v>442</v>
      </c>
      <c r="BM178">
        <v>16.795466000000001</v>
      </c>
      <c r="BN178">
        <v>3.7777780000000001</v>
      </c>
      <c r="BO178">
        <v>0.31948900000000002</v>
      </c>
      <c r="BP178">
        <v>0.71504599999999996</v>
      </c>
      <c r="BQ178">
        <v>42.16470588</v>
      </c>
      <c r="BR178">
        <v>425</v>
      </c>
      <c r="BS178">
        <v>5765.0597550000002</v>
      </c>
      <c r="BT178">
        <v>27594.857751</v>
      </c>
      <c r="BU178">
        <v>93447.192169000002</v>
      </c>
      <c r="BV178">
        <v>972552.27882000001</v>
      </c>
      <c r="BW178">
        <v>2495.0555300000001</v>
      </c>
      <c r="BX178">
        <v>58.75</v>
      </c>
      <c r="BY178">
        <v>7.7022149999999998</v>
      </c>
      <c r="BZ178">
        <v>186.5</v>
      </c>
      <c r="CA178">
        <v>163.5</v>
      </c>
      <c r="CB178">
        <v>140.41666667000001</v>
      </c>
      <c r="CC178">
        <v>128.58333332999999</v>
      </c>
      <c r="CD178">
        <v>99</v>
      </c>
      <c r="CE178">
        <v>149.5</v>
      </c>
      <c r="CF178">
        <v>125.83333333</v>
      </c>
      <c r="CG178">
        <v>105.58333333</v>
      </c>
      <c r="CH178">
        <v>99.166666669999998</v>
      </c>
      <c r="CI178">
        <v>78.5</v>
      </c>
      <c r="CJ178">
        <v>38</v>
      </c>
      <c r="CK178">
        <v>37.666666669999998</v>
      </c>
      <c r="CL178">
        <v>34.833333330000002</v>
      </c>
      <c r="CM178">
        <v>29.416666670000001</v>
      </c>
      <c r="CN178">
        <v>20</v>
      </c>
      <c r="CO178">
        <v>2.8373650000000001</v>
      </c>
      <c r="CP178">
        <v>85</v>
      </c>
      <c r="CS178">
        <v>40</v>
      </c>
      <c r="CT178">
        <v>90</v>
      </c>
      <c r="CU178">
        <v>89</v>
      </c>
      <c r="CX178">
        <v>34</v>
      </c>
      <c r="CY178">
        <v>67</v>
      </c>
      <c r="CZ178">
        <v>68</v>
      </c>
      <c r="DA178">
        <v>82</v>
      </c>
      <c r="DB178">
        <v>889</v>
      </c>
      <c r="DC178">
        <v>34</v>
      </c>
      <c r="DD178">
        <v>67</v>
      </c>
      <c r="DE178">
        <v>68</v>
      </c>
      <c r="DF178">
        <v>82</v>
      </c>
      <c r="DG178">
        <v>739</v>
      </c>
      <c r="DH178" t="s">
        <v>142</v>
      </c>
      <c r="DI178" t="s">
        <v>516</v>
      </c>
      <c r="DJ178">
        <v>4643.6628000000001</v>
      </c>
      <c r="DK178">
        <v>4588.7712000000001</v>
      </c>
      <c r="DL178">
        <v>4540.6143000000002</v>
      </c>
      <c r="DM178">
        <v>4497.6401999999998</v>
      </c>
      <c r="DN178">
        <v>4463.7070999999996</v>
      </c>
      <c r="DO178">
        <v>4425.9295000000002</v>
      </c>
      <c r="DP178">
        <v>4440.2996999999996</v>
      </c>
      <c r="DQ178">
        <v>4472.6677</v>
      </c>
      <c r="DR178">
        <v>4553.0983999999999</v>
      </c>
      <c r="DS178">
        <v>4605.6045999999997</v>
      </c>
      <c r="DT178">
        <v>1961.2655999999999</v>
      </c>
      <c r="DU178">
        <v>2029.3412000000001</v>
      </c>
      <c r="DV178">
        <v>2128.3494999999998</v>
      </c>
      <c r="DW178">
        <v>2224.2595000000001</v>
      </c>
      <c r="DX178">
        <v>2318.9940000000001</v>
      </c>
      <c r="DY178">
        <v>2417.7532999999999</v>
      </c>
      <c r="DZ178">
        <v>2480.1696999999999</v>
      </c>
      <c r="EA178">
        <v>2524.0897</v>
      </c>
      <c r="EB178">
        <v>2547.0671000000002</v>
      </c>
      <c r="EC178">
        <v>2566.3476999999998</v>
      </c>
    </row>
    <row r="179" spans="1:133" customFormat="1" x14ac:dyDescent="0.25">
      <c r="A179" t="s">
        <v>126</v>
      </c>
      <c r="B179" t="s">
        <v>517</v>
      </c>
      <c r="C179">
        <v>179</v>
      </c>
      <c r="D179">
        <v>388908.00003131997</v>
      </c>
      <c r="E179">
        <v>138.71954280883614</v>
      </c>
      <c r="F179">
        <v>590.58697682062291</v>
      </c>
      <c r="G179">
        <v>75143.312109085993</v>
      </c>
      <c r="H179">
        <v>78</v>
      </c>
      <c r="I179">
        <v>28.347270000000002</v>
      </c>
      <c r="J179">
        <v>23.867038000000001</v>
      </c>
      <c r="K179">
        <v>9.9859100000000005</v>
      </c>
      <c r="L179">
        <v>6.7874530000000002</v>
      </c>
      <c r="M179">
        <v>9687</v>
      </c>
      <c r="N179">
        <v>6941</v>
      </c>
      <c r="O179">
        <v>6707</v>
      </c>
      <c r="P179">
        <v>6770</v>
      </c>
      <c r="Q179">
        <v>6839</v>
      </c>
      <c r="R179">
        <v>6899</v>
      </c>
      <c r="S179">
        <v>2746</v>
      </c>
      <c r="T179">
        <v>2401</v>
      </c>
      <c r="U179">
        <v>2451</v>
      </c>
      <c r="V179">
        <v>2501</v>
      </c>
      <c r="W179">
        <v>2621</v>
      </c>
      <c r="X179">
        <v>23.943940000000001</v>
      </c>
      <c r="Y179">
        <v>1.1815009999999999</v>
      </c>
      <c r="Z179">
        <v>6910</v>
      </c>
      <c r="AA179">
        <v>6843</v>
      </c>
      <c r="AB179">
        <v>6899</v>
      </c>
      <c r="AC179">
        <v>6805.9838</v>
      </c>
      <c r="AD179">
        <v>2760</v>
      </c>
      <c r="AE179">
        <v>2921</v>
      </c>
      <c r="AF179">
        <v>3202</v>
      </c>
      <c r="AG179">
        <v>3418.8782999999999</v>
      </c>
      <c r="AH179">
        <v>65225.972952999997</v>
      </c>
      <c r="AI179">
        <v>13123.686877</v>
      </c>
      <c r="AJ179">
        <v>-15.152145000000001</v>
      </c>
      <c r="AK179">
        <v>586.74642200000005</v>
      </c>
      <c r="AL179">
        <v>230096.13983999999</v>
      </c>
      <c r="AM179">
        <v>57.194000000000003</v>
      </c>
      <c r="AN179">
        <v>1.86111111</v>
      </c>
      <c r="AO179">
        <v>8.9604619999999997</v>
      </c>
      <c r="AP179">
        <v>-2.7747000000000002</v>
      </c>
      <c r="AQ179">
        <v>2.6257000000000001</v>
      </c>
      <c r="AR179">
        <v>1.3223</v>
      </c>
      <c r="AS179">
        <v>2.1095999999999999</v>
      </c>
      <c r="AT179">
        <v>-3.7330000000000001</v>
      </c>
      <c r="AU179">
        <v>320787.70949699997</v>
      </c>
      <c r="AV179">
        <v>286324.71910300001</v>
      </c>
      <c r="AW179">
        <v>275626.639242</v>
      </c>
      <c r="AX179">
        <v>313288.13559299998</v>
      </c>
      <c r="AY179">
        <v>299777.11738499999</v>
      </c>
      <c r="AZ179">
        <v>23710.539898999999</v>
      </c>
      <c r="BA179">
        <v>662.48115299999995</v>
      </c>
      <c r="BB179">
        <v>4977.4575480000003</v>
      </c>
      <c r="BC179">
        <v>185.876363</v>
      </c>
      <c r="BD179">
        <v>90.540574000000007</v>
      </c>
      <c r="BE179">
        <v>98690.823015000002</v>
      </c>
      <c r="BF179">
        <v>83643.117261000007</v>
      </c>
      <c r="BG179">
        <v>7.3913489999999999</v>
      </c>
      <c r="BH179">
        <v>716</v>
      </c>
      <c r="BI179">
        <v>593.33333332999996</v>
      </c>
      <c r="BJ179">
        <v>648.16666666000003</v>
      </c>
      <c r="BK179">
        <v>649</v>
      </c>
      <c r="BL179">
        <v>673</v>
      </c>
      <c r="BM179">
        <v>18.171886000000001</v>
      </c>
      <c r="BN179">
        <v>7.8212289999999998</v>
      </c>
      <c r="BO179">
        <v>0.61938700000000002</v>
      </c>
      <c r="BP179">
        <v>0.76390999999999998</v>
      </c>
      <c r="BQ179">
        <v>46.766233769999999</v>
      </c>
      <c r="BR179">
        <v>693</v>
      </c>
      <c r="BS179">
        <v>6620.5848180000003</v>
      </c>
      <c r="BT179">
        <v>34302.880148999997</v>
      </c>
      <c r="BU179">
        <v>121009.468318</v>
      </c>
      <c r="BV179">
        <v>1058254.7770700001</v>
      </c>
      <c r="BW179">
        <v>2435.7386190000002</v>
      </c>
      <c r="BX179">
        <v>85.08823529</v>
      </c>
      <c r="BY179">
        <v>8.9584849999999996</v>
      </c>
      <c r="BZ179">
        <v>314</v>
      </c>
      <c r="CA179">
        <v>415.66666666999998</v>
      </c>
      <c r="CB179">
        <v>365.41666666999998</v>
      </c>
      <c r="CC179">
        <v>316.41666666999998</v>
      </c>
      <c r="CD179">
        <v>314.5</v>
      </c>
      <c r="CE179">
        <v>246</v>
      </c>
      <c r="CF179">
        <v>341.41666666999998</v>
      </c>
      <c r="CG179">
        <v>295.25</v>
      </c>
      <c r="CH179">
        <v>253.41666667000001</v>
      </c>
      <c r="CI179">
        <v>247</v>
      </c>
      <c r="CJ179">
        <v>68</v>
      </c>
      <c r="CK179">
        <v>74.25</v>
      </c>
      <c r="CL179">
        <v>70.166666669999998</v>
      </c>
      <c r="CM179">
        <v>63</v>
      </c>
      <c r="CN179">
        <v>66</v>
      </c>
      <c r="CO179">
        <v>3.2414580000000002</v>
      </c>
      <c r="CP179">
        <v>86</v>
      </c>
      <c r="CR179">
        <v>12</v>
      </c>
      <c r="CS179">
        <v>34</v>
      </c>
      <c r="CT179">
        <v>92</v>
      </c>
      <c r="CU179">
        <v>92</v>
      </c>
      <c r="CW179">
        <v>28</v>
      </c>
      <c r="CX179">
        <v>30</v>
      </c>
      <c r="CY179">
        <v>75</v>
      </c>
      <c r="CZ179">
        <v>90</v>
      </c>
      <c r="DA179">
        <v>91</v>
      </c>
      <c r="DB179">
        <v>516.5</v>
      </c>
      <c r="DC179">
        <v>30</v>
      </c>
      <c r="DD179">
        <v>75</v>
      </c>
      <c r="DE179">
        <v>90</v>
      </c>
      <c r="DF179">
        <v>91</v>
      </c>
      <c r="DG179">
        <v>701</v>
      </c>
      <c r="DH179" t="s">
        <v>126</v>
      </c>
      <c r="DI179" t="s">
        <v>517</v>
      </c>
      <c r="DJ179">
        <v>6940.8337000000001</v>
      </c>
      <c r="DK179">
        <v>6941.6359000000002</v>
      </c>
      <c r="DL179">
        <v>6860.8335999999999</v>
      </c>
      <c r="DM179">
        <v>6826.0703000000003</v>
      </c>
      <c r="DN179">
        <v>6805.9838</v>
      </c>
      <c r="DO179">
        <v>6785.4763000000003</v>
      </c>
      <c r="DP179">
        <v>6818.8402999999998</v>
      </c>
      <c r="DQ179">
        <v>6837.9357</v>
      </c>
      <c r="DR179">
        <v>6924.2067999999999</v>
      </c>
      <c r="DS179">
        <v>6998.8271999999997</v>
      </c>
      <c r="DT179">
        <v>2765.8667</v>
      </c>
      <c r="DU179">
        <v>2909.9825999999998</v>
      </c>
      <c r="DV179">
        <v>3107.4551999999999</v>
      </c>
      <c r="DW179">
        <v>3267.1606000000002</v>
      </c>
      <c r="DX179">
        <v>3418.8782999999999</v>
      </c>
      <c r="DY179">
        <v>3554.2532999999999</v>
      </c>
      <c r="DZ179">
        <v>3670.5047</v>
      </c>
      <c r="EA179">
        <v>3791.2636000000002</v>
      </c>
      <c r="EB179">
        <v>3851.4832999999999</v>
      </c>
      <c r="EC179">
        <v>3934.0610000000001</v>
      </c>
    </row>
    <row r="180" spans="1:133" customFormat="1" x14ac:dyDescent="0.25">
      <c r="A180" t="s">
        <v>190</v>
      </c>
      <c r="B180" t="s">
        <v>518</v>
      </c>
      <c r="C180">
        <v>180</v>
      </c>
      <c r="D180">
        <v>95651.999998319996</v>
      </c>
      <c r="E180">
        <v>76.121885300772462</v>
      </c>
      <c r="F180">
        <v>1314.5360264521121</v>
      </c>
      <c r="G180">
        <v>89488.188983149608</v>
      </c>
      <c r="H180">
        <v>76</v>
      </c>
      <c r="I180">
        <v>27.375985</v>
      </c>
      <c r="J180">
        <v>23.273064000000002</v>
      </c>
      <c r="K180">
        <v>9.9440139999999992</v>
      </c>
      <c r="L180">
        <v>6.2969869999999997</v>
      </c>
      <c r="M180">
        <v>4314</v>
      </c>
      <c r="N180">
        <v>3133</v>
      </c>
      <c r="O180">
        <v>3102</v>
      </c>
      <c r="P180">
        <v>3104</v>
      </c>
      <c r="Q180">
        <v>3070</v>
      </c>
      <c r="R180">
        <v>3085</v>
      </c>
      <c r="S180">
        <v>1181</v>
      </c>
      <c r="T180">
        <v>1058</v>
      </c>
      <c r="U180">
        <v>1061</v>
      </c>
      <c r="V180">
        <v>1098</v>
      </c>
      <c r="W180">
        <v>1142</v>
      </c>
      <c r="X180">
        <v>23.001866</v>
      </c>
      <c r="Y180">
        <v>1.1197010000000001</v>
      </c>
      <c r="Z180">
        <v>3102</v>
      </c>
      <c r="AA180">
        <v>3062</v>
      </c>
      <c r="AB180">
        <v>3050</v>
      </c>
      <c r="AC180">
        <v>2998.1215000000002</v>
      </c>
      <c r="AD180">
        <v>1199</v>
      </c>
      <c r="AE180">
        <v>1255</v>
      </c>
      <c r="AF180">
        <v>1343</v>
      </c>
      <c r="AG180">
        <v>1409.2351000000001</v>
      </c>
      <c r="AH180">
        <v>76924.895688000004</v>
      </c>
      <c r="AI180">
        <v>14491.708877999999</v>
      </c>
      <c r="AJ180">
        <v>26.404866999999999</v>
      </c>
      <c r="AK180">
        <v>327.27272699999997</v>
      </c>
      <c r="AL180">
        <v>280994.07282</v>
      </c>
      <c r="AM180">
        <v>56.415999999999997</v>
      </c>
      <c r="AN180">
        <v>2.18292683</v>
      </c>
      <c r="AO180">
        <v>9.2257770000000008</v>
      </c>
      <c r="AP180">
        <v>10.760400000000001</v>
      </c>
      <c r="AQ180">
        <v>5.4212999999999996</v>
      </c>
      <c r="AR180">
        <v>10.0778</v>
      </c>
      <c r="AS180">
        <v>6.7508999999999997</v>
      </c>
      <c r="AT180">
        <v>1.7636000000000001</v>
      </c>
      <c r="AU180">
        <v>432089.34707900003</v>
      </c>
      <c r="AV180">
        <v>332458.39416099997</v>
      </c>
      <c r="AW180">
        <v>373284.86055400001</v>
      </c>
      <c r="AX180">
        <v>408289.38906800002</v>
      </c>
      <c r="AY180">
        <v>388570.46979900001</v>
      </c>
      <c r="AZ180">
        <v>29146.499768000001</v>
      </c>
      <c r="BA180">
        <v>812.63662999999997</v>
      </c>
      <c r="BB180">
        <v>5780.9117569999999</v>
      </c>
      <c r="BC180">
        <v>530.09864000000005</v>
      </c>
      <c r="BD180">
        <v>28.152493</v>
      </c>
      <c r="BE180">
        <v>136627.43437800001</v>
      </c>
      <c r="BF180">
        <v>106467.40050800001</v>
      </c>
      <c r="BG180">
        <v>6.7454799999999997</v>
      </c>
      <c r="BH180">
        <v>291</v>
      </c>
      <c r="BI180">
        <v>342.5</v>
      </c>
      <c r="BJ180">
        <v>334.66666666999998</v>
      </c>
      <c r="BK180">
        <v>311</v>
      </c>
      <c r="BL180">
        <v>298</v>
      </c>
      <c r="BM180">
        <v>17.442844999999998</v>
      </c>
      <c r="BO180">
        <v>0.39406600000000003</v>
      </c>
      <c r="BP180">
        <v>1.228558</v>
      </c>
      <c r="BQ180">
        <v>28.672661869999999</v>
      </c>
      <c r="BR180">
        <v>278</v>
      </c>
      <c r="BS180">
        <v>7012.6899489999996</v>
      </c>
      <c r="BT180">
        <v>37984.237367000002</v>
      </c>
      <c r="BU180">
        <v>138750.21168499999</v>
      </c>
      <c r="BV180">
        <v>1290267.7165349999</v>
      </c>
      <c r="BW180">
        <v>2634.4459900000002</v>
      </c>
      <c r="BX180">
        <v>41.6</v>
      </c>
      <c r="BY180">
        <v>8.2980520000000002</v>
      </c>
      <c r="BZ180">
        <v>127</v>
      </c>
      <c r="CA180">
        <v>127</v>
      </c>
      <c r="CB180">
        <v>130.58333332999999</v>
      </c>
      <c r="CC180">
        <v>132.08333332999999</v>
      </c>
      <c r="CD180">
        <v>124.5</v>
      </c>
      <c r="CE180">
        <v>98</v>
      </c>
      <c r="CF180">
        <v>98.666666669999998</v>
      </c>
      <c r="CG180">
        <v>99.583333330000002</v>
      </c>
      <c r="CH180">
        <v>93.75</v>
      </c>
      <c r="CI180">
        <v>94</v>
      </c>
      <c r="CJ180">
        <v>29</v>
      </c>
      <c r="CK180">
        <v>28.333333329999999</v>
      </c>
      <c r="CL180">
        <v>31</v>
      </c>
      <c r="CM180">
        <v>38.333333330000002</v>
      </c>
      <c r="CN180">
        <v>31.5</v>
      </c>
      <c r="CO180">
        <v>2.9439039999999999</v>
      </c>
      <c r="CP180">
        <v>87</v>
      </c>
      <c r="CR180">
        <v>15</v>
      </c>
      <c r="CS180">
        <v>27</v>
      </c>
      <c r="CT180">
        <v>85</v>
      </c>
      <c r="CU180">
        <v>86</v>
      </c>
      <c r="CW180">
        <v>149</v>
      </c>
      <c r="CX180">
        <v>33</v>
      </c>
      <c r="CY180">
        <v>60</v>
      </c>
      <c r="CZ180">
        <v>65</v>
      </c>
      <c r="DA180">
        <v>77</v>
      </c>
      <c r="DB180">
        <v>825</v>
      </c>
      <c r="DC180">
        <v>33</v>
      </c>
      <c r="DD180">
        <v>60</v>
      </c>
      <c r="DE180">
        <v>65</v>
      </c>
      <c r="DF180">
        <v>77</v>
      </c>
      <c r="DG180">
        <v>843</v>
      </c>
      <c r="DH180" t="s">
        <v>190</v>
      </c>
      <c r="DI180" t="s">
        <v>518</v>
      </c>
      <c r="DJ180">
        <v>3121.7984999999999</v>
      </c>
      <c r="DK180">
        <v>3114.6030000000001</v>
      </c>
      <c r="DL180">
        <v>3093.0880000000002</v>
      </c>
      <c r="DM180">
        <v>3045.4105</v>
      </c>
      <c r="DN180">
        <v>2998.1215000000002</v>
      </c>
      <c r="DO180">
        <v>2956.424</v>
      </c>
      <c r="DP180">
        <v>2924.9670999999998</v>
      </c>
      <c r="DQ180">
        <v>2962.0056</v>
      </c>
      <c r="DR180">
        <v>2976.0151999999998</v>
      </c>
      <c r="DS180">
        <v>3028.0023999999999</v>
      </c>
      <c r="DT180">
        <v>1170.5684000000001</v>
      </c>
      <c r="DU180">
        <v>1214.7918999999999</v>
      </c>
      <c r="DV180">
        <v>1271.2266</v>
      </c>
      <c r="DW180">
        <v>1342.3164999999999</v>
      </c>
      <c r="DX180">
        <v>1409.2351000000001</v>
      </c>
      <c r="DY180">
        <v>1470.2104999999999</v>
      </c>
      <c r="DZ180">
        <v>1532.3036</v>
      </c>
      <c r="EA180">
        <v>1562.8761</v>
      </c>
      <c r="EB180">
        <v>1598.6207999999999</v>
      </c>
      <c r="EC180">
        <v>1608.6886</v>
      </c>
    </row>
    <row r="181" spans="1:133" customFormat="1" x14ac:dyDescent="0.25">
      <c r="A181" t="s">
        <v>194</v>
      </c>
      <c r="B181" t="s">
        <v>519</v>
      </c>
      <c r="C181">
        <v>181</v>
      </c>
      <c r="D181">
        <v>308303.99997479998</v>
      </c>
      <c r="E181">
        <v>70.56100171189982</v>
      </c>
      <c r="F181">
        <v>955.36223994417583</v>
      </c>
      <c r="G181">
        <v>67762.78564077476</v>
      </c>
      <c r="H181">
        <v>87</v>
      </c>
      <c r="I181">
        <v>28.346249</v>
      </c>
      <c r="J181">
        <v>26.391334000000001</v>
      </c>
      <c r="K181">
        <v>8.7134319999999992</v>
      </c>
      <c r="L181">
        <v>5.6018660000000002</v>
      </c>
      <c r="M181">
        <v>11356</v>
      </c>
      <c r="N181">
        <v>8137</v>
      </c>
      <c r="O181">
        <v>7923</v>
      </c>
      <c r="P181">
        <v>7987</v>
      </c>
      <c r="Q181">
        <v>8063</v>
      </c>
      <c r="R181">
        <v>8143</v>
      </c>
      <c r="S181">
        <v>3219</v>
      </c>
      <c r="T181">
        <v>2934</v>
      </c>
      <c r="U181">
        <v>3042</v>
      </c>
      <c r="V181">
        <v>3064</v>
      </c>
      <c r="W181">
        <v>3101</v>
      </c>
      <c r="X181">
        <v>19.762281999999999</v>
      </c>
      <c r="Y181">
        <v>1.0093449999999999</v>
      </c>
      <c r="Z181">
        <v>8247</v>
      </c>
      <c r="AA181">
        <v>8247</v>
      </c>
      <c r="AB181">
        <v>8118</v>
      </c>
      <c r="AC181">
        <v>8129.0065999999997</v>
      </c>
      <c r="AD181">
        <v>3393</v>
      </c>
      <c r="AE181">
        <v>3517</v>
      </c>
      <c r="AF181">
        <v>3636</v>
      </c>
      <c r="AG181">
        <v>3795.2186999999999</v>
      </c>
      <c r="AH181">
        <v>68626.717153999998</v>
      </c>
      <c r="AI181">
        <v>11364.373597</v>
      </c>
      <c r="AJ181">
        <v>-2.8741020000000002</v>
      </c>
      <c r="AK181">
        <v>231.453283</v>
      </c>
      <c r="AL181">
        <v>242101.58434299999</v>
      </c>
      <c r="AM181">
        <v>61.274999999999999</v>
      </c>
      <c r="AN181">
        <v>2.0909090899999998</v>
      </c>
      <c r="AO181">
        <v>8.9115889999999993</v>
      </c>
      <c r="AP181">
        <v>-0.43819999999999998</v>
      </c>
      <c r="AQ181">
        <v>-2.0823999999999998</v>
      </c>
      <c r="AR181">
        <v>-4.7427999999999999</v>
      </c>
      <c r="AS181">
        <v>-1.7343999999999999</v>
      </c>
      <c r="AT181">
        <v>2.0143</v>
      </c>
      <c r="AU181">
        <v>408518.723994</v>
      </c>
      <c r="AV181">
        <v>286785.80117300001</v>
      </c>
      <c r="AW181">
        <v>318265.77181200002</v>
      </c>
      <c r="AX181">
        <v>343991.36690600001</v>
      </c>
      <c r="AY181">
        <v>376916.788321</v>
      </c>
      <c r="AZ181">
        <v>25937.125748999999</v>
      </c>
      <c r="BA181">
        <v>934.77542100000005</v>
      </c>
      <c r="BB181">
        <v>4454.9362199999996</v>
      </c>
      <c r="BC181">
        <v>104.13657499999999</v>
      </c>
      <c r="BD181">
        <v>41.678992999999998</v>
      </c>
      <c r="BE181">
        <v>112486.175831</v>
      </c>
      <c r="BF181">
        <v>91501.087293999997</v>
      </c>
      <c r="BG181">
        <v>6.3490669999999998</v>
      </c>
      <c r="BH181">
        <v>721</v>
      </c>
      <c r="BI181">
        <v>753.58333332999996</v>
      </c>
      <c r="BJ181">
        <v>745</v>
      </c>
      <c r="BK181">
        <v>695</v>
      </c>
      <c r="BL181">
        <v>685</v>
      </c>
      <c r="BM181">
        <v>15.501709</v>
      </c>
      <c r="BN181">
        <v>3.1900140000000001</v>
      </c>
      <c r="BO181">
        <v>0.43589299999999997</v>
      </c>
      <c r="BP181">
        <v>0.70887599999999995</v>
      </c>
      <c r="BQ181">
        <v>37.506569339999999</v>
      </c>
      <c r="BR181">
        <v>685</v>
      </c>
      <c r="BS181">
        <v>5597.3757029999997</v>
      </c>
      <c r="BT181">
        <v>35474.022542999999</v>
      </c>
      <c r="BU181">
        <v>125145.386766</v>
      </c>
      <c r="BV181">
        <v>876698.58541900001</v>
      </c>
      <c r="BW181">
        <v>2741.8985560000001</v>
      </c>
      <c r="BX181">
        <v>69.559633030000001</v>
      </c>
      <c r="BY181">
        <v>11.494253</v>
      </c>
      <c r="BZ181">
        <v>459.5</v>
      </c>
      <c r="CA181">
        <v>455.5</v>
      </c>
      <c r="CB181">
        <v>463.91666666999998</v>
      </c>
      <c r="CC181">
        <v>478.33333333000002</v>
      </c>
      <c r="CD181">
        <v>477.5</v>
      </c>
      <c r="CE181">
        <v>370</v>
      </c>
      <c r="CF181">
        <v>363.16666666999998</v>
      </c>
      <c r="CG181">
        <v>376.5</v>
      </c>
      <c r="CH181">
        <v>381.66666666999998</v>
      </c>
      <c r="CI181">
        <v>388.5</v>
      </c>
      <c r="CJ181">
        <v>91</v>
      </c>
      <c r="CK181">
        <v>92.333333330000002</v>
      </c>
      <c r="CL181">
        <v>87.416666669999998</v>
      </c>
      <c r="CM181">
        <v>96.666666669999998</v>
      </c>
      <c r="CN181">
        <v>89</v>
      </c>
      <c r="CO181">
        <v>4.0463190000000004</v>
      </c>
      <c r="CP181">
        <v>86</v>
      </c>
      <c r="CR181">
        <v>18</v>
      </c>
      <c r="CS181">
        <v>35</v>
      </c>
      <c r="CT181">
        <v>90</v>
      </c>
      <c r="CU181">
        <v>89</v>
      </c>
      <c r="CW181">
        <v>27</v>
      </c>
      <c r="CX181">
        <v>40</v>
      </c>
      <c r="CY181">
        <v>72</v>
      </c>
      <c r="CZ181">
        <v>84</v>
      </c>
      <c r="DA181">
        <v>88</v>
      </c>
      <c r="DB181">
        <v>611</v>
      </c>
      <c r="DC181">
        <v>40</v>
      </c>
      <c r="DD181">
        <v>72</v>
      </c>
      <c r="DE181">
        <v>84</v>
      </c>
      <c r="DF181">
        <v>88</v>
      </c>
      <c r="DG181">
        <v>631</v>
      </c>
      <c r="DH181" t="s">
        <v>194</v>
      </c>
      <c r="DI181" t="s">
        <v>519</v>
      </c>
      <c r="DJ181">
        <v>8166.1500999999998</v>
      </c>
      <c r="DK181">
        <v>8203.1437999999998</v>
      </c>
      <c r="DL181">
        <v>8187.6270999999997</v>
      </c>
      <c r="DM181">
        <v>8139.4753000000001</v>
      </c>
      <c r="DN181">
        <v>8129.0065999999997</v>
      </c>
      <c r="DO181">
        <v>8100.2568000000001</v>
      </c>
      <c r="DP181">
        <v>8106.8517000000002</v>
      </c>
      <c r="DQ181">
        <v>8138.9634999999998</v>
      </c>
      <c r="DR181">
        <v>8285.0125000000007</v>
      </c>
      <c r="DS181">
        <v>8462.441499999999</v>
      </c>
      <c r="DT181">
        <v>3224.2269000000001</v>
      </c>
      <c r="DU181">
        <v>3334.9753999999998</v>
      </c>
      <c r="DV181">
        <v>3463.9207999999999</v>
      </c>
      <c r="DW181">
        <v>3605.5522999999998</v>
      </c>
      <c r="DX181">
        <v>3795.2186999999999</v>
      </c>
      <c r="DY181">
        <v>3955.3773999999999</v>
      </c>
      <c r="DZ181">
        <v>4095.2031999999999</v>
      </c>
      <c r="EA181">
        <v>4226.0744999999997</v>
      </c>
      <c r="EB181">
        <v>4327.1022999999996</v>
      </c>
      <c r="EC181">
        <v>4404.4593999999997</v>
      </c>
    </row>
    <row r="182" spans="1:133" customFormat="1" x14ac:dyDescent="0.25">
      <c r="A182" t="s">
        <v>76</v>
      </c>
      <c r="B182" t="s">
        <v>520</v>
      </c>
      <c r="C182">
        <v>182</v>
      </c>
      <c r="G182">
        <v>65038.834946640774</v>
      </c>
      <c r="H182">
        <v>71</v>
      </c>
      <c r="I182">
        <v>26.695584</v>
      </c>
      <c r="J182">
        <v>24.723973999999998</v>
      </c>
      <c r="K182">
        <v>11.706156</v>
      </c>
      <c r="L182">
        <v>7.3244619999999996</v>
      </c>
      <c r="M182">
        <v>2536</v>
      </c>
      <c r="N182">
        <v>1859</v>
      </c>
      <c r="O182">
        <v>1879</v>
      </c>
      <c r="P182">
        <v>1902</v>
      </c>
      <c r="Q182">
        <v>1909</v>
      </c>
      <c r="R182">
        <v>1885</v>
      </c>
      <c r="S182">
        <v>677</v>
      </c>
      <c r="T182">
        <v>594</v>
      </c>
      <c r="U182">
        <v>612</v>
      </c>
      <c r="V182">
        <v>619</v>
      </c>
      <c r="W182">
        <v>641</v>
      </c>
      <c r="X182">
        <v>27.436979000000001</v>
      </c>
      <c r="Y182">
        <v>1.0818989999999999</v>
      </c>
      <c r="Z182">
        <v>1917</v>
      </c>
      <c r="AA182">
        <v>1894</v>
      </c>
      <c r="AB182">
        <v>1846</v>
      </c>
      <c r="AC182">
        <v>1773.9889000000001</v>
      </c>
      <c r="AD182">
        <v>742</v>
      </c>
      <c r="AE182">
        <v>795</v>
      </c>
      <c r="AF182">
        <v>820</v>
      </c>
      <c r="AG182">
        <v>843.61760000000004</v>
      </c>
      <c r="AH182">
        <v>70397.476341000001</v>
      </c>
      <c r="AI182">
        <v>16209.239423999999</v>
      </c>
      <c r="AJ182">
        <v>13.358026000000001</v>
      </c>
      <c r="AK182">
        <v>239.64080899999999</v>
      </c>
      <c r="AL182">
        <v>263704.57902499998</v>
      </c>
      <c r="AM182">
        <v>52.658999999999999</v>
      </c>
      <c r="AN182">
        <v>1.8</v>
      </c>
      <c r="AO182">
        <v>8.1230279999999997</v>
      </c>
      <c r="AP182">
        <v>9.7886000000000006</v>
      </c>
      <c r="AQ182">
        <v>-1.4029</v>
      </c>
      <c r="AR182">
        <v>-0.77229999999999999</v>
      </c>
      <c r="AS182">
        <v>7.7157</v>
      </c>
      <c r="AT182">
        <v>9.4860000000000007</v>
      </c>
      <c r="AU182">
        <v>347047.945205</v>
      </c>
      <c r="AV182">
        <v>297247.13958100002</v>
      </c>
      <c r="AW182">
        <v>283702.411487</v>
      </c>
      <c r="AX182">
        <v>296882.71604899998</v>
      </c>
      <c r="AY182">
        <v>334571.428571</v>
      </c>
      <c r="AZ182">
        <v>19979.889589999999</v>
      </c>
      <c r="BA182">
        <v>1439.5758949999999</v>
      </c>
      <c r="BB182">
        <v>4744.8880230000004</v>
      </c>
      <c r="BC182">
        <v>464.35140100000001</v>
      </c>
      <c r="BD182">
        <v>102.99686199999999</v>
      </c>
      <c r="BE182">
        <v>103833.087149</v>
      </c>
      <c r="BF182">
        <v>74843.426882999993</v>
      </c>
      <c r="BG182">
        <v>5.757098</v>
      </c>
      <c r="BH182">
        <v>146</v>
      </c>
      <c r="BI182">
        <v>145.66666667000001</v>
      </c>
      <c r="BJ182">
        <v>162.41666667000001</v>
      </c>
      <c r="BK182">
        <v>162</v>
      </c>
      <c r="BL182">
        <v>154</v>
      </c>
      <c r="BM182">
        <v>14.771049</v>
      </c>
      <c r="BN182">
        <v>0</v>
      </c>
      <c r="BO182">
        <v>0.67034700000000003</v>
      </c>
      <c r="BP182">
        <v>0.78864400000000001</v>
      </c>
      <c r="BR182">
        <v>0</v>
      </c>
      <c r="BS182">
        <v>9217.7864329999993</v>
      </c>
      <c r="BT182">
        <v>41753.548896</v>
      </c>
      <c r="BU182">
        <v>156406.20384</v>
      </c>
      <c r="BV182">
        <v>1028029.126214</v>
      </c>
      <c r="BW182">
        <v>2641.561514</v>
      </c>
      <c r="BY182">
        <v>10.930576</v>
      </c>
      <c r="BZ182">
        <v>103</v>
      </c>
      <c r="CA182">
        <v>104.16666667</v>
      </c>
      <c r="CB182">
        <v>97.333333330000002</v>
      </c>
      <c r="CC182">
        <v>103.16666667</v>
      </c>
      <c r="CD182">
        <v>104</v>
      </c>
      <c r="CE182">
        <v>74</v>
      </c>
      <c r="CF182">
        <v>81</v>
      </c>
      <c r="CG182">
        <v>73.5</v>
      </c>
      <c r="CH182">
        <v>78</v>
      </c>
      <c r="CI182">
        <v>74.5</v>
      </c>
      <c r="CJ182">
        <v>29</v>
      </c>
      <c r="CK182">
        <v>23.166666670000001</v>
      </c>
      <c r="CL182">
        <v>23.833333329999999</v>
      </c>
      <c r="CM182">
        <v>25.166666670000001</v>
      </c>
      <c r="CN182">
        <v>30</v>
      </c>
      <c r="CO182">
        <v>4.0615139999999998</v>
      </c>
      <c r="CP182">
        <v>86</v>
      </c>
      <c r="CR182">
        <v>22</v>
      </c>
      <c r="CS182">
        <v>35</v>
      </c>
      <c r="CT182">
        <v>91</v>
      </c>
      <c r="CU182">
        <v>91</v>
      </c>
      <c r="CW182">
        <v>102</v>
      </c>
      <c r="CX182">
        <v>30</v>
      </c>
      <c r="CY182">
        <v>73</v>
      </c>
      <c r="CZ182">
        <v>78</v>
      </c>
      <c r="DA182">
        <v>82</v>
      </c>
      <c r="DB182">
        <v>753.5</v>
      </c>
      <c r="DC182">
        <v>30</v>
      </c>
      <c r="DD182">
        <v>73</v>
      </c>
      <c r="DE182">
        <v>78</v>
      </c>
      <c r="DF182">
        <v>82</v>
      </c>
      <c r="DG182">
        <v>733</v>
      </c>
      <c r="DH182" t="s">
        <v>76</v>
      </c>
      <c r="DI182" t="s">
        <v>520</v>
      </c>
      <c r="DJ182">
        <v>1875.4936</v>
      </c>
      <c r="DK182">
        <v>1862.5609999999999</v>
      </c>
      <c r="DL182">
        <v>1834.1913999999999</v>
      </c>
      <c r="DM182">
        <v>1796.2389000000001</v>
      </c>
      <c r="DN182">
        <v>1773.9889000000001</v>
      </c>
      <c r="DO182">
        <v>1745.0156999999999</v>
      </c>
      <c r="DP182">
        <v>1721.8034</v>
      </c>
      <c r="DQ182">
        <v>1718.6880000000001</v>
      </c>
      <c r="DR182">
        <v>1731.1549</v>
      </c>
      <c r="DS182">
        <v>1737.5842</v>
      </c>
      <c r="DT182">
        <v>680.21820000000002</v>
      </c>
      <c r="DU182">
        <v>717.10029999999995</v>
      </c>
      <c r="DV182">
        <v>756.64639999999997</v>
      </c>
      <c r="DW182">
        <v>800.21669999999995</v>
      </c>
      <c r="DX182">
        <v>843.61760000000004</v>
      </c>
      <c r="DY182">
        <v>887.69370000000004</v>
      </c>
      <c r="DZ182">
        <v>930.68920000000003</v>
      </c>
      <c r="EA182">
        <v>958.39549999999997</v>
      </c>
      <c r="EB182">
        <v>982.58010000000002</v>
      </c>
      <c r="EC182">
        <v>1013.553</v>
      </c>
    </row>
    <row r="183" spans="1:133" customFormat="1" x14ac:dyDescent="0.25">
      <c r="A183" t="s">
        <v>225</v>
      </c>
      <c r="B183" t="s">
        <v>521</v>
      </c>
      <c r="C183">
        <v>183</v>
      </c>
      <c r="D183">
        <v>46800.000009000003</v>
      </c>
      <c r="E183">
        <v>50.310485876961053</v>
      </c>
      <c r="F183">
        <v>1450.3418800626264</v>
      </c>
      <c r="G183">
        <v>49468.634691129148</v>
      </c>
      <c r="H183">
        <v>71</v>
      </c>
      <c r="I183">
        <v>29.943325000000002</v>
      </c>
      <c r="J183">
        <v>15.050376999999999</v>
      </c>
      <c r="K183">
        <v>10.398006000000001</v>
      </c>
      <c r="L183">
        <v>7.4071189999999998</v>
      </c>
      <c r="M183">
        <v>3176</v>
      </c>
      <c r="N183">
        <v>2225</v>
      </c>
      <c r="O183">
        <v>2145</v>
      </c>
      <c r="P183">
        <v>2133</v>
      </c>
      <c r="Q183">
        <v>2152</v>
      </c>
      <c r="R183">
        <v>2220</v>
      </c>
      <c r="S183">
        <v>951</v>
      </c>
      <c r="T183">
        <v>858</v>
      </c>
      <c r="U183">
        <v>898</v>
      </c>
      <c r="V183">
        <v>898</v>
      </c>
      <c r="W183">
        <v>911</v>
      </c>
      <c r="X183">
        <v>24.737128999999999</v>
      </c>
      <c r="Y183">
        <v>1.4175549999999999</v>
      </c>
      <c r="Z183">
        <v>2167</v>
      </c>
      <c r="AA183">
        <v>2160</v>
      </c>
      <c r="AB183">
        <v>2138</v>
      </c>
      <c r="AC183">
        <v>2167.4683</v>
      </c>
      <c r="AD183">
        <v>978</v>
      </c>
      <c r="AE183">
        <v>1008</v>
      </c>
      <c r="AF183">
        <v>1036</v>
      </c>
      <c r="AG183">
        <v>1085.8960999999999</v>
      </c>
      <c r="AH183">
        <v>68311.397985000003</v>
      </c>
      <c r="AI183">
        <v>14368.408755</v>
      </c>
      <c r="AJ183">
        <v>-4.0968710000000002</v>
      </c>
      <c r="AK183">
        <v>178.518576</v>
      </c>
      <c r="AL183">
        <v>228135.64668800001</v>
      </c>
      <c r="AM183">
        <v>53.622999999999998</v>
      </c>
      <c r="AN183">
        <v>1.9534883700000001</v>
      </c>
      <c r="AO183">
        <v>7.871537</v>
      </c>
      <c r="AP183">
        <v>-2.1726000000000001</v>
      </c>
      <c r="AQ183">
        <v>2.5819000000000001</v>
      </c>
      <c r="AR183">
        <v>2.133</v>
      </c>
      <c r="AS183">
        <v>-3.2757999999999998</v>
      </c>
      <c r="AT183">
        <v>-0.3246</v>
      </c>
      <c r="AU183">
        <v>385659.09090900002</v>
      </c>
      <c r="AV183">
        <v>326127.42381499999</v>
      </c>
      <c r="AW183">
        <v>340670.07149499998</v>
      </c>
      <c r="AX183">
        <v>330735.483871</v>
      </c>
      <c r="AY183">
        <v>355134.14634099999</v>
      </c>
      <c r="AZ183">
        <v>21371.536523999999</v>
      </c>
      <c r="BA183">
        <v>1074.7721790000001</v>
      </c>
      <c r="BB183">
        <v>4677.3113169999997</v>
      </c>
      <c r="BC183">
        <v>230.08022399999999</v>
      </c>
      <c r="BD183">
        <v>0</v>
      </c>
      <c r="BE183">
        <v>93744.479495000007</v>
      </c>
      <c r="BF183">
        <v>71373.291272000002</v>
      </c>
      <c r="BG183">
        <v>5.5415619999999999</v>
      </c>
      <c r="BH183">
        <v>176</v>
      </c>
      <c r="BI183">
        <v>150.41666667000001</v>
      </c>
      <c r="BJ183">
        <v>163.16666667000001</v>
      </c>
      <c r="BK183">
        <v>155</v>
      </c>
      <c r="BL183">
        <v>164</v>
      </c>
      <c r="BM183">
        <v>13.669821000000001</v>
      </c>
      <c r="BO183">
        <v>0.66120900000000005</v>
      </c>
      <c r="BP183">
        <v>0.58249399999999996</v>
      </c>
      <c r="BQ183">
        <v>22.285714290000001</v>
      </c>
      <c r="BR183">
        <v>175</v>
      </c>
      <c r="BS183">
        <v>8207.5706829999999</v>
      </c>
      <c r="BT183">
        <v>39467.254408000001</v>
      </c>
      <c r="BU183">
        <v>131806.51945299999</v>
      </c>
      <c r="BV183">
        <v>925077.49077499995</v>
      </c>
      <c r="BW183">
        <v>2110.5163729999999</v>
      </c>
      <c r="BX183">
        <v>36.520000000000003</v>
      </c>
      <c r="BY183">
        <v>12.145110000000001</v>
      </c>
      <c r="BZ183">
        <v>135.5</v>
      </c>
      <c r="CA183">
        <v>159.83333332999999</v>
      </c>
      <c r="CB183">
        <v>159.16666667000001</v>
      </c>
      <c r="CC183">
        <v>151.25</v>
      </c>
      <c r="CD183">
        <v>141.5</v>
      </c>
      <c r="CE183">
        <v>115.5</v>
      </c>
      <c r="CF183">
        <v>140.41666667000001</v>
      </c>
      <c r="CG183">
        <v>140.41666667000001</v>
      </c>
      <c r="CH183">
        <v>134.58333332999999</v>
      </c>
      <c r="CI183">
        <v>126</v>
      </c>
      <c r="CJ183">
        <v>20</v>
      </c>
      <c r="CK183">
        <v>19.416666670000001</v>
      </c>
      <c r="CL183">
        <v>18.75</v>
      </c>
      <c r="CM183">
        <v>16.666666670000001</v>
      </c>
      <c r="CN183">
        <v>15</v>
      </c>
      <c r="CO183">
        <v>4.2663729999999997</v>
      </c>
      <c r="CP183">
        <v>84.5</v>
      </c>
      <c r="CR183">
        <v>19</v>
      </c>
      <c r="CS183">
        <v>31</v>
      </c>
      <c r="CT183">
        <v>89</v>
      </c>
      <c r="CU183">
        <v>86</v>
      </c>
      <c r="CW183">
        <v>23</v>
      </c>
      <c r="CX183">
        <v>23</v>
      </c>
      <c r="CY183">
        <v>79</v>
      </c>
      <c r="CZ183">
        <v>73</v>
      </c>
      <c r="DA183">
        <v>92</v>
      </c>
      <c r="DB183">
        <v>1042.5</v>
      </c>
      <c r="DC183">
        <v>23</v>
      </c>
      <c r="DD183">
        <v>79</v>
      </c>
      <c r="DE183">
        <v>73</v>
      </c>
      <c r="DF183">
        <v>92</v>
      </c>
      <c r="DG183">
        <v>939</v>
      </c>
      <c r="DH183" t="s">
        <v>225</v>
      </c>
      <c r="DI183" t="s">
        <v>521</v>
      </c>
      <c r="DJ183">
        <v>2210.1714999999999</v>
      </c>
      <c r="DK183">
        <v>2201.3897000000002</v>
      </c>
      <c r="DL183">
        <v>2199.1059</v>
      </c>
      <c r="DM183">
        <v>2170.2707999999998</v>
      </c>
      <c r="DN183">
        <v>2167.4683</v>
      </c>
      <c r="DO183">
        <v>2153.7022000000002</v>
      </c>
      <c r="DP183">
        <v>2159.5967999999998</v>
      </c>
      <c r="DQ183">
        <v>2218.1134000000002</v>
      </c>
      <c r="DR183">
        <v>2245.7212</v>
      </c>
      <c r="DS183">
        <v>2260.8645999999999</v>
      </c>
      <c r="DT183">
        <v>946.8931</v>
      </c>
      <c r="DU183">
        <v>978.47</v>
      </c>
      <c r="DV183">
        <v>1004.5868</v>
      </c>
      <c r="DW183">
        <v>1049.2161000000001</v>
      </c>
      <c r="DX183">
        <v>1085.8960999999999</v>
      </c>
      <c r="DY183">
        <v>1117.9337</v>
      </c>
      <c r="DZ183">
        <v>1150.2073</v>
      </c>
      <c r="EA183">
        <v>1152.7840000000001</v>
      </c>
      <c r="EB183">
        <v>1173.6291000000001</v>
      </c>
      <c r="EC183">
        <v>1182.3387</v>
      </c>
    </row>
    <row r="184" spans="1:133" customFormat="1" x14ac:dyDescent="0.25">
      <c r="A184" t="s">
        <v>45</v>
      </c>
      <c r="B184" t="s">
        <v>522</v>
      </c>
      <c r="C184">
        <v>184</v>
      </c>
      <c r="D184">
        <v>209208</v>
      </c>
      <c r="E184">
        <v>98.153853357037534</v>
      </c>
      <c r="F184">
        <v>832.0953309636343</v>
      </c>
      <c r="G184">
        <v>73065.476199238095</v>
      </c>
      <c r="H184">
        <v>75</v>
      </c>
      <c r="I184">
        <v>29.957412999999999</v>
      </c>
      <c r="J184">
        <v>21.067340000000002</v>
      </c>
      <c r="K184">
        <v>9.8760969999999997</v>
      </c>
      <c r="L184">
        <v>6.7695179999999997</v>
      </c>
      <c r="M184">
        <v>7514</v>
      </c>
      <c r="N184">
        <v>5263</v>
      </c>
      <c r="O184">
        <v>5086</v>
      </c>
      <c r="P184">
        <v>5117</v>
      </c>
      <c r="Q184">
        <v>5180</v>
      </c>
      <c r="R184">
        <v>5245</v>
      </c>
      <c r="S184">
        <v>2251</v>
      </c>
      <c r="T184">
        <v>2153</v>
      </c>
      <c r="U184">
        <v>2147</v>
      </c>
      <c r="V184">
        <v>2182</v>
      </c>
      <c r="W184">
        <v>2190</v>
      </c>
      <c r="X184">
        <v>22.597137</v>
      </c>
      <c r="Y184">
        <v>1.2781180000000001</v>
      </c>
      <c r="Z184">
        <v>5257</v>
      </c>
      <c r="AA184">
        <v>5203</v>
      </c>
      <c r="AB184">
        <v>5222</v>
      </c>
      <c r="AC184">
        <v>5249.1482999999998</v>
      </c>
      <c r="AD184">
        <v>2344</v>
      </c>
      <c r="AE184">
        <v>2427</v>
      </c>
      <c r="AF184">
        <v>2464</v>
      </c>
      <c r="AG184">
        <v>2503.4605999999999</v>
      </c>
      <c r="AH184">
        <v>75999.334575000001</v>
      </c>
      <c r="AI184">
        <v>14194.334175</v>
      </c>
      <c r="AJ184">
        <v>8.5643080000000005</v>
      </c>
      <c r="AK184">
        <v>204.95007799999999</v>
      </c>
      <c r="AL184">
        <v>253691.248334</v>
      </c>
      <c r="AM184">
        <v>54.204999999999998</v>
      </c>
      <c r="AN184">
        <v>3.0804020099999998</v>
      </c>
      <c r="AO184">
        <v>9.9414429999999996</v>
      </c>
      <c r="AP184">
        <v>1.8480000000000001</v>
      </c>
      <c r="AQ184">
        <v>8.5045000000000002</v>
      </c>
      <c r="AR184">
        <v>8.8697999999999997</v>
      </c>
      <c r="AS184">
        <v>5.0259</v>
      </c>
      <c r="AT184">
        <v>3.3144</v>
      </c>
      <c r="AU184">
        <v>298083.90411</v>
      </c>
      <c r="AV184">
        <v>260406.27885500001</v>
      </c>
      <c r="AW184">
        <v>273913.51843400003</v>
      </c>
      <c r="AX184">
        <v>270056.38474299997</v>
      </c>
      <c r="AY184">
        <v>274559.865093</v>
      </c>
      <c r="AZ184">
        <v>23167.553898999999</v>
      </c>
      <c r="BA184">
        <v>616.02309600000001</v>
      </c>
      <c r="BB184">
        <v>4653.3140860000003</v>
      </c>
      <c r="BC184">
        <v>326.47660300000001</v>
      </c>
      <c r="BD184">
        <v>55.936484999999998</v>
      </c>
      <c r="BE184">
        <v>93398.489560000002</v>
      </c>
      <c r="BF184">
        <v>77334.962239</v>
      </c>
      <c r="BG184">
        <v>7.7721590000000003</v>
      </c>
      <c r="BH184">
        <v>584</v>
      </c>
      <c r="BI184">
        <v>541.5</v>
      </c>
      <c r="BJ184">
        <v>549.25</v>
      </c>
      <c r="BK184">
        <v>603</v>
      </c>
      <c r="BL184">
        <v>593</v>
      </c>
      <c r="BM184">
        <v>18.525099999999998</v>
      </c>
      <c r="BO184">
        <v>0.43918000000000001</v>
      </c>
      <c r="BP184">
        <v>1.1711469999999999</v>
      </c>
      <c r="BQ184">
        <v>30.32</v>
      </c>
      <c r="BR184">
        <v>575</v>
      </c>
      <c r="BS184">
        <v>8337.6037529999994</v>
      </c>
      <c r="BT184">
        <v>47093.026351</v>
      </c>
      <c r="BU184">
        <v>157199.91115100001</v>
      </c>
      <c r="BV184">
        <v>1053145.8333330001</v>
      </c>
      <c r="BW184">
        <v>3267.234496</v>
      </c>
      <c r="BX184">
        <v>45.349056599999997</v>
      </c>
      <c r="BY184">
        <v>12.527765</v>
      </c>
      <c r="BZ184">
        <v>336</v>
      </c>
      <c r="CA184">
        <v>474.5</v>
      </c>
      <c r="CB184">
        <v>419.58333333000002</v>
      </c>
      <c r="CC184">
        <v>347.83333333000002</v>
      </c>
      <c r="CD184">
        <v>329.5</v>
      </c>
      <c r="CE184">
        <v>282</v>
      </c>
      <c r="CF184">
        <v>395.5</v>
      </c>
      <c r="CG184">
        <v>350.25</v>
      </c>
      <c r="CH184">
        <v>297.08333333000002</v>
      </c>
      <c r="CI184">
        <v>279</v>
      </c>
      <c r="CJ184">
        <v>52.5</v>
      </c>
      <c r="CK184">
        <v>79</v>
      </c>
      <c r="CL184">
        <v>69.333333330000002</v>
      </c>
      <c r="CM184">
        <v>50.75</v>
      </c>
      <c r="CN184">
        <v>50</v>
      </c>
      <c r="CO184">
        <v>4.4716529999999999</v>
      </c>
      <c r="CP184">
        <v>88</v>
      </c>
      <c r="CR184">
        <v>15</v>
      </c>
      <c r="CS184">
        <v>38</v>
      </c>
      <c r="CT184">
        <v>89</v>
      </c>
      <c r="CU184">
        <v>87</v>
      </c>
      <c r="CX184">
        <v>34</v>
      </c>
      <c r="CY184">
        <v>70</v>
      </c>
      <c r="CZ184">
        <v>78</v>
      </c>
      <c r="DA184">
        <v>88</v>
      </c>
      <c r="DB184">
        <v>689</v>
      </c>
      <c r="DC184">
        <v>34</v>
      </c>
      <c r="DD184">
        <v>70</v>
      </c>
      <c r="DE184">
        <v>78</v>
      </c>
      <c r="DF184">
        <v>88</v>
      </c>
      <c r="DG184">
        <v>622</v>
      </c>
      <c r="DH184" t="s">
        <v>45</v>
      </c>
      <c r="DI184" t="s">
        <v>522</v>
      </c>
      <c r="DJ184">
        <v>5252.4947999999995</v>
      </c>
      <c r="DK184">
        <v>5272.1707999999999</v>
      </c>
      <c r="DL184">
        <v>5229.9605000000001</v>
      </c>
      <c r="DM184">
        <v>5243.5667999999996</v>
      </c>
      <c r="DN184">
        <v>5249.1482999999998</v>
      </c>
      <c r="DO184">
        <v>5199.0999000000002</v>
      </c>
      <c r="DP184">
        <v>5212.1716999999999</v>
      </c>
      <c r="DQ184">
        <v>5266.8671999999997</v>
      </c>
      <c r="DR184">
        <v>5314.0021999999999</v>
      </c>
      <c r="DS184">
        <v>5384.7826999999997</v>
      </c>
      <c r="DT184">
        <v>2257.5025999999998</v>
      </c>
      <c r="DU184">
        <v>2307.2413999999999</v>
      </c>
      <c r="DV184">
        <v>2371.4515000000001</v>
      </c>
      <c r="DW184">
        <v>2443.1797999999999</v>
      </c>
      <c r="DX184">
        <v>2503.4605999999999</v>
      </c>
      <c r="DY184">
        <v>2588.8780999999999</v>
      </c>
      <c r="DZ184">
        <v>2664.6194999999998</v>
      </c>
      <c r="EA184">
        <v>2711.7966999999999</v>
      </c>
      <c r="EB184">
        <v>2756.2208999999998</v>
      </c>
      <c r="EC184">
        <v>2775.0272</v>
      </c>
    </row>
    <row r="185" spans="1:133" customFormat="1" x14ac:dyDescent="0.25">
      <c r="A185" t="s">
        <v>103</v>
      </c>
      <c r="B185" t="s">
        <v>523</v>
      </c>
      <c r="C185">
        <v>185</v>
      </c>
      <c r="D185">
        <v>140628.00001151999</v>
      </c>
      <c r="E185">
        <v>98.35607142745053</v>
      </c>
      <c r="F185">
        <v>837.76346097700298</v>
      </c>
      <c r="G185">
        <v>56842.105261052631</v>
      </c>
      <c r="H185">
        <v>75</v>
      </c>
      <c r="I185">
        <v>26.882431</v>
      </c>
      <c r="J185">
        <v>21.82959</v>
      </c>
      <c r="K185">
        <v>9.9380930000000003</v>
      </c>
      <c r="L185">
        <v>6.7189430000000003</v>
      </c>
      <c r="M185">
        <v>3028</v>
      </c>
      <c r="N185">
        <v>2214</v>
      </c>
      <c r="O185">
        <v>2168</v>
      </c>
      <c r="P185">
        <v>2191</v>
      </c>
      <c r="Q185">
        <v>2192</v>
      </c>
      <c r="R185">
        <v>2189</v>
      </c>
      <c r="S185">
        <v>814</v>
      </c>
      <c r="T185">
        <v>711</v>
      </c>
      <c r="U185">
        <v>755</v>
      </c>
      <c r="V185">
        <v>786</v>
      </c>
      <c r="W185">
        <v>808</v>
      </c>
      <c r="X185">
        <v>24.993808999999999</v>
      </c>
      <c r="Y185">
        <v>1.1225750000000001</v>
      </c>
      <c r="Z185">
        <v>2250</v>
      </c>
      <c r="AA185">
        <v>2199</v>
      </c>
      <c r="AB185">
        <v>2135</v>
      </c>
      <c r="AC185">
        <v>2092.6030999999998</v>
      </c>
      <c r="AD185">
        <v>840</v>
      </c>
      <c r="AE185">
        <v>911</v>
      </c>
      <c r="AF185">
        <v>998</v>
      </c>
      <c r="AG185">
        <v>1045.4277999999999</v>
      </c>
      <c r="AH185">
        <v>72250</v>
      </c>
      <c r="AI185">
        <v>15301.857201999999</v>
      </c>
      <c r="AJ185">
        <v>22.854013999999999</v>
      </c>
      <c r="AK185">
        <v>79.405694999999994</v>
      </c>
      <c r="AL185">
        <v>268762.899263</v>
      </c>
      <c r="AM185">
        <v>63.953000000000003</v>
      </c>
      <c r="AN185">
        <v>1.5714285699999999</v>
      </c>
      <c r="AO185">
        <v>14.299868</v>
      </c>
      <c r="AP185">
        <v>14.061500000000001</v>
      </c>
      <c r="AQ185">
        <v>3.5651999999999999</v>
      </c>
      <c r="AR185">
        <v>1.8044</v>
      </c>
      <c r="AS185">
        <v>3.9100000000000003E-2</v>
      </c>
      <c r="AT185">
        <v>4.3501000000000003</v>
      </c>
      <c r="AU185">
        <v>523613.33333300002</v>
      </c>
      <c r="AV185">
        <v>358501.35746000003</v>
      </c>
      <c r="AW185">
        <v>407964.86825599999</v>
      </c>
      <c r="AX185">
        <v>407925.58139499999</v>
      </c>
      <c r="AY185">
        <v>450575.47169799998</v>
      </c>
      <c r="AZ185">
        <v>38907.859973999999</v>
      </c>
      <c r="BA185">
        <v>590.17746599999998</v>
      </c>
      <c r="BB185">
        <v>8576.6405279999999</v>
      </c>
      <c r="BC185">
        <v>24.845233</v>
      </c>
      <c r="BD185">
        <v>770.945109</v>
      </c>
      <c r="BE185">
        <v>168997.54299799999</v>
      </c>
      <c r="BF185">
        <v>144733.41523300001</v>
      </c>
      <c r="BG185">
        <v>7.4306469999999996</v>
      </c>
      <c r="BH185">
        <v>225</v>
      </c>
      <c r="BI185">
        <v>184.16666667000001</v>
      </c>
      <c r="BJ185">
        <v>199.25</v>
      </c>
      <c r="BK185">
        <v>215</v>
      </c>
      <c r="BL185">
        <v>212</v>
      </c>
      <c r="BM185">
        <v>19.778870000000001</v>
      </c>
      <c r="BN185">
        <v>7.5555560000000002</v>
      </c>
      <c r="BO185">
        <v>0.28071299999999999</v>
      </c>
      <c r="BQ185">
        <v>52.316964290000001</v>
      </c>
      <c r="BR185">
        <v>224</v>
      </c>
      <c r="BS185">
        <v>5259.9257120000002</v>
      </c>
      <c r="BT185">
        <v>26244.385732999999</v>
      </c>
      <c r="BU185">
        <v>97626.535627000005</v>
      </c>
      <c r="BV185">
        <v>1045631.578947</v>
      </c>
      <c r="BW185">
        <v>1426.6842799999999</v>
      </c>
      <c r="BX185">
        <v>59.758620690000001</v>
      </c>
      <c r="BY185">
        <v>7.5552830000000002</v>
      </c>
      <c r="BZ185">
        <v>76</v>
      </c>
      <c r="CA185">
        <v>73.583333330000002</v>
      </c>
      <c r="CB185">
        <v>65.5</v>
      </c>
      <c r="CC185">
        <v>72.25</v>
      </c>
      <c r="CD185">
        <v>68</v>
      </c>
      <c r="CE185">
        <v>61.5</v>
      </c>
      <c r="CF185">
        <v>58.75</v>
      </c>
      <c r="CG185">
        <v>56.75</v>
      </c>
      <c r="CH185">
        <v>63.083333330000002</v>
      </c>
      <c r="CI185">
        <v>58</v>
      </c>
      <c r="CJ185">
        <v>14</v>
      </c>
      <c r="CK185">
        <v>14.83333333</v>
      </c>
      <c r="CL185">
        <v>8.75</v>
      </c>
      <c r="CM185">
        <v>9.1666666699999997</v>
      </c>
      <c r="CN185">
        <v>11</v>
      </c>
      <c r="CO185">
        <v>2.5099079999999998</v>
      </c>
      <c r="CP185">
        <v>88.5</v>
      </c>
      <c r="CR185">
        <v>18</v>
      </c>
      <c r="CS185">
        <v>39</v>
      </c>
      <c r="CT185">
        <v>96</v>
      </c>
      <c r="CU185">
        <v>91</v>
      </c>
      <c r="CW185">
        <v>56</v>
      </c>
      <c r="CX185">
        <v>36</v>
      </c>
      <c r="CY185">
        <v>80</v>
      </c>
      <c r="CZ185">
        <v>79</v>
      </c>
      <c r="DA185">
        <v>80</v>
      </c>
      <c r="DB185">
        <v>493</v>
      </c>
      <c r="DC185">
        <v>36</v>
      </c>
      <c r="DD185">
        <v>80</v>
      </c>
      <c r="DE185">
        <v>79</v>
      </c>
      <c r="DF185">
        <v>80</v>
      </c>
      <c r="DG185">
        <v>412</v>
      </c>
      <c r="DH185" t="s">
        <v>103</v>
      </c>
      <c r="DI185" t="s">
        <v>523</v>
      </c>
      <c r="DJ185">
        <v>2206.1068</v>
      </c>
      <c r="DK185">
        <v>2194.7856000000002</v>
      </c>
      <c r="DL185">
        <v>2148.3672000000001</v>
      </c>
      <c r="DM185">
        <v>2111.6660000000002</v>
      </c>
      <c r="DN185">
        <v>2092.6030999999998</v>
      </c>
      <c r="DO185">
        <v>2041.3007</v>
      </c>
      <c r="DP185">
        <v>2018.5497</v>
      </c>
      <c r="DQ185">
        <v>2024.4559999999999</v>
      </c>
      <c r="DR185">
        <v>2009.4917</v>
      </c>
      <c r="DS185">
        <v>2022.5333000000001</v>
      </c>
      <c r="DT185">
        <v>827.31889999999999</v>
      </c>
      <c r="DU185">
        <v>865.90009999999995</v>
      </c>
      <c r="DV185">
        <v>934.48599999999999</v>
      </c>
      <c r="DW185">
        <v>989.88049999999998</v>
      </c>
      <c r="DX185">
        <v>1045.4277999999999</v>
      </c>
      <c r="DY185">
        <v>1104.0445</v>
      </c>
      <c r="DZ185">
        <v>1150.8600000000001</v>
      </c>
      <c r="EA185">
        <v>1177.4703</v>
      </c>
      <c r="EB185">
        <v>1202.5024000000001</v>
      </c>
      <c r="EC185">
        <v>1232.5579</v>
      </c>
    </row>
    <row r="186" spans="1:133" customFormat="1" x14ac:dyDescent="0.25">
      <c r="A186" t="s">
        <v>35</v>
      </c>
      <c r="B186" t="s">
        <v>524</v>
      </c>
      <c r="C186">
        <v>186</v>
      </c>
      <c r="D186">
        <v>68484.000003840003</v>
      </c>
      <c r="E186">
        <v>82.617715176722925</v>
      </c>
      <c r="F186">
        <v>1000.4234565175569</v>
      </c>
      <c r="G186">
        <v>53631.284910837989</v>
      </c>
      <c r="H186">
        <v>56</v>
      </c>
      <c r="I186">
        <v>27.214022</v>
      </c>
      <c r="J186">
        <v>13.514760000000001</v>
      </c>
      <c r="K186">
        <v>11.540713999999999</v>
      </c>
      <c r="L186">
        <v>6.912712</v>
      </c>
      <c r="M186">
        <v>2168</v>
      </c>
      <c r="N186">
        <v>1578</v>
      </c>
      <c r="O186">
        <v>1500</v>
      </c>
      <c r="P186">
        <v>1530</v>
      </c>
      <c r="Q186">
        <v>1541</v>
      </c>
      <c r="R186">
        <v>1552</v>
      </c>
      <c r="S186">
        <v>590</v>
      </c>
      <c r="T186">
        <v>573</v>
      </c>
      <c r="U186">
        <v>573</v>
      </c>
      <c r="V186">
        <v>572</v>
      </c>
      <c r="W186">
        <v>580</v>
      </c>
      <c r="X186">
        <v>25.401288999999998</v>
      </c>
      <c r="Y186">
        <v>1.4411240000000001</v>
      </c>
      <c r="Z186">
        <v>1462</v>
      </c>
      <c r="AA186">
        <v>1428</v>
      </c>
      <c r="AB186">
        <v>1546</v>
      </c>
      <c r="AC186">
        <v>1551.1759</v>
      </c>
      <c r="AD186">
        <v>601</v>
      </c>
      <c r="AE186">
        <v>616</v>
      </c>
      <c r="AF186">
        <v>579</v>
      </c>
      <c r="AG186">
        <v>633.27819999999997</v>
      </c>
      <c r="AH186">
        <v>83818.726936999999</v>
      </c>
      <c r="AI186">
        <v>17760.749854000002</v>
      </c>
      <c r="AJ186">
        <v>17.075303999999999</v>
      </c>
      <c r="AK186">
        <v>67.955477000000002</v>
      </c>
      <c r="AL186">
        <v>307998.305085</v>
      </c>
      <c r="AM186">
        <v>44.776000000000003</v>
      </c>
      <c r="AN186">
        <v>1.4161073799999999</v>
      </c>
      <c r="AO186">
        <v>19.833947999999999</v>
      </c>
      <c r="AP186">
        <v>12.694100000000001</v>
      </c>
      <c r="AQ186">
        <v>-3.1282000000000001</v>
      </c>
      <c r="AR186">
        <v>-5.7054999999999998</v>
      </c>
      <c r="AS186">
        <v>1.4731000000000001</v>
      </c>
      <c r="AT186">
        <v>7.9507000000000003</v>
      </c>
      <c r="AU186">
        <v>527023.07692300004</v>
      </c>
      <c r="AV186">
        <v>396498.74053399998</v>
      </c>
      <c r="AW186">
        <v>374834.58646600001</v>
      </c>
      <c r="AX186">
        <v>462097.56097599998</v>
      </c>
      <c r="AY186">
        <v>480976</v>
      </c>
      <c r="AZ186">
        <v>31601.937268999998</v>
      </c>
      <c r="BA186">
        <v>1215.817223</v>
      </c>
      <c r="BB186">
        <v>6988.9865259999997</v>
      </c>
      <c r="BC186">
        <v>166.02226099999999</v>
      </c>
      <c r="BD186">
        <v>285.764499</v>
      </c>
      <c r="BE186">
        <v>148272.881356</v>
      </c>
      <c r="BF186">
        <v>116123.728814</v>
      </c>
      <c r="BG186">
        <v>5.9963100000000003</v>
      </c>
      <c r="BH186">
        <v>130</v>
      </c>
      <c r="BI186">
        <v>132.33333334</v>
      </c>
      <c r="BJ186">
        <v>133</v>
      </c>
      <c r="BK186">
        <v>123</v>
      </c>
      <c r="BL186">
        <v>125</v>
      </c>
      <c r="BM186">
        <v>15.762712000000001</v>
      </c>
      <c r="BO186">
        <v>0.55350600000000005</v>
      </c>
      <c r="BP186">
        <v>0.59963100000000003</v>
      </c>
      <c r="BQ186">
        <v>44.24031008</v>
      </c>
      <c r="BR186">
        <v>129</v>
      </c>
      <c r="BS186">
        <v>9036.2038659999998</v>
      </c>
      <c r="BT186">
        <v>43159.132840999999</v>
      </c>
      <c r="BU186">
        <v>158591.52542399999</v>
      </c>
      <c r="BV186">
        <v>1045463.687151</v>
      </c>
      <c r="BW186">
        <v>2214.02214</v>
      </c>
      <c r="BX186">
        <v>50.722222219999999</v>
      </c>
      <c r="BY186">
        <v>12.033898000000001</v>
      </c>
      <c r="BZ186">
        <v>89.5</v>
      </c>
      <c r="CA186">
        <v>78.416666669999998</v>
      </c>
      <c r="CB186">
        <v>83.083333330000002</v>
      </c>
      <c r="CC186">
        <v>86.083333330000002</v>
      </c>
      <c r="CD186">
        <v>83</v>
      </c>
      <c r="CE186">
        <v>71</v>
      </c>
      <c r="CF186">
        <v>64.583333330000002</v>
      </c>
      <c r="CG186">
        <v>70.25</v>
      </c>
      <c r="CH186">
        <v>75.083333330000002</v>
      </c>
      <c r="CI186">
        <v>70.5</v>
      </c>
      <c r="CJ186">
        <v>16</v>
      </c>
      <c r="CK186">
        <v>13.83333333</v>
      </c>
      <c r="CL186">
        <v>12.83333333</v>
      </c>
      <c r="CM186">
        <v>11</v>
      </c>
      <c r="CN186">
        <v>12.5</v>
      </c>
      <c r="CO186">
        <v>4.1282290000000001</v>
      </c>
      <c r="CP186">
        <v>84</v>
      </c>
      <c r="CR186">
        <v>17</v>
      </c>
      <c r="CS186">
        <v>41</v>
      </c>
      <c r="CT186">
        <v>96</v>
      </c>
      <c r="CU186">
        <v>93</v>
      </c>
      <c r="CW186">
        <v>16</v>
      </c>
      <c r="CX186">
        <v>23</v>
      </c>
      <c r="CY186">
        <v>63</v>
      </c>
      <c r="CZ186">
        <v>69</v>
      </c>
      <c r="DA186">
        <v>87</v>
      </c>
      <c r="DB186">
        <v>553</v>
      </c>
      <c r="DC186">
        <v>23</v>
      </c>
      <c r="DD186">
        <v>63</v>
      </c>
      <c r="DE186">
        <v>69</v>
      </c>
      <c r="DF186">
        <v>87</v>
      </c>
      <c r="DG186">
        <v>444</v>
      </c>
      <c r="DH186" t="s">
        <v>35</v>
      </c>
      <c r="DI186" t="s">
        <v>524</v>
      </c>
      <c r="DJ186">
        <v>1577.9926</v>
      </c>
      <c r="DK186">
        <v>1579.2809999999999</v>
      </c>
      <c r="DL186">
        <v>1571.0839000000001</v>
      </c>
      <c r="DM186">
        <v>1574.8259</v>
      </c>
      <c r="DN186">
        <v>1551.1759</v>
      </c>
      <c r="DO186">
        <v>1528.2573</v>
      </c>
      <c r="DP186">
        <v>1543.4322999999999</v>
      </c>
      <c r="DQ186">
        <v>1550.0686000000001</v>
      </c>
      <c r="DR186">
        <v>1556.1515999999999</v>
      </c>
      <c r="DS186">
        <v>1550.6561999999999</v>
      </c>
      <c r="DT186">
        <v>569.83119999999997</v>
      </c>
      <c r="DU186">
        <v>583.93399999999997</v>
      </c>
      <c r="DV186">
        <v>600.32370000000003</v>
      </c>
      <c r="DW186">
        <v>612.69389999999999</v>
      </c>
      <c r="DX186">
        <v>633.27819999999997</v>
      </c>
      <c r="DY186">
        <v>665.49879999999996</v>
      </c>
      <c r="DZ186">
        <v>681.1902</v>
      </c>
      <c r="EA186">
        <v>688.76409999999998</v>
      </c>
      <c r="EB186">
        <v>700.73659999999995</v>
      </c>
      <c r="EC186">
        <v>718.9117</v>
      </c>
    </row>
    <row r="187" spans="1:133" customFormat="1" x14ac:dyDescent="0.25">
      <c r="A187" t="s">
        <v>231</v>
      </c>
      <c r="B187" t="s">
        <v>525</v>
      </c>
      <c r="C187">
        <v>187</v>
      </c>
      <c r="D187">
        <v>128568</v>
      </c>
      <c r="E187">
        <v>115.1774848250047</v>
      </c>
      <c r="F187">
        <v>815.66175097997939</v>
      </c>
      <c r="G187">
        <v>0</v>
      </c>
      <c r="H187">
        <v>47</v>
      </c>
      <c r="I187">
        <v>27.708029</v>
      </c>
      <c r="J187">
        <v>20.116788</v>
      </c>
      <c r="K187">
        <v>14.792743</v>
      </c>
      <c r="L187">
        <v>8.3165370000000003</v>
      </c>
      <c r="M187">
        <v>3425</v>
      </c>
      <c r="N187">
        <v>2476</v>
      </c>
      <c r="O187">
        <v>2371</v>
      </c>
      <c r="P187">
        <v>2404</v>
      </c>
      <c r="Q187">
        <v>2441</v>
      </c>
      <c r="R187">
        <v>2473</v>
      </c>
      <c r="S187">
        <v>949</v>
      </c>
      <c r="T187">
        <v>972</v>
      </c>
      <c r="U187">
        <v>971</v>
      </c>
      <c r="V187">
        <v>946</v>
      </c>
      <c r="W187">
        <v>929</v>
      </c>
      <c r="X187">
        <v>30.014897999999999</v>
      </c>
      <c r="Y187">
        <v>1.437209</v>
      </c>
      <c r="Z187">
        <v>2427</v>
      </c>
      <c r="AA187">
        <v>2377</v>
      </c>
      <c r="AB187">
        <v>2344</v>
      </c>
      <c r="AC187">
        <v>2334.5291000000002</v>
      </c>
      <c r="AD187">
        <v>1001</v>
      </c>
      <c r="AE187">
        <v>1044</v>
      </c>
      <c r="AF187">
        <v>1063</v>
      </c>
      <c r="AG187">
        <v>1098.0576000000001</v>
      </c>
      <c r="AH187">
        <v>73976.642336000004</v>
      </c>
      <c r="AI187">
        <v>19026.465691000001</v>
      </c>
      <c r="AJ187">
        <v>-21.408121999999999</v>
      </c>
      <c r="AK187">
        <v>17.526948000000001</v>
      </c>
      <c r="AL187">
        <v>266986.30137</v>
      </c>
      <c r="AM187">
        <v>62.677</v>
      </c>
      <c r="AN187">
        <v>1.34529148</v>
      </c>
      <c r="AO187">
        <v>24.291971</v>
      </c>
      <c r="AP187">
        <v>-8.9755000000000003</v>
      </c>
      <c r="AQ187">
        <v>-10.5032</v>
      </c>
      <c r="AR187">
        <v>-10.5518</v>
      </c>
      <c r="AS187">
        <v>-7.1665000000000001</v>
      </c>
      <c r="AT187">
        <v>-8.2120999999999995</v>
      </c>
      <c r="AU187">
        <v>421156.626506</v>
      </c>
      <c r="AV187">
        <v>272309.91956499999</v>
      </c>
      <c r="AW187">
        <v>267112.61731499998</v>
      </c>
      <c r="AX187">
        <v>290405.22875800001</v>
      </c>
      <c r="AY187">
        <v>356830</v>
      </c>
      <c r="AZ187">
        <v>30618.394161</v>
      </c>
      <c r="BA187">
        <v>516.34387900000002</v>
      </c>
      <c r="BB187">
        <v>8064.1486290000003</v>
      </c>
      <c r="BC187">
        <v>48.374375999999998</v>
      </c>
      <c r="BD187">
        <v>678.73104899999998</v>
      </c>
      <c r="BE187">
        <v>127787.14436200001</v>
      </c>
      <c r="BF187">
        <v>110503.688093</v>
      </c>
      <c r="BG187">
        <v>7.270073</v>
      </c>
      <c r="BH187">
        <v>249</v>
      </c>
      <c r="BI187">
        <v>310.83333334000002</v>
      </c>
      <c r="BJ187">
        <v>319.66666665999998</v>
      </c>
      <c r="BK187">
        <v>306</v>
      </c>
      <c r="BL187">
        <v>300</v>
      </c>
      <c r="BM187">
        <v>18.86196</v>
      </c>
      <c r="BN187">
        <v>9.6385539999999992</v>
      </c>
      <c r="BO187">
        <v>0.59853999999999996</v>
      </c>
      <c r="BQ187">
        <v>60.875</v>
      </c>
      <c r="BR187">
        <v>176</v>
      </c>
      <c r="BS187">
        <v>9701.340811</v>
      </c>
      <c r="BT187">
        <v>38510.948904999997</v>
      </c>
      <c r="BU187">
        <v>138988.40885099999</v>
      </c>
      <c r="BV187">
        <v>1127350.42735</v>
      </c>
      <c r="BW187">
        <v>0</v>
      </c>
      <c r="BX187">
        <v>94.515151520000003</v>
      </c>
      <c r="BY187">
        <v>8.9567969999999999</v>
      </c>
      <c r="BZ187">
        <v>117</v>
      </c>
      <c r="CA187">
        <v>135.41666667000001</v>
      </c>
      <c r="CB187">
        <v>129.58333332999999</v>
      </c>
      <c r="CC187">
        <v>102.75</v>
      </c>
      <c r="CD187">
        <v>97</v>
      </c>
      <c r="CE187">
        <v>85</v>
      </c>
      <c r="CF187">
        <v>112.5</v>
      </c>
      <c r="CG187">
        <v>107.66666667</v>
      </c>
      <c r="CH187">
        <v>82</v>
      </c>
      <c r="CI187">
        <v>72.5</v>
      </c>
      <c r="CJ187">
        <v>30</v>
      </c>
      <c r="CK187">
        <v>22.916666670000001</v>
      </c>
      <c r="CL187">
        <v>21.916666670000001</v>
      </c>
      <c r="CM187">
        <v>20.75</v>
      </c>
      <c r="CN187">
        <v>25</v>
      </c>
      <c r="CO187">
        <v>3.416058</v>
      </c>
      <c r="CP187">
        <v>86.5</v>
      </c>
      <c r="CS187">
        <v>37</v>
      </c>
      <c r="CT187">
        <v>94</v>
      </c>
      <c r="CU187">
        <v>90</v>
      </c>
      <c r="CW187">
        <v>11</v>
      </c>
      <c r="CX187">
        <v>27</v>
      </c>
      <c r="CY187">
        <v>76</v>
      </c>
      <c r="CZ187">
        <v>80</v>
      </c>
      <c r="DA187">
        <v>85</v>
      </c>
      <c r="DB187">
        <v>593</v>
      </c>
      <c r="DC187">
        <v>27</v>
      </c>
      <c r="DD187">
        <v>76</v>
      </c>
      <c r="DE187">
        <v>80</v>
      </c>
      <c r="DF187">
        <v>85</v>
      </c>
      <c r="DG187">
        <v>579</v>
      </c>
      <c r="DH187" t="s">
        <v>231</v>
      </c>
      <c r="DI187" t="s">
        <v>525</v>
      </c>
      <c r="DJ187">
        <v>2472.0605</v>
      </c>
      <c r="DK187">
        <v>2460.6206999999999</v>
      </c>
      <c r="DL187">
        <v>2422.4014999999999</v>
      </c>
      <c r="DM187">
        <v>2376.5605</v>
      </c>
      <c r="DN187">
        <v>2334.5291000000002</v>
      </c>
      <c r="DO187">
        <v>2300.2296000000001</v>
      </c>
      <c r="DP187">
        <v>2265.5709000000002</v>
      </c>
      <c r="DQ187">
        <v>2260.2206000000001</v>
      </c>
      <c r="DR187">
        <v>2232.7330000000002</v>
      </c>
      <c r="DS187">
        <v>2263.9749000000002</v>
      </c>
      <c r="DT187">
        <v>940.29290000000003</v>
      </c>
      <c r="DU187">
        <v>968.44479999999999</v>
      </c>
      <c r="DV187">
        <v>1005.9262</v>
      </c>
      <c r="DW187">
        <v>1056.5355999999999</v>
      </c>
      <c r="DX187">
        <v>1098.0576000000001</v>
      </c>
      <c r="DY187">
        <v>1128.9721999999999</v>
      </c>
      <c r="DZ187">
        <v>1160.7401</v>
      </c>
      <c r="EA187">
        <v>1184.2009</v>
      </c>
      <c r="EB187">
        <v>1213.8011999999999</v>
      </c>
      <c r="EC187">
        <v>1213.7279000000001</v>
      </c>
    </row>
    <row r="188" spans="1:133" customFormat="1" x14ac:dyDescent="0.25">
      <c r="A188" t="s">
        <v>204</v>
      </c>
      <c r="B188" t="s">
        <v>526</v>
      </c>
      <c r="C188">
        <v>188</v>
      </c>
      <c r="G188">
        <v>83159.090905499994</v>
      </c>
      <c r="H188">
        <v>58</v>
      </c>
      <c r="I188">
        <v>22.185154000000001</v>
      </c>
      <c r="J188">
        <v>19.516262999999999</v>
      </c>
      <c r="K188">
        <v>12.879958</v>
      </c>
      <c r="L188">
        <v>6.8521380000000001</v>
      </c>
      <c r="M188">
        <v>1199</v>
      </c>
      <c r="N188">
        <v>933</v>
      </c>
      <c r="O188">
        <v>871</v>
      </c>
      <c r="P188">
        <v>904</v>
      </c>
      <c r="Q188">
        <v>927</v>
      </c>
      <c r="R188">
        <v>938</v>
      </c>
      <c r="S188">
        <v>266</v>
      </c>
      <c r="T188">
        <v>239</v>
      </c>
      <c r="U188">
        <v>242</v>
      </c>
      <c r="V188">
        <v>247</v>
      </c>
      <c r="W188">
        <v>255</v>
      </c>
      <c r="X188">
        <v>30.886140999999999</v>
      </c>
      <c r="Y188">
        <v>1.287995</v>
      </c>
      <c r="Z188">
        <v>941</v>
      </c>
      <c r="AA188">
        <v>934</v>
      </c>
      <c r="AB188">
        <v>892</v>
      </c>
      <c r="AC188">
        <v>856.84360000000004</v>
      </c>
      <c r="AD188">
        <v>278</v>
      </c>
      <c r="AE188">
        <v>296</v>
      </c>
      <c r="AF188">
        <v>316</v>
      </c>
      <c r="AG188">
        <v>350.26760000000002</v>
      </c>
      <c r="AH188">
        <v>80556.296914000006</v>
      </c>
      <c r="AI188">
        <v>21304.739825000001</v>
      </c>
      <c r="AJ188">
        <v>21.055755000000001</v>
      </c>
      <c r="AK188">
        <v>92.735703000000001</v>
      </c>
      <c r="AL188">
        <v>363109.02255599998</v>
      </c>
      <c r="AM188">
        <v>58.594000000000001</v>
      </c>
      <c r="AN188">
        <v>1.4655172400000001</v>
      </c>
      <c r="AO188">
        <v>7.4228519999999998</v>
      </c>
      <c r="AP188">
        <v>34.1541</v>
      </c>
      <c r="AQ188">
        <v>11.1531</v>
      </c>
      <c r="AR188">
        <v>19.6371</v>
      </c>
      <c r="AS188">
        <v>20.535599999999999</v>
      </c>
      <c r="AT188">
        <v>27.649100000000001</v>
      </c>
      <c r="AU188">
        <v>541593.75</v>
      </c>
      <c r="AW188">
        <v>484286.77377099998</v>
      </c>
      <c r="AX188">
        <v>509303.03030300001</v>
      </c>
      <c r="AY188">
        <v>554984.12698399997</v>
      </c>
      <c r="AZ188">
        <v>28909.090908999999</v>
      </c>
      <c r="BA188">
        <v>943.32818099999997</v>
      </c>
      <c r="BB188">
        <v>8036.0638849999996</v>
      </c>
      <c r="BC188">
        <v>0</v>
      </c>
      <c r="BD188">
        <v>107.934055</v>
      </c>
      <c r="BE188">
        <v>147172.93233099999</v>
      </c>
      <c r="BF188">
        <v>130308.27067699999</v>
      </c>
      <c r="BG188">
        <v>5.3377809999999997</v>
      </c>
      <c r="BH188">
        <v>64</v>
      </c>
      <c r="BJ188">
        <v>67.416666669999998</v>
      </c>
      <c r="BK188">
        <v>66</v>
      </c>
      <c r="BL188">
        <v>63</v>
      </c>
      <c r="BM188">
        <v>15.037594</v>
      </c>
      <c r="BN188">
        <v>0</v>
      </c>
      <c r="BS188">
        <v>12123.647604</v>
      </c>
      <c r="BT188">
        <v>47602.168473999998</v>
      </c>
      <c r="BU188">
        <v>214567.669173</v>
      </c>
      <c r="BV188">
        <v>1297159.090909</v>
      </c>
      <c r="BW188">
        <v>3051.709758</v>
      </c>
      <c r="BY188">
        <v>12.030075</v>
      </c>
      <c r="BZ188">
        <v>44</v>
      </c>
      <c r="CA188">
        <v>34.916666669999998</v>
      </c>
      <c r="CB188">
        <v>39.25</v>
      </c>
      <c r="CC188">
        <v>39.5</v>
      </c>
      <c r="CD188">
        <v>43</v>
      </c>
      <c r="CE188">
        <v>32</v>
      </c>
      <c r="CF188">
        <v>27.166666670000001</v>
      </c>
      <c r="CG188">
        <v>30.916666670000001</v>
      </c>
      <c r="CH188">
        <v>30.916666670000001</v>
      </c>
      <c r="CI188">
        <v>33</v>
      </c>
      <c r="CJ188">
        <v>12</v>
      </c>
      <c r="CK188">
        <v>7.75</v>
      </c>
      <c r="CL188">
        <v>8.3333333300000003</v>
      </c>
      <c r="CM188">
        <v>8.5833333300000003</v>
      </c>
      <c r="CN188">
        <v>10.5</v>
      </c>
      <c r="CO188">
        <v>3.6697250000000001</v>
      </c>
      <c r="CP188">
        <v>87</v>
      </c>
      <c r="CS188">
        <v>39</v>
      </c>
      <c r="CT188">
        <v>96</v>
      </c>
      <c r="CU188">
        <v>91</v>
      </c>
      <c r="CX188">
        <v>15</v>
      </c>
      <c r="CY188">
        <v>62</v>
      </c>
      <c r="CZ188">
        <v>58</v>
      </c>
      <c r="DA188">
        <v>92</v>
      </c>
      <c r="DB188">
        <v>1221</v>
      </c>
      <c r="DC188">
        <v>15</v>
      </c>
      <c r="DD188">
        <v>62</v>
      </c>
      <c r="DE188">
        <v>58</v>
      </c>
      <c r="DF188">
        <v>92</v>
      </c>
      <c r="DG188">
        <v>1295.5</v>
      </c>
      <c r="DH188" t="s">
        <v>204</v>
      </c>
      <c r="DI188" t="s">
        <v>526</v>
      </c>
      <c r="DJ188">
        <v>931.44450000000006</v>
      </c>
      <c r="DK188">
        <v>906.68180000000007</v>
      </c>
      <c r="DL188">
        <v>891.14769999999999</v>
      </c>
      <c r="DM188">
        <v>880.68780000000004</v>
      </c>
      <c r="DN188">
        <v>856.84360000000004</v>
      </c>
      <c r="DO188">
        <v>825.84299999999996</v>
      </c>
      <c r="DP188">
        <v>810.44859999999994</v>
      </c>
      <c r="DQ188">
        <v>810.70889999999997</v>
      </c>
      <c r="DR188">
        <v>814.6191</v>
      </c>
      <c r="DS188">
        <v>825.07159999999999</v>
      </c>
      <c r="DT188">
        <v>269.77620000000002</v>
      </c>
      <c r="DU188">
        <v>292.81509999999997</v>
      </c>
      <c r="DV188">
        <v>312.53800000000001</v>
      </c>
      <c r="DW188">
        <v>336.34609999999998</v>
      </c>
      <c r="DX188">
        <v>350.26760000000002</v>
      </c>
      <c r="DY188">
        <v>376.7996</v>
      </c>
      <c r="DZ188">
        <v>400.78960000000001</v>
      </c>
      <c r="EA188">
        <v>404.75319999999999</v>
      </c>
      <c r="EB188">
        <v>412.38510000000002</v>
      </c>
      <c r="EC188">
        <v>421.24430000000001</v>
      </c>
    </row>
    <row r="189" spans="1:133" customFormat="1" x14ac:dyDescent="0.25">
      <c r="A189" t="s">
        <v>69</v>
      </c>
      <c r="B189" t="s">
        <v>527</v>
      </c>
      <c r="C189">
        <v>189</v>
      </c>
      <c r="D189">
        <v>63479.999996159997</v>
      </c>
      <c r="E189">
        <v>80.331252211123314</v>
      </c>
      <c r="F189">
        <v>1155.4032766921669</v>
      </c>
      <c r="G189">
        <v>78200.956937799041</v>
      </c>
      <c r="H189">
        <v>95</v>
      </c>
      <c r="I189">
        <v>25.491924000000001</v>
      </c>
      <c r="J189">
        <v>31.483112999999999</v>
      </c>
      <c r="K189">
        <v>8.0142679999999995</v>
      </c>
      <c r="L189">
        <v>5.1605230000000004</v>
      </c>
      <c r="M189">
        <v>3405</v>
      </c>
      <c r="N189">
        <v>2537</v>
      </c>
      <c r="O189">
        <v>2383</v>
      </c>
      <c r="P189">
        <v>2427</v>
      </c>
      <c r="Q189">
        <v>2473</v>
      </c>
      <c r="R189">
        <v>2502</v>
      </c>
      <c r="S189">
        <v>868</v>
      </c>
      <c r="T189">
        <v>761</v>
      </c>
      <c r="U189">
        <v>799</v>
      </c>
      <c r="V189">
        <v>822</v>
      </c>
      <c r="W189">
        <v>843</v>
      </c>
      <c r="X189">
        <v>20.243756999999999</v>
      </c>
      <c r="Y189">
        <v>0.75505299999999997</v>
      </c>
      <c r="Z189">
        <v>2521</v>
      </c>
      <c r="AA189">
        <v>2530</v>
      </c>
      <c r="AB189">
        <v>2503</v>
      </c>
      <c r="AC189">
        <v>2523.0835000000002</v>
      </c>
      <c r="AD189">
        <v>934</v>
      </c>
      <c r="AE189">
        <v>1000</v>
      </c>
      <c r="AF189">
        <v>1040</v>
      </c>
      <c r="AG189">
        <v>1092.2072000000001</v>
      </c>
      <c r="AH189">
        <v>63395.301028000002</v>
      </c>
      <c r="AI189">
        <v>10714.030916</v>
      </c>
      <c r="AJ189">
        <v>10.73746</v>
      </c>
      <c r="AK189">
        <v>18.073722</v>
      </c>
      <c r="AL189">
        <v>248687.78801799999</v>
      </c>
      <c r="AM189">
        <v>73.825999999999993</v>
      </c>
      <c r="AN189">
        <v>1.46982759</v>
      </c>
      <c r="AO189">
        <v>7.9001469999999996</v>
      </c>
      <c r="AP189">
        <v>6.3357999999999999</v>
      </c>
      <c r="AQ189">
        <v>4.5503999999999998</v>
      </c>
      <c r="AR189">
        <v>0.72199999999999998</v>
      </c>
      <c r="AS189">
        <v>5.9371</v>
      </c>
      <c r="AT189">
        <v>11.5997</v>
      </c>
      <c r="AU189">
        <v>384005.23560199997</v>
      </c>
      <c r="AV189">
        <v>346927.83505200001</v>
      </c>
      <c r="AW189">
        <v>318992.23085499997</v>
      </c>
      <c r="AX189">
        <v>326009.09090900002</v>
      </c>
      <c r="AY189">
        <v>331890.47619000002</v>
      </c>
      <c r="AZ189">
        <v>21540.381791</v>
      </c>
      <c r="BA189">
        <v>599.821641</v>
      </c>
      <c r="BB189">
        <v>3790.249703</v>
      </c>
      <c r="BC189">
        <v>165.99286599999999</v>
      </c>
      <c r="BD189">
        <v>-25.267538999999999</v>
      </c>
      <c r="BE189">
        <v>104294.930876</v>
      </c>
      <c r="BF189">
        <v>84498.847926000002</v>
      </c>
      <c r="BG189">
        <v>5.6093979999999997</v>
      </c>
      <c r="BH189">
        <v>191</v>
      </c>
      <c r="BI189">
        <v>218.25</v>
      </c>
      <c r="BJ189">
        <v>225.25</v>
      </c>
      <c r="BK189">
        <v>220</v>
      </c>
      <c r="BL189">
        <v>210</v>
      </c>
      <c r="BM189">
        <v>15.207373</v>
      </c>
      <c r="BO189">
        <v>0.52863400000000005</v>
      </c>
      <c r="BQ189">
        <v>30.05681818</v>
      </c>
      <c r="BR189">
        <v>176</v>
      </c>
      <c r="BS189">
        <v>6165.1605229999996</v>
      </c>
      <c r="BT189">
        <v>36582.085168999998</v>
      </c>
      <c r="BU189">
        <v>143504.60829500001</v>
      </c>
      <c r="BV189">
        <v>1191980.861244</v>
      </c>
      <c r="BW189">
        <v>2400</v>
      </c>
      <c r="BX189">
        <v>44.096774189999998</v>
      </c>
      <c r="BY189">
        <v>9.3317969999999999</v>
      </c>
      <c r="BZ189">
        <v>104.5</v>
      </c>
      <c r="CA189">
        <v>99.916666669999998</v>
      </c>
      <c r="CB189">
        <v>100.75</v>
      </c>
      <c r="CC189">
        <v>102.75</v>
      </c>
      <c r="CD189">
        <v>107.5</v>
      </c>
      <c r="CE189">
        <v>81</v>
      </c>
      <c r="CF189">
        <v>76.333333330000002</v>
      </c>
      <c r="CG189">
        <v>76.666666669999998</v>
      </c>
      <c r="CH189">
        <v>74.416666669999998</v>
      </c>
      <c r="CI189">
        <v>83</v>
      </c>
      <c r="CJ189">
        <v>23.5</v>
      </c>
      <c r="CK189">
        <v>23.583333329999999</v>
      </c>
      <c r="CL189">
        <v>24.083333329999999</v>
      </c>
      <c r="CM189">
        <v>28.333333329999999</v>
      </c>
      <c r="CN189">
        <v>24</v>
      </c>
      <c r="CO189">
        <v>3.069016</v>
      </c>
      <c r="CP189">
        <v>89</v>
      </c>
      <c r="CQ189">
        <v>74.086005420000006</v>
      </c>
      <c r="CS189">
        <v>35</v>
      </c>
      <c r="CT189">
        <v>90</v>
      </c>
      <c r="CU189">
        <v>94</v>
      </c>
      <c r="CV189">
        <v>79.704846849999996</v>
      </c>
      <c r="CX189">
        <v>37</v>
      </c>
      <c r="CY189">
        <v>79</v>
      </c>
      <c r="CZ189">
        <v>71</v>
      </c>
      <c r="DA189">
        <v>80</v>
      </c>
      <c r="DB189">
        <v>592</v>
      </c>
      <c r="DC189">
        <v>37</v>
      </c>
      <c r="DD189">
        <v>79</v>
      </c>
      <c r="DE189">
        <v>71</v>
      </c>
      <c r="DF189">
        <v>80</v>
      </c>
      <c r="DG189">
        <v>416</v>
      </c>
      <c r="DH189" t="s">
        <v>69</v>
      </c>
      <c r="DI189" t="s">
        <v>527</v>
      </c>
      <c r="DJ189">
        <v>2536.0648000000001</v>
      </c>
      <c r="DK189">
        <v>2544.4452999999999</v>
      </c>
      <c r="DL189">
        <v>2552.1370999999999</v>
      </c>
      <c r="DM189">
        <v>2551.5628999999999</v>
      </c>
      <c r="DN189">
        <v>2523.0835000000002</v>
      </c>
      <c r="DO189">
        <v>2482.0797000000002</v>
      </c>
      <c r="DP189">
        <v>2478.8688000000002</v>
      </c>
      <c r="DQ189">
        <v>2460.9133000000002</v>
      </c>
      <c r="DR189">
        <v>2489.5333000000001</v>
      </c>
      <c r="DS189">
        <v>2493.5598</v>
      </c>
      <c r="DT189">
        <v>888.66480000000001</v>
      </c>
      <c r="DU189">
        <v>933.82529999999997</v>
      </c>
      <c r="DV189">
        <v>997.99030000000005</v>
      </c>
      <c r="DW189">
        <v>1040.1262999999999</v>
      </c>
      <c r="DX189">
        <v>1092.2072000000001</v>
      </c>
      <c r="DY189">
        <v>1162.2607</v>
      </c>
      <c r="DZ189">
        <v>1212.8493000000001</v>
      </c>
      <c r="EA189">
        <v>1264.5395000000001</v>
      </c>
      <c r="EB189">
        <v>1293.8483000000001</v>
      </c>
      <c r="EC189">
        <v>1332.6912</v>
      </c>
    </row>
    <row r="190" spans="1:133" customFormat="1" x14ac:dyDescent="0.25">
      <c r="A190" t="s">
        <v>151</v>
      </c>
      <c r="B190" t="s">
        <v>528</v>
      </c>
      <c r="C190">
        <v>190</v>
      </c>
      <c r="D190">
        <v>31871.999996760002</v>
      </c>
      <c r="E190">
        <v>196.83025798318374</v>
      </c>
      <c r="F190">
        <v>1220.5384037390984</v>
      </c>
      <c r="G190">
        <v>234866.66669680001</v>
      </c>
      <c r="H190">
        <v>78</v>
      </c>
      <c r="I190">
        <v>32.865169000000002</v>
      </c>
      <c r="J190">
        <v>16.760299</v>
      </c>
      <c r="K190">
        <v>14.995946999999999</v>
      </c>
      <c r="L190">
        <v>9.4839230000000008</v>
      </c>
      <c r="M190">
        <v>1068</v>
      </c>
      <c r="N190">
        <v>717</v>
      </c>
      <c r="O190">
        <v>707</v>
      </c>
      <c r="P190">
        <v>714</v>
      </c>
      <c r="Q190">
        <v>707</v>
      </c>
      <c r="R190">
        <v>720</v>
      </c>
      <c r="S190">
        <v>351</v>
      </c>
      <c r="T190">
        <v>360</v>
      </c>
      <c r="U190">
        <v>356</v>
      </c>
      <c r="V190">
        <v>350</v>
      </c>
      <c r="W190">
        <v>339</v>
      </c>
      <c r="X190">
        <v>28.857066</v>
      </c>
      <c r="Y190">
        <v>1.8373409999999999</v>
      </c>
      <c r="Z190">
        <v>718</v>
      </c>
      <c r="AA190">
        <v>707</v>
      </c>
      <c r="AB190">
        <v>670</v>
      </c>
      <c r="AC190">
        <v>716.97220000000004</v>
      </c>
      <c r="AD190">
        <v>362</v>
      </c>
      <c r="AE190">
        <v>367</v>
      </c>
      <c r="AF190">
        <v>360</v>
      </c>
      <c r="AG190">
        <v>357.73430000000002</v>
      </c>
      <c r="AH190">
        <v>88056.179774999997</v>
      </c>
      <c r="AI190">
        <v>20061.875168999999</v>
      </c>
      <c r="AJ190">
        <v>0.27871099999999999</v>
      </c>
      <c r="AK190">
        <v>443.12347999999997</v>
      </c>
      <c r="AL190">
        <v>267931.62393200002</v>
      </c>
      <c r="AN190">
        <v>1.4122806999999999</v>
      </c>
      <c r="AO190">
        <v>14.138577</v>
      </c>
      <c r="AP190">
        <v>0.37669999999999998</v>
      </c>
      <c r="AQ190">
        <v>2.5124</v>
      </c>
      <c r="AR190">
        <v>6.2199</v>
      </c>
      <c r="AS190">
        <v>-3.1798999999999999</v>
      </c>
      <c r="AT190">
        <v>1.8681000000000001</v>
      </c>
      <c r="AU190">
        <v>498730.76923099998</v>
      </c>
      <c r="AV190">
        <v>320947.28801600001</v>
      </c>
      <c r="AW190">
        <v>336315.30137</v>
      </c>
      <c r="AX190">
        <v>356462.26415100001</v>
      </c>
      <c r="AY190">
        <v>383690</v>
      </c>
      <c r="AZ190">
        <v>36424.157303</v>
      </c>
      <c r="BA190">
        <v>949.74331299999994</v>
      </c>
      <c r="BB190">
        <v>8684.6798159999998</v>
      </c>
      <c r="BC190">
        <v>23.777356999999999</v>
      </c>
      <c r="BD190">
        <v>35.666035999999998</v>
      </c>
      <c r="BE190">
        <v>130022.792023</v>
      </c>
      <c r="BF190">
        <v>110829.05982900001</v>
      </c>
      <c r="BG190">
        <v>7.3033710000000003</v>
      </c>
      <c r="BH190">
        <v>78</v>
      </c>
      <c r="BI190">
        <v>109.08333333</v>
      </c>
      <c r="BJ190">
        <v>107.83333334</v>
      </c>
      <c r="BK190">
        <v>106</v>
      </c>
      <c r="BL190">
        <v>100</v>
      </c>
      <c r="BM190">
        <v>17.094017000000001</v>
      </c>
      <c r="BN190">
        <v>0</v>
      </c>
      <c r="BQ190">
        <v>34.493506490000001</v>
      </c>
      <c r="BR190">
        <v>77</v>
      </c>
      <c r="BS190">
        <v>9924.885166</v>
      </c>
      <c r="BT190">
        <v>43788.389513000002</v>
      </c>
      <c r="BU190">
        <v>133236.467236</v>
      </c>
      <c r="BV190">
        <v>3117733.3333330001</v>
      </c>
      <c r="BW190">
        <v>3298.6891390000001</v>
      </c>
      <c r="BZ190">
        <v>15</v>
      </c>
      <c r="CA190">
        <v>62.416666669999998</v>
      </c>
      <c r="CB190">
        <v>54.5</v>
      </c>
      <c r="CC190">
        <v>34.083333330000002</v>
      </c>
      <c r="CD190">
        <v>28</v>
      </c>
      <c r="CF190">
        <v>49.25</v>
      </c>
      <c r="CG190">
        <v>44.5</v>
      </c>
      <c r="CH190">
        <v>28.333333329999999</v>
      </c>
      <c r="CI190">
        <v>24</v>
      </c>
      <c r="CK190">
        <v>13.16666667</v>
      </c>
      <c r="CL190">
        <v>10</v>
      </c>
      <c r="CM190">
        <v>5.75</v>
      </c>
      <c r="CN190">
        <v>4</v>
      </c>
      <c r="CO190">
        <v>1.4044939999999999</v>
      </c>
      <c r="CP190">
        <v>88</v>
      </c>
      <c r="CR190">
        <v>18</v>
      </c>
      <c r="CS190">
        <v>23</v>
      </c>
      <c r="CT190">
        <v>93</v>
      </c>
      <c r="CU190">
        <v>93</v>
      </c>
      <c r="CX190">
        <v>21</v>
      </c>
      <c r="CY190">
        <v>73</v>
      </c>
      <c r="CZ190">
        <v>86</v>
      </c>
      <c r="DA190">
        <v>79</v>
      </c>
      <c r="DB190">
        <v>870</v>
      </c>
      <c r="DC190">
        <v>21</v>
      </c>
      <c r="DD190">
        <v>73</v>
      </c>
      <c r="DE190">
        <v>86</v>
      </c>
      <c r="DF190">
        <v>79</v>
      </c>
      <c r="DG190">
        <v>406</v>
      </c>
      <c r="DH190" t="s">
        <v>151</v>
      </c>
      <c r="DI190" t="s">
        <v>528</v>
      </c>
      <c r="DJ190">
        <v>720.37</v>
      </c>
      <c r="DK190">
        <v>714.46270000000004</v>
      </c>
      <c r="DL190">
        <v>710.9837</v>
      </c>
      <c r="DM190">
        <v>703.19709999999998</v>
      </c>
      <c r="DN190">
        <v>716.97220000000004</v>
      </c>
      <c r="DO190">
        <v>714.94110000000001</v>
      </c>
      <c r="DP190">
        <v>721.82219999999995</v>
      </c>
      <c r="DQ190">
        <v>740.524</v>
      </c>
      <c r="DR190">
        <v>748.64819999999997</v>
      </c>
      <c r="DS190">
        <v>745.68290000000002</v>
      </c>
      <c r="DT190">
        <v>343.68279999999999</v>
      </c>
      <c r="DU190">
        <v>344.59559999999999</v>
      </c>
      <c r="DV190">
        <v>350.30919999999998</v>
      </c>
      <c r="DW190">
        <v>361.89179999999999</v>
      </c>
      <c r="DX190">
        <v>357.73430000000002</v>
      </c>
      <c r="DY190">
        <v>370.60989999999998</v>
      </c>
      <c r="DZ190">
        <v>378.4289</v>
      </c>
      <c r="EA190">
        <v>385.34559999999999</v>
      </c>
      <c r="EB190">
        <v>389.6148</v>
      </c>
      <c r="EC190">
        <v>394.25709999999998</v>
      </c>
    </row>
    <row r="191" spans="1:133" customFormat="1" x14ac:dyDescent="0.25">
      <c r="A191" t="s">
        <v>50</v>
      </c>
      <c r="B191" t="s">
        <v>529</v>
      </c>
      <c r="C191">
        <v>191</v>
      </c>
      <c r="D191">
        <v>97307.999999039996</v>
      </c>
      <c r="E191">
        <v>146.4624289093816</v>
      </c>
      <c r="F191">
        <v>934.19862704861714</v>
      </c>
      <c r="G191">
        <v>93119.999983799993</v>
      </c>
      <c r="H191">
        <v>82</v>
      </c>
      <c r="I191">
        <v>28.796772000000001</v>
      </c>
      <c r="J191">
        <v>19.809244</v>
      </c>
      <c r="K191">
        <v>9.6389700000000005</v>
      </c>
      <c r="L191">
        <v>6.7801</v>
      </c>
      <c r="M191">
        <v>2726</v>
      </c>
      <c r="N191">
        <v>1941</v>
      </c>
      <c r="O191">
        <v>1986</v>
      </c>
      <c r="P191">
        <v>1975</v>
      </c>
      <c r="Q191">
        <v>1962</v>
      </c>
      <c r="R191">
        <v>1943</v>
      </c>
      <c r="S191">
        <v>785</v>
      </c>
      <c r="T191">
        <v>679</v>
      </c>
      <c r="U191">
        <v>698</v>
      </c>
      <c r="V191">
        <v>708</v>
      </c>
      <c r="W191">
        <v>734</v>
      </c>
      <c r="X191">
        <v>23.544654000000001</v>
      </c>
      <c r="Y191">
        <v>1.027811</v>
      </c>
      <c r="Z191">
        <v>1877</v>
      </c>
      <c r="AA191">
        <v>1857</v>
      </c>
      <c r="AB191">
        <v>1831</v>
      </c>
      <c r="AC191">
        <v>1780.2632000000001</v>
      </c>
      <c r="AD191">
        <v>806</v>
      </c>
      <c r="AE191">
        <v>843</v>
      </c>
      <c r="AF191">
        <v>890</v>
      </c>
      <c r="AG191">
        <v>943.12360000000001</v>
      </c>
      <c r="AH191">
        <v>72970.286133999994</v>
      </c>
      <c r="AI191">
        <v>14526.429435</v>
      </c>
      <c r="AJ191">
        <v>22.084392999999999</v>
      </c>
      <c r="AK191">
        <v>158.40386899999999</v>
      </c>
      <c r="AL191">
        <v>253397.45222899999</v>
      </c>
      <c r="AM191">
        <v>83.52</v>
      </c>
      <c r="AN191">
        <v>1.52868852</v>
      </c>
      <c r="AO191">
        <v>12.215700999999999</v>
      </c>
      <c r="AP191">
        <v>15.115600000000001</v>
      </c>
      <c r="AQ191">
        <v>-1.3774</v>
      </c>
      <c r="AR191">
        <v>4.0381</v>
      </c>
      <c r="AS191">
        <v>3.0758000000000001</v>
      </c>
      <c r="AT191">
        <v>9.6136999999999997</v>
      </c>
      <c r="AU191">
        <v>404022.22222200001</v>
      </c>
      <c r="AV191">
        <v>350307.12226700003</v>
      </c>
      <c r="AW191">
        <v>385908.09271400003</v>
      </c>
      <c r="AX191">
        <v>464170.21276600001</v>
      </c>
      <c r="AY191">
        <v>452958.11518299999</v>
      </c>
      <c r="AZ191">
        <v>33347.395450999997</v>
      </c>
      <c r="BA191">
        <v>323.54465399999998</v>
      </c>
      <c r="BB191">
        <v>6772.4131969999999</v>
      </c>
      <c r="BC191">
        <v>130.07427899999999</v>
      </c>
      <c r="BD191">
        <v>969.51114199999995</v>
      </c>
      <c r="BE191">
        <v>140551.59235699999</v>
      </c>
      <c r="BF191">
        <v>115802.547771</v>
      </c>
      <c r="BG191">
        <v>8.2538520000000002</v>
      </c>
      <c r="BH191">
        <v>225</v>
      </c>
      <c r="BI191">
        <v>202.41666667000001</v>
      </c>
      <c r="BJ191">
        <v>204.91666667000001</v>
      </c>
      <c r="BK191">
        <v>188</v>
      </c>
      <c r="BL191">
        <v>191</v>
      </c>
      <c r="BM191">
        <v>20.254777000000001</v>
      </c>
      <c r="BN191">
        <v>4</v>
      </c>
      <c r="BO191">
        <v>0.58694100000000005</v>
      </c>
      <c r="BQ191">
        <v>35.722466959999998</v>
      </c>
      <c r="BR191">
        <v>227</v>
      </c>
      <c r="BS191">
        <v>6172.6550349999998</v>
      </c>
      <c r="BT191">
        <v>31823.55099</v>
      </c>
      <c r="BU191">
        <v>110510.828025</v>
      </c>
      <c r="BV191">
        <v>1735020</v>
      </c>
      <c r="BW191">
        <v>1707.997065</v>
      </c>
      <c r="BX191">
        <v>99.444444439999998</v>
      </c>
      <c r="BY191">
        <v>4.4585990000000004</v>
      </c>
      <c r="BZ191">
        <v>50</v>
      </c>
      <c r="CA191">
        <v>69.25</v>
      </c>
      <c r="CB191">
        <v>53.416666669999998</v>
      </c>
      <c r="CC191">
        <v>31.5</v>
      </c>
      <c r="CD191">
        <v>39.5</v>
      </c>
      <c r="CE191">
        <v>35</v>
      </c>
      <c r="CF191">
        <v>53.5</v>
      </c>
      <c r="CG191">
        <v>40.916666669999998</v>
      </c>
      <c r="CH191">
        <v>22.5</v>
      </c>
      <c r="CI191">
        <v>28.5</v>
      </c>
      <c r="CJ191">
        <v>14</v>
      </c>
      <c r="CK191">
        <v>15.75</v>
      </c>
      <c r="CL191">
        <v>12.5</v>
      </c>
      <c r="CM191">
        <v>9</v>
      </c>
      <c r="CN191">
        <v>10.5</v>
      </c>
      <c r="CO191">
        <v>1.8341890000000001</v>
      </c>
      <c r="CP191">
        <v>87</v>
      </c>
      <c r="CR191">
        <v>18</v>
      </c>
      <c r="CS191">
        <v>40</v>
      </c>
      <c r="CT191">
        <v>93</v>
      </c>
      <c r="CU191">
        <v>92</v>
      </c>
      <c r="CW191">
        <v>80</v>
      </c>
      <c r="CX191">
        <v>33</v>
      </c>
      <c r="CY191">
        <v>74</v>
      </c>
      <c r="CZ191">
        <v>81</v>
      </c>
      <c r="DA191">
        <v>100</v>
      </c>
      <c r="DB191">
        <v>920</v>
      </c>
      <c r="DC191">
        <v>33</v>
      </c>
      <c r="DD191">
        <v>74</v>
      </c>
      <c r="DE191">
        <v>81</v>
      </c>
      <c r="DF191">
        <v>100</v>
      </c>
      <c r="DG191">
        <v>1055.5</v>
      </c>
      <c r="DH191" t="s">
        <v>50</v>
      </c>
      <c r="DI191" t="s">
        <v>529</v>
      </c>
      <c r="DJ191">
        <v>1944.5020999999999</v>
      </c>
      <c r="DK191">
        <v>1895.5063</v>
      </c>
      <c r="DL191">
        <v>1874.1886999999999</v>
      </c>
      <c r="DM191">
        <v>1826.5491999999999</v>
      </c>
      <c r="DN191">
        <v>1780.2631999999999</v>
      </c>
      <c r="DO191">
        <v>1754.4642000000001</v>
      </c>
      <c r="DP191">
        <v>1736.1584</v>
      </c>
      <c r="DQ191">
        <v>1731.3034</v>
      </c>
      <c r="DR191">
        <v>1754.6098</v>
      </c>
      <c r="DS191">
        <v>1762.3333</v>
      </c>
      <c r="DT191">
        <v>759.02700000000004</v>
      </c>
      <c r="DU191">
        <v>800.7296</v>
      </c>
      <c r="DV191">
        <v>840.00639999999999</v>
      </c>
      <c r="DW191">
        <v>882.81849999999997</v>
      </c>
      <c r="DX191">
        <v>943.12360000000001</v>
      </c>
      <c r="DY191">
        <v>980.07640000000004</v>
      </c>
      <c r="DZ191">
        <v>1003.503</v>
      </c>
      <c r="EA191">
        <v>1049.5078000000001</v>
      </c>
      <c r="EB191">
        <v>1050.5252</v>
      </c>
      <c r="EC191">
        <v>1071.0523000000001</v>
      </c>
    </row>
    <row r="192" spans="1:133" customFormat="1" x14ac:dyDescent="0.25">
      <c r="A192" t="s">
        <v>57</v>
      </c>
      <c r="B192" t="s">
        <v>530</v>
      </c>
      <c r="C192">
        <v>192</v>
      </c>
      <c r="D192">
        <v>67799.999989799995</v>
      </c>
      <c r="E192">
        <v>73.411536480198976</v>
      </c>
      <c r="F192">
        <v>1081.6814160923475</v>
      </c>
      <c r="G192">
        <v>89513.157888000002</v>
      </c>
      <c r="H192">
        <v>72</v>
      </c>
      <c r="I192">
        <v>27.220395</v>
      </c>
      <c r="J192">
        <v>14.679276</v>
      </c>
      <c r="K192">
        <v>11.77375</v>
      </c>
      <c r="L192">
        <v>7.2707300000000004</v>
      </c>
      <c r="M192">
        <v>2432</v>
      </c>
      <c r="N192">
        <v>1770</v>
      </c>
      <c r="O192">
        <v>1733</v>
      </c>
      <c r="P192">
        <v>1748</v>
      </c>
      <c r="Q192">
        <v>1774</v>
      </c>
      <c r="R192">
        <v>1769</v>
      </c>
      <c r="S192">
        <v>662</v>
      </c>
      <c r="T192">
        <v>608</v>
      </c>
      <c r="U192">
        <v>615</v>
      </c>
      <c r="V192">
        <v>621</v>
      </c>
      <c r="W192">
        <v>645</v>
      </c>
      <c r="X192">
        <v>26.710598999999998</v>
      </c>
      <c r="Y192">
        <v>1.3728720000000001</v>
      </c>
      <c r="Z192">
        <v>1688</v>
      </c>
      <c r="AA192">
        <v>1655</v>
      </c>
      <c r="AB192">
        <v>1677</v>
      </c>
      <c r="AC192">
        <v>1657.2581</v>
      </c>
      <c r="AD192">
        <v>671</v>
      </c>
      <c r="AE192">
        <v>703</v>
      </c>
      <c r="AF192">
        <v>731</v>
      </c>
      <c r="AG192">
        <v>798.03899999999999</v>
      </c>
      <c r="AH192">
        <v>67782.483552999998</v>
      </c>
      <c r="AI192">
        <v>14854.255902999999</v>
      </c>
      <c r="AJ192">
        <v>-3.9570650000000001</v>
      </c>
      <c r="AK192">
        <v>0</v>
      </c>
      <c r="AL192">
        <v>249013.59516600001</v>
      </c>
      <c r="AM192">
        <v>63.796999999999997</v>
      </c>
      <c r="AN192">
        <v>1.6954023</v>
      </c>
      <c r="AO192">
        <v>15.995066</v>
      </c>
      <c r="AP192">
        <v>-2.8426999999999998</v>
      </c>
      <c r="AQ192">
        <v>-2.4678</v>
      </c>
      <c r="AR192">
        <v>0.92130000000000001</v>
      </c>
      <c r="AS192">
        <v>-4.4817</v>
      </c>
      <c r="AT192">
        <v>-1.859</v>
      </c>
      <c r="AU192">
        <v>356009.70873800002</v>
      </c>
      <c r="AV192">
        <v>406942.97351500002</v>
      </c>
      <c r="AW192">
        <v>350833.55525999999</v>
      </c>
      <c r="AX192">
        <v>341403.061224</v>
      </c>
      <c r="AY192">
        <v>362169.90291300003</v>
      </c>
      <c r="AZ192">
        <v>30155.427631999999</v>
      </c>
      <c r="BA192">
        <v>1107.9626579999999</v>
      </c>
      <c r="BB192">
        <v>6821.5266339999998</v>
      </c>
      <c r="BC192">
        <v>118.17682600000001</v>
      </c>
      <c r="BD192">
        <v>0</v>
      </c>
      <c r="BE192">
        <v>129341.38972799999</v>
      </c>
      <c r="BF192">
        <v>110782.47734100001</v>
      </c>
      <c r="BG192">
        <v>8.4703949999999999</v>
      </c>
      <c r="BH192">
        <v>206</v>
      </c>
      <c r="BI192">
        <v>163.66666667000001</v>
      </c>
      <c r="BJ192">
        <v>187.75</v>
      </c>
      <c r="BK192">
        <v>196</v>
      </c>
      <c r="BL192">
        <v>206</v>
      </c>
      <c r="BM192">
        <v>20.694863999999999</v>
      </c>
      <c r="BO192">
        <v>0.596217</v>
      </c>
      <c r="BQ192">
        <v>31.92090395</v>
      </c>
      <c r="BR192">
        <v>177</v>
      </c>
      <c r="BS192">
        <v>6806.5897859999995</v>
      </c>
      <c r="BT192">
        <v>32575.246711</v>
      </c>
      <c r="BU192">
        <v>119672.205438</v>
      </c>
      <c r="BV192">
        <v>1042407.894737</v>
      </c>
      <c r="BW192">
        <v>2797.286184</v>
      </c>
      <c r="BX192">
        <v>42.5</v>
      </c>
      <c r="BY192">
        <v>9.6676739999999999</v>
      </c>
      <c r="BZ192">
        <v>76</v>
      </c>
      <c r="CA192">
        <v>94</v>
      </c>
      <c r="CB192">
        <v>90.666666669999998</v>
      </c>
      <c r="CC192">
        <v>74.583333330000002</v>
      </c>
      <c r="CD192">
        <v>83.5</v>
      </c>
      <c r="CE192">
        <v>64</v>
      </c>
      <c r="CF192">
        <v>76.166666669999998</v>
      </c>
      <c r="CG192">
        <v>72.5</v>
      </c>
      <c r="CH192">
        <v>59.333333330000002</v>
      </c>
      <c r="CI192">
        <v>69.5</v>
      </c>
      <c r="CJ192">
        <v>12</v>
      </c>
      <c r="CK192">
        <v>17.833333329999999</v>
      </c>
      <c r="CL192">
        <v>18.166666670000001</v>
      </c>
      <c r="CM192">
        <v>15.25</v>
      </c>
      <c r="CN192">
        <v>13</v>
      </c>
      <c r="CO192">
        <v>3.125</v>
      </c>
      <c r="CP192">
        <v>86.5</v>
      </c>
      <c r="CS192">
        <v>31</v>
      </c>
      <c r="CT192">
        <v>88</v>
      </c>
      <c r="CU192">
        <v>85</v>
      </c>
      <c r="CX192">
        <v>46</v>
      </c>
      <c r="CY192">
        <v>84</v>
      </c>
      <c r="CZ192">
        <v>85</v>
      </c>
      <c r="DA192">
        <v>97</v>
      </c>
      <c r="DB192">
        <v>565</v>
      </c>
      <c r="DC192">
        <v>46</v>
      </c>
      <c r="DD192">
        <v>84</v>
      </c>
      <c r="DE192">
        <v>85</v>
      </c>
      <c r="DF192">
        <v>97</v>
      </c>
      <c r="DG192">
        <v>544.5</v>
      </c>
      <c r="DH192" t="s">
        <v>57</v>
      </c>
      <c r="DI192" t="s">
        <v>530</v>
      </c>
      <c r="DJ192">
        <v>1762.5458000000001</v>
      </c>
      <c r="DK192">
        <v>1742.3723</v>
      </c>
      <c r="DL192">
        <v>1727.0243</v>
      </c>
      <c r="DM192">
        <v>1711.5386000000001</v>
      </c>
      <c r="DN192">
        <v>1657.2581</v>
      </c>
      <c r="DO192">
        <v>1651.8131000000001</v>
      </c>
      <c r="DP192">
        <v>1643.2029</v>
      </c>
      <c r="DQ192">
        <v>1642.2883999999999</v>
      </c>
      <c r="DR192">
        <v>1640.0453</v>
      </c>
      <c r="DS192">
        <v>1662.3738000000001</v>
      </c>
      <c r="DT192">
        <v>656.55719999999997</v>
      </c>
      <c r="DU192">
        <v>680.44719999999995</v>
      </c>
      <c r="DV192">
        <v>715.51729999999998</v>
      </c>
      <c r="DW192">
        <v>745.36950000000002</v>
      </c>
      <c r="DX192">
        <v>798.03899999999999</v>
      </c>
      <c r="DY192">
        <v>830.90880000000004</v>
      </c>
      <c r="DZ192">
        <v>851.55920000000003</v>
      </c>
      <c r="EA192">
        <v>872.34259999999995</v>
      </c>
      <c r="EB192">
        <v>892.13260000000002</v>
      </c>
      <c r="EC192">
        <v>899.67250000000001</v>
      </c>
    </row>
    <row r="193" spans="1:133" customFormat="1" x14ac:dyDescent="0.25">
      <c r="A193" t="s">
        <v>275</v>
      </c>
      <c r="B193" t="s">
        <v>531</v>
      </c>
      <c r="C193">
        <v>193</v>
      </c>
      <c r="D193">
        <v>30756.000005999995</v>
      </c>
      <c r="E193">
        <v>31.008887184913632</v>
      </c>
      <c r="F193">
        <v>1981.1744046043359</v>
      </c>
      <c r="G193">
        <v>62840.816319828562</v>
      </c>
      <c r="H193">
        <v>47</v>
      </c>
      <c r="I193">
        <v>27.715064000000002</v>
      </c>
      <c r="J193">
        <v>15.959517</v>
      </c>
      <c r="K193">
        <v>11.831753000000001</v>
      </c>
      <c r="L193">
        <v>7.1817630000000001</v>
      </c>
      <c r="M193">
        <v>2569</v>
      </c>
      <c r="N193">
        <v>1857</v>
      </c>
      <c r="O193">
        <v>1790</v>
      </c>
      <c r="P193">
        <v>1809</v>
      </c>
      <c r="Q193">
        <v>1829</v>
      </c>
      <c r="R193">
        <v>1851</v>
      </c>
      <c r="S193">
        <v>712</v>
      </c>
      <c r="T193">
        <v>648</v>
      </c>
      <c r="U193">
        <v>664</v>
      </c>
      <c r="V193">
        <v>662</v>
      </c>
      <c r="W193">
        <v>678</v>
      </c>
      <c r="X193">
        <v>25.912851</v>
      </c>
      <c r="Y193">
        <v>1.3112760000000001</v>
      </c>
      <c r="Z193">
        <v>1807</v>
      </c>
      <c r="AA193">
        <v>1766</v>
      </c>
      <c r="AB193">
        <v>1761</v>
      </c>
      <c r="AC193">
        <v>1718.6015</v>
      </c>
      <c r="AD193">
        <v>721</v>
      </c>
      <c r="AE193">
        <v>769</v>
      </c>
      <c r="AF193">
        <v>768</v>
      </c>
      <c r="AG193">
        <v>846.13760000000002</v>
      </c>
      <c r="AH193">
        <v>68349.552355000007</v>
      </c>
      <c r="AI193">
        <v>14108.533386999999</v>
      </c>
      <c r="AJ193">
        <v>-20.700856999999999</v>
      </c>
      <c r="AK193">
        <v>221.504943</v>
      </c>
      <c r="AL193">
        <v>246615.16853900001</v>
      </c>
      <c r="AM193">
        <v>51.17</v>
      </c>
      <c r="AN193">
        <v>1.3898305099999999</v>
      </c>
      <c r="AO193">
        <v>19.852083</v>
      </c>
      <c r="AP193">
        <v>-12.8919</v>
      </c>
      <c r="AQ193">
        <v>-9.7363</v>
      </c>
      <c r="AR193">
        <v>-11.427899999999999</v>
      </c>
      <c r="AS193">
        <v>-10.1053</v>
      </c>
      <c r="AT193">
        <v>-8.5585000000000004</v>
      </c>
      <c r="AU193">
        <v>260397.43589699999</v>
      </c>
      <c r="AV193">
        <v>403109.69386699999</v>
      </c>
      <c r="AW193">
        <v>594032.14287800004</v>
      </c>
      <c r="AX193">
        <v>265816.964286</v>
      </c>
      <c r="AY193">
        <v>268954.54545500001</v>
      </c>
      <c r="AZ193">
        <v>23718.567535999999</v>
      </c>
      <c r="BA193">
        <v>863.22372399999995</v>
      </c>
      <c r="BB193">
        <v>5304.9223320000001</v>
      </c>
      <c r="BC193">
        <v>140.609239</v>
      </c>
      <c r="BD193">
        <v>234.819447</v>
      </c>
      <c r="BE193">
        <v>104799.157303</v>
      </c>
      <c r="BF193">
        <v>85580.05618</v>
      </c>
      <c r="BG193">
        <v>9.1086030000000004</v>
      </c>
      <c r="BH193">
        <v>234</v>
      </c>
      <c r="BI193">
        <v>130.66666667000001</v>
      </c>
      <c r="BJ193">
        <v>93.333333330000002</v>
      </c>
      <c r="BK193">
        <v>224</v>
      </c>
      <c r="BL193">
        <v>220</v>
      </c>
      <c r="BM193">
        <v>22.612359999999999</v>
      </c>
      <c r="BO193">
        <v>0.27248</v>
      </c>
      <c r="BP193">
        <v>0.31140499999999999</v>
      </c>
      <c r="BQ193">
        <v>19.564885499999999</v>
      </c>
      <c r="BR193">
        <v>131</v>
      </c>
      <c r="BS193">
        <v>7343.4537019999998</v>
      </c>
      <c r="BT193">
        <v>38149.474503999998</v>
      </c>
      <c r="BU193">
        <v>137648.87640400001</v>
      </c>
      <c r="BV193">
        <v>800048.97959200002</v>
      </c>
      <c r="BW193">
        <v>2996.4966909999998</v>
      </c>
      <c r="BX193">
        <v>26.84615385</v>
      </c>
      <c r="BY193">
        <v>12.289326000000001</v>
      </c>
      <c r="BZ193">
        <v>122.5</v>
      </c>
      <c r="CA193">
        <v>126.33333333</v>
      </c>
      <c r="CB193">
        <v>122.91666667</v>
      </c>
      <c r="CC193">
        <v>120.41666667</v>
      </c>
      <c r="CD193">
        <v>110.5</v>
      </c>
      <c r="CE193">
        <v>87.5</v>
      </c>
      <c r="CF193">
        <v>101.58333333</v>
      </c>
      <c r="CG193">
        <v>101.25</v>
      </c>
      <c r="CH193">
        <v>99.416666669999998</v>
      </c>
      <c r="CI193">
        <v>87.5</v>
      </c>
      <c r="CJ193">
        <v>36</v>
      </c>
      <c r="CK193">
        <v>24.75</v>
      </c>
      <c r="CL193">
        <v>21.666666670000001</v>
      </c>
      <c r="CM193">
        <v>21</v>
      </c>
      <c r="CN193">
        <v>22</v>
      </c>
      <c r="CO193">
        <v>4.7683920000000004</v>
      </c>
      <c r="CP193">
        <v>85.5</v>
      </c>
      <c r="CR193">
        <v>18</v>
      </c>
      <c r="CS193">
        <v>40</v>
      </c>
      <c r="CT193">
        <v>97</v>
      </c>
      <c r="CU193">
        <v>90</v>
      </c>
      <c r="CW193">
        <v>21</v>
      </c>
      <c r="CX193">
        <v>38</v>
      </c>
      <c r="CY193">
        <v>86</v>
      </c>
      <c r="CZ193">
        <v>86</v>
      </c>
      <c r="DA193">
        <v>93</v>
      </c>
      <c r="DB193">
        <v>810</v>
      </c>
      <c r="DC193">
        <v>38</v>
      </c>
      <c r="DD193">
        <v>86</v>
      </c>
      <c r="DE193">
        <v>86</v>
      </c>
      <c r="DF193">
        <v>93</v>
      </c>
      <c r="DG193">
        <v>793</v>
      </c>
      <c r="DH193" t="s">
        <v>275</v>
      </c>
      <c r="DI193" t="s">
        <v>531</v>
      </c>
      <c r="DJ193">
        <v>1850.3102000000001</v>
      </c>
      <c r="DK193">
        <v>1834.7788</v>
      </c>
      <c r="DL193">
        <v>1795.7934</v>
      </c>
      <c r="DM193">
        <v>1760.335</v>
      </c>
      <c r="DN193">
        <v>1718.6015</v>
      </c>
      <c r="DO193">
        <v>1699.2411999999999</v>
      </c>
      <c r="DP193">
        <v>1685.6054999999999</v>
      </c>
      <c r="DQ193">
        <v>1709.5704000000001</v>
      </c>
      <c r="DR193">
        <v>1725.4011</v>
      </c>
      <c r="DS193">
        <v>1732.1151</v>
      </c>
      <c r="DT193">
        <v>702.65800000000002</v>
      </c>
      <c r="DU193">
        <v>727.09450000000004</v>
      </c>
      <c r="DV193">
        <v>774.47469999999998</v>
      </c>
      <c r="DW193">
        <v>809.60730000000001</v>
      </c>
      <c r="DX193">
        <v>846.13760000000002</v>
      </c>
      <c r="DY193">
        <v>880.46339999999998</v>
      </c>
      <c r="DZ193">
        <v>900.00160000000005</v>
      </c>
      <c r="EA193">
        <v>903.74369999999999</v>
      </c>
      <c r="EB193">
        <v>924.58899999999994</v>
      </c>
      <c r="EC193">
        <v>937.86490000000003</v>
      </c>
    </row>
    <row r="194" spans="1:133" customFormat="1" x14ac:dyDescent="0.25">
      <c r="A194" t="s">
        <v>211</v>
      </c>
      <c r="B194" t="s">
        <v>532</v>
      </c>
      <c r="C194">
        <v>194</v>
      </c>
      <c r="D194">
        <v>1620</v>
      </c>
      <c r="E194">
        <v>1.2033011403635137</v>
      </c>
      <c r="F194">
        <v>75575.308641938886</v>
      </c>
      <c r="G194">
        <v>87600.000003965222</v>
      </c>
      <c r="H194">
        <v>49</v>
      </c>
      <c r="I194">
        <v>27.777778000000001</v>
      </c>
      <c r="J194">
        <v>21.825396000000001</v>
      </c>
      <c r="K194">
        <v>12.363988000000001</v>
      </c>
      <c r="L194">
        <v>7.3036219999999998</v>
      </c>
      <c r="M194">
        <v>3528</v>
      </c>
      <c r="N194">
        <v>2548</v>
      </c>
      <c r="O194">
        <v>2381</v>
      </c>
      <c r="P194">
        <v>2421</v>
      </c>
      <c r="Q194">
        <v>2451</v>
      </c>
      <c r="R194">
        <v>2540</v>
      </c>
      <c r="S194">
        <v>980</v>
      </c>
      <c r="T194">
        <v>894</v>
      </c>
      <c r="U194">
        <v>923</v>
      </c>
      <c r="V194">
        <v>909</v>
      </c>
      <c r="W194">
        <v>917</v>
      </c>
      <c r="X194">
        <v>26.293039</v>
      </c>
      <c r="Y194">
        <v>1.408555</v>
      </c>
      <c r="Z194">
        <v>2476</v>
      </c>
      <c r="AA194">
        <v>2474</v>
      </c>
      <c r="AB194">
        <v>2556</v>
      </c>
      <c r="AC194">
        <v>2549.9571999999998</v>
      </c>
      <c r="AD194">
        <v>973</v>
      </c>
      <c r="AE194">
        <v>1003</v>
      </c>
      <c r="AF194">
        <v>1047</v>
      </c>
      <c r="AG194">
        <v>1105.7226000000001</v>
      </c>
      <c r="AH194">
        <v>76556.689341999998</v>
      </c>
      <c r="AI194">
        <v>16660.157996999998</v>
      </c>
      <c r="AJ194">
        <v>11.386362</v>
      </c>
      <c r="AK194">
        <v>18.631689000000001</v>
      </c>
      <c r="AL194">
        <v>275604.08163299999</v>
      </c>
      <c r="AM194">
        <v>57.377000000000002</v>
      </c>
      <c r="AN194">
        <v>1.46788991</v>
      </c>
      <c r="AO194">
        <v>16.808389999999999</v>
      </c>
      <c r="AP194">
        <v>5.3667999999999996</v>
      </c>
      <c r="AQ194">
        <v>4.0976999999999997</v>
      </c>
      <c r="AR194">
        <v>6.0568999999999997</v>
      </c>
      <c r="AS194">
        <v>9.8538999999999994</v>
      </c>
      <c r="AT194">
        <v>10.983700000000001</v>
      </c>
      <c r="AU194">
        <v>432621.90812699997</v>
      </c>
      <c r="AV194">
        <v>332566.98357799998</v>
      </c>
      <c r="AW194">
        <v>403723.04648899997</v>
      </c>
      <c r="AX194">
        <v>449174.08906899998</v>
      </c>
      <c r="AY194">
        <v>433803.03030300001</v>
      </c>
      <c r="AZ194">
        <v>34702.947846000003</v>
      </c>
      <c r="BA194">
        <v>605.60441200000002</v>
      </c>
      <c r="BB194">
        <v>7763.3030259999996</v>
      </c>
      <c r="BC194">
        <v>137.427336</v>
      </c>
      <c r="BD194">
        <v>17.364733999999999</v>
      </c>
      <c r="BE194">
        <v>137006.12244899999</v>
      </c>
      <c r="BF194">
        <v>124930.612245</v>
      </c>
      <c r="BG194">
        <v>8.0215420000000002</v>
      </c>
      <c r="BH194">
        <v>283</v>
      </c>
      <c r="BI194">
        <v>289.25</v>
      </c>
      <c r="BJ194">
        <v>252.75</v>
      </c>
      <c r="BK194">
        <v>247</v>
      </c>
      <c r="BL194">
        <v>264</v>
      </c>
      <c r="BM194">
        <v>19.897959</v>
      </c>
      <c r="BN194">
        <v>0</v>
      </c>
      <c r="BO194">
        <v>0.623583</v>
      </c>
      <c r="BP194">
        <v>0.75113399999999997</v>
      </c>
      <c r="BQ194">
        <v>5</v>
      </c>
      <c r="BR194">
        <v>27</v>
      </c>
      <c r="BS194">
        <v>8117.6777460000003</v>
      </c>
      <c r="BT194">
        <v>38427.154195000003</v>
      </c>
      <c r="BU194">
        <v>138337.755102</v>
      </c>
      <c r="BV194">
        <v>1178878.2608700001</v>
      </c>
      <c r="BW194">
        <v>2855.4421769999999</v>
      </c>
      <c r="BY194">
        <v>9.4897960000000001</v>
      </c>
      <c r="BZ194">
        <v>115</v>
      </c>
      <c r="CA194">
        <v>107.66666667</v>
      </c>
      <c r="CB194">
        <v>149.41666667000001</v>
      </c>
      <c r="CC194">
        <v>141.58333332999999</v>
      </c>
      <c r="CD194">
        <v>136.5</v>
      </c>
      <c r="CE194">
        <v>93</v>
      </c>
      <c r="CF194">
        <v>81.583333330000002</v>
      </c>
      <c r="CG194">
        <v>118.66666667</v>
      </c>
      <c r="CH194">
        <v>110.41666667</v>
      </c>
      <c r="CI194">
        <v>109</v>
      </c>
      <c r="CJ194">
        <v>22</v>
      </c>
      <c r="CK194">
        <v>26.083333329999999</v>
      </c>
      <c r="CL194">
        <v>30.75</v>
      </c>
      <c r="CM194">
        <v>31.166666670000001</v>
      </c>
      <c r="CN194">
        <v>27.5</v>
      </c>
      <c r="CO194">
        <v>3.2596370000000001</v>
      </c>
      <c r="CP194">
        <v>86.5</v>
      </c>
      <c r="CR194">
        <v>14</v>
      </c>
      <c r="CS194">
        <v>32</v>
      </c>
      <c r="CT194">
        <v>96</v>
      </c>
      <c r="CU194">
        <v>96</v>
      </c>
      <c r="CW194">
        <v>38</v>
      </c>
      <c r="CX194">
        <v>29</v>
      </c>
      <c r="CY194">
        <v>87</v>
      </c>
      <c r="CZ194">
        <v>89</v>
      </c>
      <c r="DA194">
        <v>92</v>
      </c>
      <c r="DB194">
        <v>1217</v>
      </c>
      <c r="DC194">
        <v>29</v>
      </c>
      <c r="DD194">
        <v>87</v>
      </c>
      <c r="DE194">
        <v>89</v>
      </c>
      <c r="DF194">
        <v>92</v>
      </c>
      <c r="DG194">
        <v>731</v>
      </c>
      <c r="DH194" t="s">
        <v>211</v>
      </c>
      <c r="DI194" t="s">
        <v>532</v>
      </c>
      <c r="DJ194">
        <v>2532.6835999999998</v>
      </c>
      <c r="DK194">
        <v>2572.6158</v>
      </c>
      <c r="DL194">
        <v>2578.7431000000001</v>
      </c>
      <c r="DM194">
        <v>2559.3555000000001</v>
      </c>
      <c r="DN194">
        <v>2549.9571999999998</v>
      </c>
      <c r="DO194">
        <v>2554.7510000000002</v>
      </c>
      <c r="DP194">
        <v>2562.9256999999998</v>
      </c>
      <c r="DQ194">
        <v>2561.7527</v>
      </c>
      <c r="DR194">
        <v>2589.8966999999998</v>
      </c>
      <c r="DS194">
        <v>2616.7145999999998</v>
      </c>
      <c r="DT194">
        <v>962.65740000000005</v>
      </c>
      <c r="DU194">
        <v>980.65129999999999</v>
      </c>
      <c r="DV194">
        <v>1020.0214</v>
      </c>
      <c r="DW194">
        <v>1066.2007000000001</v>
      </c>
      <c r="DX194">
        <v>1105.7226000000001</v>
      </c>
      <c r="DY194">
        <v>1136.9156</v>
      </c>
      <c r="DZ194">
        <v>1168.2231999999999</v>
      </c>
      <c r="EA194">
        <v>1213.8662999999999</v>
      </c>
      <c r="EB194">
        <v>1228.2664</v>
      </c>
      <c r="EC194">
        <v>1249.5376000000001</v>
      </c>
    </row>
    <row r="195" spans="1:133" customFormat="1" x14ac:dyDescent="0.25">
      <c r="A195" t="s">
        <v>101</v>
      </c>
      <c r="B195" t="s">
        <v>533</v>
      </c>
      <c r="C195">
        <v>195</v>
      </c>
      <c r="H195">
        <v>90</v>
      </c>
      <c r="I195">
        <v>28.158844999999999</v>
      </c>
      <c r="J195">
        <v>34.932811000000001</v>
      </c>
      <c r="K195">
        <v>9.5681370000000001</v>
      </c>
      <c r="L195">
        <v>5.8217400000000001</v>
      </c>
      <c r="M195">
        <v>19944</v>
      </c>
      <c r="N195">
        <v>14328</v>
      </c>
      <c r="O195">
        <v>13631</v>
      </c>
      <c r="P195">
        <v>13798</v>
      </c>
      <c r="Q195">
        <v>14038</v>
      </c>
      <c r="R195">
        <v>14256</v>
      </c>
      <c r="S195">
        <v>5616</v>
      </c>
      <c r="T195">
        <v>5153</v>
      </c>
      <c r="U195">
        <v>5267</v>
      </c>
      <c r="V195">
        <v>5346</v>
      </c>
      <c r="W195">
        <v>5454</v>
      </c>
      <c r="X195">
        <v>20.674641999999999</v>
      </c>
      <c r="Y195">
        <v>1.039744</v>
      </c>
      <c r="Z195">
        <v>14726</v>
      </c>
      <c r="AA195">
        <v>14767</v>
      </c>
      <c r="AB195">
        <v>14329</v>
      </c>
      <c r="AC195">
        <v>14162.252500000001</v>
      </c>
      <c r="AD195">
        <v>6053</v>
      </c>
      <c r="AE195">
        <v>6391</v>
      </c>
      <c r="AF195">
        <v>6590</v>
      </c>
      <c r="AG195">
        <v>6751.5798000000004</v>
      </c>
      <c r="AH195">
        <v>60912.154030999998</v>
      </c>
      <c r="AI195">
        <v>10823.253789</v>
      </c>
      <c r="AJ195">
        <v>-98.984559000000004</v>
      </c>
      <c r="AK195">
        <v>226.525408</v>
      </c>
      <c r="AL195">
        <v>216316.23931599999</v>
      </c>
      <c r="AM195">
        <v>72.125</v>
      </c>
      <c r="AN195">
        <v>1.46452037</v>
      </c>
      <c r="AO195">
        <v>9.75732</v>
      </c>
      <c r="AP195">
        <v>-8.6597000000000008</v>
      </c>
      <c r="AQ195">
        <v>-13.4208</v>
      </c>
      <c r="AR195">
        <v>-14.3165</v>
      </c>
      <c r="AS195">
        <v>-12.349</v>
      </c>
      <c r="AT195">
        <v>-10.8637</v>
      </c>
      <c r="AV195">
        <v>261961.679061</v>
      </c>
      <c r="AW195">
        <v>242038.654954</v>
      </c>
      <c r="AX195">
        <v>257881.513205</v>
      </c>
      <c r="AY195">
        <v>271936.31039499998</v>
      </c>
      <c r="AZ195">
        <v>19724.628960999999</v>
      </c>
      <c r="BA195">
        <v>522.44314099999997</v>
      </c>
      <c r="BB195">
        <v>3570.1076029999999</v>
      </c>
      <c r="BC195">
        <v>108.328323</v>
      </c>
      <c r="BD195">
        <v>206.75678500000001</v>
      </c>
      <c r="BE195">
        <v>85450.320512999999</v>
      </c>
      <c r="BF195">
        <v>70047.720797999995</v>
      </c>
      <c r="BI195">
        <v>1322.16666667</v>
      </c>
      <c r="BJ195">
        <v>1375.4166666599999</v>
      </c>
      <c r="BK195">
        <v>1401</v>
      </c>
      <c r="BL195">
        <v>1366</v>
      </c>
      <c r="BS195">
        <v>6189.0925299999999</v>
      </c>
      <c r="BT195">
        <v>35720.918572000002</v>
      </c>
      <c r="BU195">
        <v>126855.05697999999</v>
      </c>
      <c r="BW195">
        <v>2425.99278</v>
      </c>
      <c r="CA195">
        <v>735.08333332999996</v>
      </c>
      <c r="CB195">
        <v>711.16666667000004</v>
      </c>
      <c r="CC195">
        <v>713.33333332999996</v>
      </c>
      <c r="CD195">
        <v>739.5</v>
      </c>
      <c r="CF195">
        <v>591.08333332999996</v>
      </c>
      <c r="CG195">
        <v>560.91666667000004</v>
      </c>
      <c r="CH195">
        <v>564.41666667000004</v>
      </c>
      <c r="CI195">
        <v>569</v>
      </c>
      <c r="CK195">
        <v>144</v>
      </c>
      <c r="CL195">
        <v>150.25</v>
      </c>
      <c r="CM195">
        <v>148.91666667000001</v>
      </c>
      <c r="CN195">
        <v>170.5</v>
      </c>
      <c r="CP195">
        <v>86</v>
      </c>
      <c r="CQ195">
        <v>81.191315419999995</v>
      </c>
      <c r="CR195">
        <v>15</v>
      </c>
      <c r="CS195">
        <v>32</v>
      </c>
      <c r="CT195">
        <v>81</v>
      </c>
      <c r="CU195">
        <v>81</v>
      </c>
      <c r="CV195">
        <v>80.835164939999999</v>
      </c>
      <c r="CW195">
        <v>64</v>
      </c>
      <c r="CX195">
        <v>32</v>
      </c>
      <c r="CY195">
        <v>68</v>
      </c>
      <c r="CZ195">
        <v>77</v>
      </c>
      <c r="DA195">
        <v>86</v>
      </c>
      <c r="DB195">
        <v>570.5</v>
      </c>
      <c r="DC195">
        <v>32</v>
      </c>
      <c r="DD195">
        <v>68</v>
      </c>
      <c r="DE195">
        <v>77</v>
      </c>
      <c r="DF195">
        <v>86</v>
      </c>
      <c r="DG195">
        <v>812</v>
      </c>
      <c r="DH195" t="s">
        <v>101</v>
      </c>
      <c r="DI195" t="s">
        <v>533</v>
      </c>
      <c r="DJ195">
        <v>14327.0762</v>
      </c>
      <c r="DK195">
        <v>14345.609899999999</v>
      </c>
      <c r="DL195">
        <v>14281.438200000001</v>
      </c>
      <c r="DM195">
        <v>14214.848</v>
      </c>
      <c r="DN195">
        <v>14162.252500000001</v>
      </c>
      <c r="DO195">
        <v>14092.2791</v>
      </c>
      <c r="DP195">
        <v>14117.2273</v>
      </c>
      <c r="DQ195">
        <v>14265.870699999999</v>
      </c>
      <c r="DR195">
        <v>14453.663</v>
      </c>
      <c r="DS195">
        <v>14660.5101</v>
      </c>
      <c r="DT195">
        <v>5642.9084000000003</v>
      </c>
      <c r="DU195">
        <v>5894.0699000000004</v>
      </c>
      <c r="DV195">
        <v>6193.8153000000002</v>
      </c>
      <c r="DW195">
        <v>6460.0223999999998</v>
      </c>
      <c r="DX195">
        <v>6751.5798000000004</v>
      </c>
      <c r="DY195">
        <v>7049.1644999999999</v>
      </c>
      <c r="DZ195">
        <v>7286.0402999999997</v>
      </c>
      <c r="EA195">
        <v>7503.7165000000005</v>
      </c>
      <c r="EB195">
        <v>7672.1058000000003</v>
      </c>
      <c r="EC195">
        <v>7767.4687999999996</v>
      </c>
    </row>
    <row r="196" spans="1:133" customFormat="1" x14ac:dyDescent="0.25">
      <c r="A196" t="s">
        <v>110</v>
      </c>
      <c r="B196" t="s">
        <v>534</v>
      </c>
      <c r="C196">
        <v>196</v>
      </c>
      <c r="G196">
        <v>60111.969109189195</v>
      </c>
      <c r="H196">
        <v>84</v>
      </c>
      <c r="I196">
        <v>26.906780000000001</v>
      </c>
      <c r="J196">
        <v>23.259685000000001</v>
      </c>
      <c r="K196">
        <v>12.800898</v>
      </c>
      <c r="L196">
        <v>7.3920089999999998</v>
      </c>
      <c r="M196">
        <v>6608</v>
      </c>
      <c r="N196">
        <v>4830</v>
      </c>
      <c r="O196">
        <v>4694</v>
      </c>
      <c r="P196">
        <v>4733</v>
      </c>
      <c r="Q196">
        <v>4737</v>
      </c>
      <c r="R196">
        <v>4806</v>
      </c>
      <c r="S196">
        <v>1778</v>
      </c>
      <c r="T196">
        <v>1698</v>
      </c>
      <c r="U196">
        <v>1692</v>
      </c>
      <c r="V196">
        <v>1711</v>
      </c>
      <c r="W196">
        <v>1735</v>
      </c>
      <c r="X196">
        <v>27.472664999999999</v>
      </c>
      <c r="Y196">
        <v>1.30545</v>
      </c>
      <c r="Z196">
        <v>4824</v>
      </c>
      <c r="AA196">
        <v>4788</v>
      </c>
      <c r="AB196">
        <v>4634</v>
      </c>
      <c r="AC196">
        <v>4589.1962999999996</v>
      </c>
      <c r="AD196">
        <v>1825</v>
      </c>
      <c r="AE196">
        <v>1932</v>
      </c>
      <c r="AF196">
        <v>1998</v>
      </c>
      <c r="AG196">
        <v>2150.2716999999998</v>
      </c>
      <c r="AH196">
        <v>65753.329297999997</v>
      </c>
      <c r="AI196">
        <v>14914.605247</v>
      </c>
      <c r="AJ196">
        <v>-26.236363000000001</v>
      </c>
      <c r="AK196">
        <v>60.117241</v>
      </c>
      <c r="AL196">
        <v>244374.578178</v>
      </c>
      <c r="AM196">
        <v>72.55</v>
      </c>
      <c r="AN196">
        <v>1.48275862</v>
      </c>
      <c r="AO196">
        <v>8.8680389999999996</v>
      </c>
      <c r="AP196">
        <v>-6.8151000000000002</v>
      </c>
      <c r="AQ196">
        <v>-6.2161999999999997</v>
      </c>
      <c r="AR196">
        <v>-5.4104999999999999</v>
      </c>
      <c r="AS196">
        <v>-11.7685</v>
      </c>
      <c r="AT196">
        <v>-8.2873000000000001</v>
      </c>
      <c r="AU196">
        <v>429514.80637800001</v>
      </c>
      <c r="AV196">
        <v>362136.45621199999</v>
      </c>
      <c r="AW196">
        <v>384702.28470700001</v>
      </c>
      <c r="AX196">
        <v>405375.280899</v>
      </c>
      <c r="AY196">
        <v>434580.64516100002</v>
      </c>
      <c r="AZ196">
        <v>28534.654964000001</v>
      </c>
      <c r="BA196">
        <v>573.10938299999998</v>
      </c>
      <c r="BB196">
        <v>7055.8766059999998</v>
      </c>
      <c r="BC196">
        <v>151.58192299999999</v>
      </c>
      <c r="BD196">
        <v>93.210825999999997</v>
      </c>
      <c r="BE196">
        <v>118329.58380199999</v>
      </c>
      <c r="BF196">
        <v>106050.056243</v>
      </c>
      <c r="BG196">
        <v>6.6434620000000004</v>
      </c>
      <c r="BH196">
        <v>439</v>
      </c>
      <c r="BI196">
        <v>491</v>
      </c>
      <c r="BJ196">
        <v>474.16666666999998</v>
      </c>
      <c r="BK196">
        <v>445</v>
      </c>
      <c r="BL196">
        <v>434</v>
      </c>
      <c r="BM196">
        <v>16.591676</v>
      </c>
      <c r="BO196">
        <v>0.105932</v>
      </c>
      <c r="BP196">
        <v>0.38589600000000002</v>
      </c>
      <c r="BS196">
        <v>6980.7508420000004</v>
      </c>
      <c r="BT196">
        <v>33598.970944000001</v>
      </c>
      <c r="BU196">
        <v>124871.76602900001</v>
      </c>
      <c r="BV196">
        <v>857227.79922799999</v>
      </c>
      <c r="BW196">
        <v>2356.0835350000002</v>
      </c>
      <c r="BY196">
        <v>11.079865</v>
      </c>
      <c r="BZ196">
        <v>259</v>
      </c>
      <c r="CA196">
        <v>236.33333332999999</v>
      </c>
      <c r="CB196">
        <v>243</v>
      </c>
      <c r="CC196">
        <v>253.25</v>
      </c>
      <c r="CD196">
        <v>252</v>
      </c>
      <c r="CE196">
        <v>197</v>
      </c>
      <c r="CF196">
        <v>186.75</v>
      </c>
      <c r="CG196">
        <v>186.91666667000001</v>
      </c>
      <c r="CH196">
        <v>187.5</v>
      </c>
      <c r="CI196">
        <v>189</v>
      </c>
      <c r="CJ196">
        <v>59</v>
      </c>
      <c r="CK196">
        <v>49.583333330000002</v>
      </c>
      <c r="CL196">
        <v>56.083333330000002</v>
      </c>
      <c r="CM196">
        <v>65.75</v>
      </c>
      <c r="CN196">
        <v>62.5</v>
      </c>
      <c r="CO196">
        <v>3.919492</v>
      </c>
      <c r="CP196">
        <v>84</v>
      </c>
      <c r="CR196">
        <v>21</v>
      </c>
      <c r="CS196">
        <v>34</v>
      </c>
      <c r="CT196">
        <v>90</v>
      </c>
      <c r="CU196">
        <v>87</v>
      </c>
      <c r="CW196">
        <v>42</v>
      </c>
      <c r="CX196">
        <v>30</v>
      </c>
      <c r="CY196">
        <v>71</v>
      </c>
      <c r="CZ196">
        <v>70</v>
      </c>
      <c r="DA196">
        <v>84</v>
      </c>
      <c r="DB196">
        <v>892</v>
      </c>
      <c r="DC196">
        <v>30</v>
      </c>
      <c r="DD196">
        <v>71</v>
      </c>
      <c r="DE196">
        <v>70</v>
      </c>
      <c r="DF196">
        <v>84</v>
      </c>
      <c r="DG196">
        <v>566.5</v>
      </c>
      <c r="DH196" t="s">
        <v>110</v>
      </c>
      <c r="DI196" t="s">
        <v>534</v>
      </c>
      <c r="DJ196">
        <v>4807.3361000000004</v>
      </c>
      <c r="DK196">
        <v>4763.2300999999998</v>
      </c>
      <c r="DL196">
        <v>4715.5978999999998</v>
      </c>
      <c r="DM196">
        <v>4640.0186000000003</v>
      </c>
      <c r="DN196">
        <v>4589.1962999999996</v>
      </c>
      <c r="DO196">
        <v>4547.4953999999998</v>
      </c>
      <c r="DP196">
        <v>4519.7088999999996</v>
      </c>
      <c r="DQ196">
        <v>4515.1534000000001</v>
      </c>
      <c r="DR196">
        <v>4538.5889999999999</v>
      </c>
      <c r="DS196">
        <v>4586.7677999999996</v>
      </c>
      <c r="DT196">
        <v>1781.3933</v>
      </c>
      <c r="DU196">
        <v>1856.7828</v>
      </c>
      <c r="DV196">
        <v>1962.32</v>
      </c>
      <c r="DW196">
        <v>2067.5246000000002</v>
      </c>
      <c r="DX196">
        <v>2150.2717000000002</v>
      </c>
      <c r="DY196">
        <v>2237.8011000000001</v>
      </c>
      <c r="DZ196">
        <v>2311.6873999999998</v>
      </c>
      <c r="EA196">
        <v>2376.5349999999999</v>
      </c>
      <c r="EB196">
        <v>2458.366</v>
      </c>
      <c r="EC196">
        <v>2491.6203</v>
      </c>
    </row>
    <row r="197" spans="1:133" customFormat="1" x14ac:dyDescent="0.25">
      <c r="A197" t="s">
        <v>47</v>
      </c>
      <c r="B197" t="s">
        <v>535</v>
      </c>
      <c r="C197">
        <v>197</v>
      </c>
      <c r="D197">
        <v>154404.00000947999</v>
      </c>
      <c r="E197">
        <v>72.014093434246732</v>
      </c>
      <c r="F197">
        <v>951.19297421622935</v>
      </c>
      <c r="G197">
        <v>81806.722697521007</v>
      </c>
      <c r="H197">
        <v>75</v>
      </c>
      <c r="I197">
        <v>27.906198</v>
      </c>
      <c r="J197">
        <v>15.510887</v>
      </c>
      <c r="K197">
        <v>14.7746</v>
      </c>
      <c r="L197">
        <v>8.0756180000000004</v>
      </c>
      <c r="M197">
        <v>2985</v>
      </c>
      <c r="N197">
        <v>2152</v>
      </c>
      <c r="O197">
        <v>2107</v>
      </c>
      <c r="P197">
        <v>2110</v>
      </c>
      <c r="Q197">
        <v>2122</v>
      </c>
      <c r="R197">
        <v>2141</v>
      </c>
      <c r="S197">
        <v>833</v>
      </c>
      <c r="T197">
        <v>824</v>
      </c>
      <c r="U197">
        <v>834</v>
      </c>
      <c r="V197">
        <v>836</v>
      </c>
      <c r="W197">
        <v>807</v>
      </c>
      <c r="X197">
        <v>28.938438999999999</v>
      </c>
      <c r="Y197">
        <v>1.599612</v>
      </c>
      <c r="Z197">
        <v>2117</v>
      </c>
      <c r="AA197">
        <v>2075</v>
      </c>
      <c r="AB197">
        <v>2027</v>
      </c>
      <c r="AC197">
        <v>2017.0263</v>
      </c>
      <c r="AD197">
        <v>858</v>
      </c>
      <c r="AE197">
        <v>896</v>
      </c>
      <c r="AF197">
        <v>943</v>
      </c>
      <c r="AG197">
        <v>931.29679999999996</v>
      </c>
      <c r="AH197">
        <v>91679.396984999999</v>
      </c>
      <c r="AI197">
        <v>22307.028599000001</v>
      </c>
      <c r="AJ197">
        <v>36.86439</v>
      </c>
      <c r="AK197">
        <v>3.1992240000000001</v>
      </c>
      <c r="AL197">
        <v>328527.01080400002</v>
      </c>
      <c r="AM197">
        <v>66.64</v>
      </c>
      <c r="AN197">
        <v>1.6825396800000001</v>
      </c>
      <c r="AO197">
        <v>19.865997</v>
      </c>
      <c r="AP197">
        <v>19.0777</v>
      </c>
      <c r="AQ197">
        <v>7.2253999999999996</v>
      </c>
      <c r="AR197">
        <v>7.7944000000000004</v>
      </c>
      <c r="AS197">
        <v>7.7404999999999999</v>
      </c>
      <c r="AT197">
        <v>15.974399999999999</v>
      </c>
      <c r="AU197">
        <v>506441.37930999999</v>
      </c>
      <c r="AV197">
        <v>442926.174497</v>
      </c>
      <c r="AW197">
        <v>442105.84276000003</v>
      </c>
      <c r="AX197">
        <v>474938.56655300001</v>
      </c>
      <c r="AY197">
        <v>446209.00321499998</v>
      </c>
      <c r="AZ197">
        <v>49202.010049999997</v>
      </c>
      <c r="BA197">
        <v>1135.142996</v>
      </c>
      <c r="BB197">
        <v>12805.816772</v>
      </c>
      <c r="BC197">
        <v>63.984489000000004</v>
      </c>
      <c r="BD197">
        <v>508.96752300000003</v>
      </c>
      <c r="BE197">
        <v>199368.54741900001</v>
      </c>
      <c r="BF197">
        <v>176312.12484999999</v>
      </c>
      <c r="BG197">
        <v>9.7152429999999992</v>
      </c>
      <c r="BH197">
        <v>290</v>
      </c>
      <c r="BI197">
        <v>260.75</v>
      </c>
      <c r="BJ197">
        <v>272.41666666999998</v>
      </c>
      <c r="BK197">
        <v>293</v>
      </c>
      <c r="BL197">
        <v>311</v>
      </c>
      <c r="BM197">
        <v>22.328931999999998</v>
      </c>
      <c r="BN197">
        <v>4.4827589999999997</v>
      </c>
      <c r="BO197">
        <v>0.41876000000000002</v>
      </c>
      <c r="BQ197">
        <v>45.790035590000002</v>
      </c>
      <c r="BR197">
        <v>281</v>
      </c>
      <c r="BS197">
        <v>7789.8206499999997</v>
      </c>
      <c r="BT197">
        <v>36030.820770999999</v>
      </c>
      <c r="BU197">
        <v>129114.045618</v>
      </c>
      <c r="BV197">
        <v>903798.31932799995</v>
      </c>
      <c r="BW197">
        <v>3261.3065329999999</v>
      </c>
      <c r="BX197">
        <v>78.5</v>
      </c>
      <c r="BY197">
        <v>11.764706</v>
      </c>
      <c r="BZ197">
        <v>119</v>
      </c>
      <c r="CA197">
        <v>135.66666667000001</v>
      </c>
      <c r="CB197">
        <v>135.08333332999999</v>
      </c>
      <c r="CC197">
        <v>130.91666667000001</v>
      </c>
      <c r="CD197">
        <v>127</v>
      </c>
      <c r="CE197">
        <v>98</v>
      </c>
      <c r="CF197">
        <v>109.75</v>
      </c>
      <c r="CG197">
        <v>106.16666667</v>
      </c>
      <c r="CH197">
        <v>102.33333333</v>
      </c>
      <c r="CI197">
        <v>98.5</v>
      </c>
      <c r="CJ197">
        <v>21.5</v>
      </c>
      <c r="CK197">
        <v>25.916666670000001</v>
      </c>
      <c r="CL197">
        <v>28.916666670000001</v>
      </c>
      <c r="CM197">
        <v>28.583333329999999</v>
      </c>
      <c r="CN197">
        <v>27</v>
      </c>
      <c r="CO197">
        <v>3.9866000000000001</v>
      </c>
      <c r="CP197">
        <v>88</v>
      </c>
      <c r="CS197">
        <v>38</v>
      </c>
      <c r="CT197">
        <v>87</v>
      </c>
      <c r="CU197">
        <v>86</v>
      </c>
      <c r="CX197">
        <v>36</v>
      </c>
      <c r="CY197">
        <v>71</v>
      </c>
      <c r="CZ197">
        <v>73</v>
      </c>
      <c r="DA197">
        <v>89</v>
      </c>
      <c r="DB197">
        <v>556</v>
      </c>
      <c r="DC197">
        <v>36</v>
      </c>
      <c r="DD197">
        <v>71</v>
      </c>
      <c r="DE197">
        <v>73</v>
      </c>
      <c r="DF197">
        <v>89</v>
      </c>
      <c r="DG197">
        <v>992</v>
      </c>
      <c r="DH197" t="s">
        <v>47</v>
      </c>
      <c r="DI197" t="s">
        <v>535</v>
      </c>
      <c r="DJ197">
        <v>2147.223</v>
      </c>
      <c r="DK197">
        <v>2146.5173999999997</v>
      </c>
      <c r="DL197">
        <v>2107.5994999999998</v>
      </c>
      <c r="DM197">
        <v>2050.4223999999999</v>
      </c>
      <c r="DN197">
        <v>2017.0263</v>
      </c>
      <c r="DO197">
        <v>1971.1875</v>
      </c>
      <c r="DP197">
        <v>1940.7432000000001</v>
      </c>
      <c r="DQ197">
        <v>1946.1711</v>
      </c>
      <c r="DR197">
        <v>1929.2719</v>
      </c>
      <c r="DS197">
        <v>1924.9117000000001</v>
      </c>
      <c r="DT197">
        <v>812.58860000000004</v>
      </c>
      <c r="DU197">
        <v>827.59079999999994</v>
      </c>
      <c r="DV197">
        <v>867.0729</v>
      </c>
      <c r="DW197">
        <v>904.81240000000003</v>
      </c>
      <c r="DX197">
        <v>931.29680000000008</v>
      </c>
      <c r="DY197">
        <v>964.40380000000005</v>
      </c>
      <c r="DZ197">
        <v>989.58230000000003</v>
      </c>
      <c r="EA197">
        <v>1011.2447999999999</v>
      </c>
      <c r="EB197">
        <v>1034.7999</v>
      </c>
      <c r="EC197">
        <v>1052.5376000000001</v>
      </c>
    </row>
    <row r="198" spans="1:133" customFormat="1" x14ac:dyDescent="0.25">
      <c r="A198" t="s">
        <v>65</v>
      </c>
      <c r="B198" t="s">
        <v>536</v>
      </c>
      <c r="C198">
        <v>198</v>
      </c>
      <c r="D198">
        <v>100415.99999760001</v>
      </c>
      <c r="E198">
        <v>108.20786896157333</v>
      </c>
      <c r="F198">
        <v>1302.5713034077353</v>
      </c>
      <c r="G198">
        <v>0</v>
      </c>
      <c r="H198">
        <v>64</v>
      </c>
      <c r="I198">
        <v>28.696141999999998</v>
      </c>
      <c r="J198">
        <v>15.685722</v>
      </c>
      <c r="K198">
        <v>13.685390999999999</v>
      </c>
      <c r="L198">
        <v>8.792821</v>
      </c>
      <c r="M198">
        <v>3551</v>
      </c>
      <c r="N198">
        <v>2532</v>
      </c>
      <c r="O198">
        <v>2457</v>
      </c>
      <c r="P198">
        <v>2459</v>
      </c>
      <c r="Q198">
        <v>2476</v>
      </c>
      <c r="R198">
        <v>2491</v>
      </c>
      <c r="S198">
        <v>1019</v>
      </c>
      <c r="T198">
        <v>1001</v>
      </c>
      <c r="U198">
        <v>1002</v>
      </c>
      <c r="V198">
        <v>996</v>
      </c>
      <c r="W198">
        <v>996</v>
      </c>
      <c r="X198">
        <v>30.641124999999999</v>
      </c>
      <c r="Y198">
        <v>1.5273099999999999</v>
      </c>
      <c r="Z198">
        <v>2471</v>
      </c>
      <c r="AA198">
        <v>2471</v>
      </c>
      <c r="AB198">
        <v>2358</v>
      </c>
      <c r="AC198">
        <v>2443.3272999999999</v>
      </c>
      <c r="AD198">
        <v>1052</v>
      </c>
      <c r="AE198">
        <v>1070</v>
      </c>
      <c r="AF198">
        <v>1099</v>
      </c>
      <c r="AG198">
        <v>1092.4889000000001</v>
      </c>
      <c r="AH198">
        <v>78610.813855</v>
      </c>
      <c r="AI198">
        <v>21374.838209000001</v>
      </c>
      <c r="AJ198">
        <v>18.680225</v>
      </c>
      <c r="AK198">
        <v>294.33083099999999</v>
      </c>
      <c r="AL198">
        <v>273942.10009800002</v>
      </c>
      <c r="AM198">
        <v>80.040000000000006</v>
      </c>
      <c r="AN198">
        <v>1.57564576</v>
      </c>
      <c r="AO198">
        <v>19.318501999999999</v>
      </c>
      <c r="AP198">
        <v>8.1561000000000003</v>
      </c>
      <c r="AQ198">
        <v>2.4026999999999998</v>
      </c>
      <c r="AR198">
        <v>4.226</v>
      </c>
      <c r="AS198">
        <v>5.4402999999999997</v>
      </c>
      <c r="AT198">
        <v>6.6055000000000001</v>
      </c>
      <c r="AU198">
        <v>390444.77611899999</v>
      </c>
      <c r="AV198">
        <v>330789.77741099999</v>
      </c>
      <c r="AW198">
        <v>388531.93350799999</v>
      </c>
      <c r="AX198">
        <v>446206.64206599997</v>
      </c>
      <c r="AY198">
        <v>399842.76729599998</v>
      </c>
      <c r="AZ198">
        <v>36834.412840999998</v>
      </c>
      <c r="BA198">
        <v>1070.411597</v>
      </c>
      <c r="BB198">
        <v>9933.1262399999996</v>
      </c>
      <c r="BC198">
        <v>122.443697</v>
      </c>
      <c r="BD198">
        <v>91.034602000000007</v>
      </c>
      <c r="BE198">
        <v>144351.32482800001</v>
      </c>
      <c r="BF198">
        <v>128360.157017</v>
      </c>
      <c r="BG198">
        <v>9.4339619999999993</v>
      </c>
      <c r="BH198">
        <v>335</v>
      </c>
      <c r="BI198">
        <v>303.25</v>
      </c>
      <c r="BJ198">
        <v>285.75</v>
      </c>
      <c r="BK198">
        <v>271</v>
      </c>
      <c r="BL198">
        <v>318</v>
      </c>
      <c r="BM198">
        <v>23.159960999999999</v>
      </c>
      <c r="BO198">
        <v>0.63362399999999997</v>
      </c>
      <c r="BP198">
        <v>0.64770499999999998</v>
      </c>
      <c r="BQ198">
        <v>34.155102040000003</v>
      </c>
      <c r="BR198">
        <v>245</v>
      </c>
      <c r="BS198">
        <v>9863.4912420000001</v>
      </c>
      <c r="BT198">
        <v>36199.662066999997</v>
      </c>
      <c r="BU198">
        <v>126148.18449499999</v>
      </c>
      <c r="BV198">
        <v>1691381.578947</v>
      </c>
      <c r="BW198">
        <v>0</v>
      </c>
      <c r="BX198">
        <v>53.352941180000002</v>
      </c>
      <c r="BY198">
        <v>6.2806670000000002</v>
      </c>
      <c r="BZ198">
        <v>76</v>
      </c>
      <c r="CA198">
        <v>111.41666667</v>
      </c>
      <c r="CB198">
        <v>126.41666667</v>
      </c>
      <c r="CC198">
        <v>118.91666667</v>
      </c>
      <c r="CD198">
        <v>109.5</v>
      </c>
      <c r="CE198">
        <v>64</v>
      </c>
      <c r="CF198">
        <v>97.916666669999998</v>
      </c>
      <c r="CG198">
        <v>105.66666667</v>
      </c>
      <c r="CH198">
        <v>100</v>
      </c>
      <c r="CI198">
        <v>92</v>
      </c>
      <c r="CJ198">
        <v>12</v>
      </c>
      <c r="CK198">
        <v>13.5</v>
      </c>
      <c r="CL198">
        <v>20.75</v>
      </c>
      <c r="CM198">
        <v>18.916666670000001</v>
      </c>
      <c r="CN198">
        <v>17.5</v>
      </c>
      <c r="CO198">
        <v>2.1402420000000002</v>
      </c>
      <c r="CP198">
        <v>89.5</v>
      </c>
      <c r="CS198">
        <v>35</v>
      </c>
      <c r="CT198">
        <v>94</v>
      </c>
      <c r="CU198">
        <v>93</v>
      </c>
      <c r="CX198">
        <v>18</v>
      </c>
      <c r="CY198">
        <v>78</v>
      </c>
      <c r="CZ198">
        <v>88</v>
      </c>
      <c r="DA198">
        <v>91</v>
      </c>
      <c r="DB198">
        <v>897.5</v>
      </c>
      <c r="DC198">
        <v>18</v>
      </c>
      <c r="DD198">
        <v>78</v>
      </c>
      <c r="DE198">
        <v>88</v>
      </c>
      <c r="DF198">
        <v>91</v>
      </c>
      <c r="DG198">
        <v>1086</v>
      </c>
      <c r="DH198" t="s">
        <v>65</v>
      </c>
      <c r="DI198" t="s">
        <v>536</v>
      </c>
      <c r="DJ198">
        <v>2498.8330999999998</v>
      </c>
      <c r="DK198">
        <v>2481.0052999999998</v>
      </c>
      <c r="DL198">
        <v>2468.2492000000002</v>
      </c>
      <c r="DM198">
        <v>2464.5192000000002</v>
      </c>
      <c r="DN198">
        <v>2443.3272999999999</v>
      </c>
      <c r="DO198">
        <v>2459.2874999999999</v>
      </c>
      <c r="DP198">
        <v>2442.6707999999999</v>
      </c>
      <c r="DQ198">
        <v>2449.2285000000002</v>
      </c>
      <c r="DR198">
        <v>2440.5061000000001</v>
      </c>
      <c r="DS198">
        <v>2430.1307999999999</v>
      </c>
      <c r="DT198">
        <v>1008.8036</v>
      </c>
      <c r="DU198">
        <v>1034.5246999999999</v>
      </c>
      <c r="DV198">
        <v>1056.3861999999999</v>
      </c>
      <c r="DW198">
        <v>1074.1366</v>
      </c>
      <c r="DX198">
        <v>1092.4889000000001</v>
      </c>
      <c r="DY198">
        <v>1108.9485999999999</v>
      </c>
      <c r="DZ198">
        <v>1136.0777</v>
      </c>
      <c r="EA198">
        <v>1138.5414000000001</v>
      </c>
      <c r="EB198">
        <v>1151.0607</v>
      </c>
      <c r="EC198">
        <v>1156.797</v>
      </c>
    </row>
    <row r="199" spans="1:133" customFormat="1" x14ac:dyDescent="0.25">
      <c r="A199" t="s">
        <v>12</v>
      </c>
      <c r="B199" t="s">
        <v>537</v>
      </c>
      <c r="C199">
        <v>199</v>
      </c>
      <c r="D199">
        <v>171972.00001260001</v>
      </c>
      <c r="E199">
        <v>58.981156943749617</v>
      </c>
      <c r="F199">
        <v>1144.7561230055653</v>
      </c>
      <c r="G199">
        <v>62578.635022284863</v>
      </c>
      <c r="H199">
        <v>65</v>
      </c>
      <c r="I199">
        <v>28.847529999999999</v>
      </c>
      <c r="J199">
        <v>23.364352</v>
      </c>
      <c r="K199">
        <v>12.438060999999999</v>
      </c>
      <c r="L199">
        <v>7.8004030000000002</v>
      </c>
      <c r="M199">
        <v>6985</v>
      </c>
      <c r="N199">
        <v>4970</v>
      </c>
      <c r="O199">
        <v>4828</v>
      </c>
      <c r="P199">
        <v>4854</v>
      </c>
      <c r="Q199">
        <v>4960</v>
      </c>
      <c r="R199">
        <v>4949</v>
      </c>
      <c r="S199">
        <v>2015</v>
      </c>
      <c r="T199">
        <v>1901</v>
      </c>
      <c r="U199">
        <v>1938</v>
      </c>
      <c r="V199">
        <v>1921</v>
      </c>
      <c r="W199">
        <v>1976</v>
      </c>
      <c r="X199">
        <v>27.040105000000001</v>
      </c>
      <c r="Y199">
        <v>1.633632</v>
      </c>
      <c r="Z199">
        <v>4857</v>
      </c>
      <c r="AA199">
        <v>4792</v>
      </c>
      <c r="AB199">
        <v>4840</v>
      </c>
      <c r="AC199">
        <v>4715.5778</v>
      </c>
      <c r="AD199">
        <v>2067</v>
      </c>
      <c r="AE199">
        <v>2120</v>
      </c>
      <c r="AF199">
        <v>2198</v>
      </c>
      <c r="AG199">
        <v>2346.5124000000001</v>
      </c>
      <c r="AH199">
        <v>74854.402291000006</v>
      </c>
      <c r="AI199">
        <v>16942.126045000001</v>
      </c>
      <c r="AJ199">
        <v>9.9215499999999999</v>
      </c>
      <c r="AK199">
        <v>184.344998</v>
      </c>
      <c r="AL199">
        <v>259482.87841199999</v>
      </c>
      <c r="AM199">
        <v>51.082999999999998</v>
      </c>
      <c r="AN199">
        <v>1.84459459</v>
      </c>
      <c r="AO199">
        <v>15.404438000000001</v>
      </c>
      <c r="AP199">
        <v>2.3195000000000001</v>
      </c>
      <c r="AQ199">
        <v>-1.0319</v>
      </c>
      <c r="AR199">
        <v>-1.2461</v>
      </c>
      <c r="AS199">
        <v>-2.1177999999999999</v>
      </c>
      <c r="AT199">
        <v>-2.4207999999999998</v>
      </c>
      <c r="AU199">
        <v>465404.25531899999</v>
      </c>
      <c r="AV199">
        <v>381941.15484199999</v>
      </c>
      <c r="AW199">
        <v>396867.01337</v>
      </c>
      <c r="AX199">
        <v>440354.46009399998</v>
      </c>
      <c r="AY199">
        <v>442316.03773600003</v>
      </c>
      <c r="AZ199">
        <v>28184.108805</v>
      </c>
      <c r="BA199">
        <v>726.734283</v>
      </c>
      <c r="BB199">
        <v>6817.2421800000002</v>
      </c>
      <c r="BC199">
        <v>46.492722000000001</v>
      </c>
      <c r="BD199">
        <v>139.129762</v>
      </c>
      <c r="BE199">
        <v>111001.488834</v>
      </c>
      <c r="BF199">
        <v>97700.248139000003</v>
      </c>
      <c r="BG199">
        <v>6.0558339999999999</v>
      </c>
      <c r="BH199">
        <v>423</v>
      </c>
      <c r="BI199">
        <v>453.16666665999998</v>
      </c>
      <c r="BJ199">
        <v>448.66666666999998</v>
      </c>
      <c r="BK199">
        <v>426</v>
      </c>
      <c r="BL199">
        <v>424</v>
      </c>
      <c r="BM199">
        <v>14.937965</v>
      </c>
      <c r="BN199">
        <v>2.1276600000000001</v>
      </c>
      <c r="BO199">
        <v>0.29348600000000002</v>
      </c>
      <c r="BP199">
        <v>0.35791000000000001</v>
      </c>
      <c r="BQ199">
        <v>34.040380050000003</v>
      </c>
      <c r="BR199">
        <v>421</v>
      </c>
      <c r="BS199">
        <v>9028.2208109999992</v>
      </c>
      <c r="BT199">
        <v>42109.663565000003</v>
      </c>
      <c r="BU199">
        <v>145973.20099300001</v>
      </c>
      <c r="BV199">
        <v>872807.12166199996</v>
      </c>
      <c r="BW199">
        <v>3019.1839660000001</v>
      </c>
      <c r="BX199">
        <v>45.611940300000001</v>
      </c>
      <c r="BY199">
        <v>13.176178999999999</v>
      </c>
      <c r="BZ199">
        <v>337</v>
      </c>
      <c r="CA199">
        <v>346</v>
      </c>
      <c r="CB199">
        <v>347.25</v>
      </c>
      <c r="CC199">
        <v>337.83333333000002</v>
      </c>
      <c r="CD199">
        <v>335.5</v>
      </c>
      <c r="CE199">
        <v>265.5</v>
      </c>
      <c r="CF199">
        <v>280.41666666999998</v>
      </c>
      <c r="CG199">
        <v>279.25</v>
      </c>
      <c r="CH199">
        <v>263.66666666999998</v>
      </c>
      <c r="CI199">
        <v>257</v>
      </c>
      <c r="CJ199">
        <v>72</v>
      </c>
      <c r="CK199">
        <v>65.583333330000002</v>
      </c>
      <c r="CL199">
        <v>68</v>
      </c>
      <c r="CM199">
        <v>74.166666669999998</v>
      </c>
      <c r="CN199">
        <v>78.5</v>
      </c>
      <c r="CO199">
        <v>4.824624</v>
      </c>
      <c r="CP199">
        <v>86</v>
      </c>
      <c r="CQ199">
        <v>76.388888890000004</v>
      </c>
      <c r="CR199">
        <v>19.04</v>
      </c>
      <c r="CS199">
        <v>27</v>
      </c>
      <c r="CT199">
        <v>89</v>
      </c>
      <c r="CU199">
        <v>89</v>
      </c>
      <c r="CV199">
        <v>80.138888890000004</v>
      </c>
      <c r="CW199">
        <v>63</v>
      </c>
      <c r="CX199">
        <v>22</v>
      </c>
      <c r="CY199">
        <v>67</v>
      </c>
      <c r="CZ199">
        <v>74</v>
      </c>
      <c r="DA199">
        <v>89</v>
      </c>
      <c r="DB199">
        <v>822</v>
      </c>
      <c r="DC199">
        <v>22</v>
      </c>
      <c r="DD199">
        <v>67</v>
      </c>
      <c r="DE199">
        <v>74</v>
      </c>
      <c r="DF199">
        <v>89</v>
      </c>
      <c r="DG199">
        <v>482</v>
      </c>
      <c r="DH199" t="s">
        <v>12</v>
      </c>
      <c r="DI199" t="s">
        <v>537</v>
      </c>
      <c r="DJ199">
        <v>4966.7690000000002</v>
      </c>
      <c r="DK199">
        <v>4906.6530000000002</v>
      </c>
      <c r="DL199">
        <v>4875.8027000000002</v>
      </c>
      <c r="DM199">
        <v>4801.9400999999998</v>
      </c>
      <c r="DN199">
        <v>4715.5778</v>
      </c>
      <c r="DO199">
        <v>4659.0829000000003</v>
      </c>
      <c r="DP199">
        <v>4620.7317999999996</v>
      </c>
      <c r="DQ199">
        <v>4615.3611000000001</v>
      </c>
      <c r="DR199">
        <v>4628.8449000000001</v>
      </c>
      <c r="DS199">
        <v>4614.7726999999995</v>
      </c>
      <c r="DT199">
        <v>2026.7357</v>
      </c>
      <c r="DU199">
        <v>2099.1586000000002</v>
      </c>
      <c r="DV199">
        <v>2141.9412000000002</v>
      </c>
      <c r="DW199">
        <v>2246.4708000000001</v>
      </c>
      <c r="DX199">
        <v>2346.5124000000001</v>
      </c>
      <c r="DY199">
        <v>2434.3256999999999</v>
      </c>
      <c r="DZ199">
        <v>2527.1642000000002</v>
      </c>
      <c r="EA199">
        <v>2598.1979999999999</v>
      </c>
      <c r="EB199">
        <v>2640.7274000000002</v>
      </c>
      <c r="EC199">
        <v>2712.2923999999998</v>
      </c>
    </row>
    <row r="200" spans="1:133" customFormat="1" x14ac:dyDescent="0.25">
      <c r="A200" t="s">
        <v>216</v>
      </c>
      <c r="B200" t="s">
        <v>538</v>
      </c>
      <c r="C200">
        <v>200</v>
      </c>
      <c r="D200">
        <v>182759.99998487998</v>
      </c>
      <c r="E200">
        <v>63.810278718437807</v>
      </c>
      <c r="F200">
        <v>924.98905676349227</v>
      </c>
      <c r="G200">
        <v>32518.950439999997</v>
      </c>
      <c r="H200">
        <v>65</v>
      </c>
      <c r="I200">
        <v>30.316426</v>
      </c>
      <c r="J200">
        <v>21.335504</v>
      </c>
      <c r="K200">
        <v>12.419629</v>
      </c>
      <c r="L200">
        <v>8.5487470000000005</v>
      </c>
      <c r="M200">
        <v>4298</v>
      </c>
      <c r="N200">
        <v>2995</v>
      </c>
      <c r="O200">
        <v>2964</v>
      </c>
      <c r="P200">
        <v>2970</v>
      </c>
      <c r="Q200">
        <v>2985</v>
      </c>
      <c r="R200">
        <v>2988</v>
      </c>
      <c r="S200">
        <v>1303</v>
      </c>
      <c r="T200">
        <v>1236</v>
      </c>
      <c r="U200">
        <v>1237</v>
      </c>
      <c r="V200">
        <v>1253</v>
      </c>
      <c r="W200">
        <v>1273</v>
      </c>
      <c r="X200">
        <v>28.198398999999998</v>
      </c>
      <c r="Y200">
        <v>1.5680350000000001</v>
      </c>
      <c r="Z200">
        <v>2960</v>
      </c>
      <c r="AA200">
        <v>2930</v>
      </c>
      <c r="AB200">
        <v>2862</v>
      </c>
      <c r="AC200">
        <v>2869.2046</v>
      </c>
      <c r="AD200">
        <v>1325</v>
      </c>
      <c r="AE200">
        <v>1378</v>
      </c>
      <c r="AF200">
        <v>1456</v>
      </c>
      <c r="AG200">
        <v>1491.9267</v>
      </c>
      <c r="AH200">
        <v>75717.775710000002</v>
      </c>
      <c r="AI200">
        <v>18421.270175000001</v>
      </c>
      <c r="AJ200">
        <v>17.64517</v>
      </c>
      <c r="AK200">
        <v>57.603988999999999</v>
      </c>
      <c r="AL200">
        <v>249758.25019200001</v>
      </c>
      <c r="AM200">
        <v>59.545999999999999</v>
      </c>
      <c r="AN200">
        <v>1.9153318100000001</v>
      </c>
      <c r="AO200">
        <v>17.496510000000001</v>
      </c>
      <c r="AP200">
        <v>6.7058</v>
      </c>
      <c r="AQ200">
        <v>-8.3796999999999997</v>
      </c>
      <c r="AR200">
        <v>-6.1318000000000001</v>
      </c>
      <c r="AS200">
        <v>-5.3285</v>
      </c>
      <c r="AT200">
        <v>1.9318</v>
      </c>
      <c r="AU200">
        <v>582934.48275900004</v>
      </c>
      <c r="AV200">
        <v>356274.48609000002</v>
      </c>
      <c r="AW200">
        <v>344492.62202800001</v>
      </c>
      <c r="AX200">
        <v>428038.86925799999</v>
      </c>
      <c r="AY200">
        <v>475306.89655200002</v>
      </c>
      <c r="AZ200">
        <v>39332.480222999999</v>
      </c>
      <c r="BA200">
        <v>1201.2203119999999</v>
      </c>
      <c r="BB200">
        <v>10093.098018999999</v>
      </c>
      <c r="BC200">
        <v>215.522897</v>
      </c>
      <c r="BD200">
        <v>103.398504</v>
      </c>
      <c r="BE200">
        <v>150402.14888699999</v>
      </c>
      <c r="BF200">
        <v>129739.83115899999</v>
      </c>
      <c r="BG200">
        <v>6.7473239999999999</v>
      </c>
      <c r="BH200">
        <v>290</v>
      </c>
      <c r="BI200">
        <v>275.66666666999998</v>
      </c>
      <c r="BJ200">
        <v>293.66666665999998</v>
      </c>
      <c r="BK200">
        <v>283</v>
      </c>
      <c r="BL200">
        <v>290</v>
      </c>
      <c r="BM200">
        <v>15.118956000000001</v>
      </c>
      <c r="BN200">
        <v>7.5862069999999999</v>
      </c>
      <c r="BO200">
        <v>0.43043300000000001</v>
      </c>
      <c r="BP200">
        <v>0.68636600000000003</v>
      </c>
      <c r="BQ200">
        <v>51.979522179999996</v>
      </c>
      <c r="BR200">
        <v>293</v>
      </c>
      <c r="BS200">
        <v>6750.426453</v>
      </c>
      <c r="BT200">
        <v>29559.795254000001</v>
      </c>
      <c r="BU200">
        <v>97504.221028</v>
      </c>
      <c r="BV200">
        <v>740804.66472300002</v>
      </c>
      <c r="BW200">
        <v>1297.5802699999999</v>
      </c>
      <c r="BX200">
        <v>76.045454550000002</v>
      </c>
      <c r="BY200">
        <v>10.399079</v>
      </c>
      <c r="BZ200">
        <v>171.5</v>
      </c>
      <c r="CA200">
        <v>160.83333332999999</v>
      </c>
      <c r="CB200">
        <v>158.41666667000001</v>
      </c>
      <c r="CC200">
        <v>161.75</v>
      </c>
      <c r="CD200">
        <v>158.5</v>
      </c>
      <c r="CE200">
        <v>135.5</v>
      </c>
      <c r="CF200">
        <v>140.75</v>
      </c>
      <c r="CG200">
        <v>135.91666667000001</v>
      </c>
      <c r="CH200">
        <v>134.5</v>
      </c>
      <c r="CI200">
        <v>129</v>
      </c>
      <c r="CJ200">
        <v>34.5</v>
      </c>
      <c r="CK200">
        <v>20.083333329999999</v>
      </c>
      <c r="CL200">
        <v>22.5</v>
      </c>
      <c r="CM200">
        <v>27.25</v>
      </c>
      <c r="CN200">
        <v>30</v>
      </c>
      <c r="CO200">
        <v>3.9902280000000001</v>
      </c>
      <c r="CP200">
        <v>86</v>
      </c>
      <c r="CQ200">
        <v>67.232510289999993</v>
      </c>
      <c r="CR200">
        <v>21</v>
      </c>
      <c r="CS200">
        <v>40</v>
      </c>
      <c r="CT200">
        <v>88</v>
      </c>
      <c r="CU200">
        <v>87</v>
      </c>
      <c r="CV200">
        <v>64.814814810000001</v>
      </c>
      <c r="CW200">
        <v>41</v>
      </c>
      <c r="CX200">
        <v>35</v>
      </c>
      <c r="CY200">
        <v>68</v>
      </c>
      <c r="CZ200">
        <v>80</v>
      </c>
      <c r="DA200">
        <v>90</v>
      </c>
      <c r="DB200">
        <v>1330.5</v>
      </c>
      <c r="DC200">
        <v>35</v>
      </c>
      <c r="DD200">
        <v>68</v>
      </c>
      <c r="DE200">
        <v>80</v>
      </c>
      <c r="DF200">
        <v>90</v>
      </c>
      <c r="DG200">
        <v>1022</v>
      </c>
      <c r="DH200" t="s">
        <v>216</v>
      </c>
      <c r="DI200" t="s">
        <v>538</v>
      </c>
      <c r="DJ200">
        <v>3001.7663000000002</v>
      </c>
      <c r="DK200">
        <v>2990.6729999999998</v>
      </c>
      <c r="DL200">
        <v>2952.9748</v>
      </c>
      <c r="DM200">
        <v>2897.1844000000001</v>
      </c>
      <c r="DN200">
        <v>2869.2046</v>
      </c>
      <c r="DO200">
        <v>2857.5019000000002</v>
      </c>
      <c r="DP200">
        <v>2805.8294000000001</v>
      </c>
      <c r="DQ200">
        <v>2825.1484</v>
      </c>
      <c r="DR200">
        <v>2846.1754999999998</v>
      </c>
      <c r="DS200">
        <v>2886.2139999999999</v>
      </c>
      <c r="DT200">
        <v>1287.8887</v>
      </c>
      <c r="DU200">
        <v>1336.3333</v>
      </c>
      <c r="DV200">
        <v>1395.9544000000001</v>
      </c>
      <c r="DW200">
        <v>1455.1857</v>
      </c>
      <c r="DX200">
        <v>1491.9267</v>
      </c>
      <c r="DY200">
        <v>1514.7271000000001</v>
      </c>
      <c r="DZ200">
        <v>1571.2943</v>
      </c>
      <c r="EA200">
        <v>1595.7635</v>
      </c>
      <c r="EB200">
        <v>1610.7689</v>
      </c>
      <c r="EC200">
        <v>1604.5869</v>
      </c>
    </row>
    <row r="201" spans="1:133" customFormat="1" x14ac:dyDescent="0.25">
      <c r="A201" t="s">
        <v>121</v>
      </c>
      <c r="B201" t="s">
        <v>539</v>
      </c>
      <c r="C201">
        <v>201</v>
      </c>
      <c r="D201">
        <v>40907.999993400001</v>
      </c>
      <c r="E201">
        <v>102.95363156470563</v>
      </c>
      <c r="F201">
        <v>1182.4337539797609</v>
      </c>
      <c r="G201">
        <v>68150.943392150934</v>
      </c>
      <c r="H201">
        <v>56</v>
      </c>
      <c r="I201">
        <v>27.407001999999999</v>
      </c>
      <c r="J201">
        <v>22.264769999999999</v>
      </c>
      <c r="K201">
        <v>8.4513470000000002</v>
      </c>
      <c r="L201">
        <v>5.7217909999999996</v>
      </c>
      <c r="M201">
        <v>1828</v>
      </c>
      <c r="N201">
        <v>1327</v>
      </c>
      <c r="O201">
        <v>1305</v>
      </c>
      <c r="P201">
        <v>1309</v>
      </c>
      <c r="Q201">
        <v>1320</v>
      </c>
      <c r="R201">
        <v>1318</v>
      </c>
      <c r="S201">
        <v>501</v>
      </c>
      <c r="T201">
        <v>417</v>
      </c>
      <c r="U201">
        <v>420</v>
      </c>
      <c r="V201">
        <v>444</v>
      </c>
      <c r="W201">
        <v>461</v>
      </c>
      <c r="X201">
        <v>20.877113000000001</v>
      </c>
      <c r="Y201">
        <v>0.85655499999999996</v>
      </c>
      <c r="Z201">
        <v>1327</v>
      </c>
      <c r="AA201">
        <v>1319</v>
      </c>
      <c r="AB201">
        <v>1310</v>
      </c>
      <c r="AC201">
        <v>1269.1964</v>
      </c>
      <c r="AD201">
        <v>485</v>
      </c>
      <c r="AE201">
        <v>522</v>
      </c>
      <c r="AF201">
        <v>575</v>
      </c>
      <c r="AG201">
        <v>610.20349999999996</v>
      </c>
      <c r="AH201">
        <v>79049.234135999999</v>
      </c>
      <c r="AI201">
        <v>13340.794884000001</v>
      </c>
      <c r="AJ201">
        <v>19.232641000000001</v>
      </c>
      <c r="AK201">
        <v>167.199635</v>
      </c>
      <c r="AL201">
        <v>288427.145709</v>
      </c>
      <c r="AM201">
        <v>34.850999999999999</v>
      </c>
      <c r="AN201">
        <v>1.6451612900000001</v>
      </c>
      <c r="AO201">
        <v>14.770241</v>
      </c>
      <c r="AP201">
        <v>19.709700000000002</v>
      </c>
      <c r="AQ201">
        <v>12.899800000000001</v>
      </c>
      <c r="AR201">
        <v>15.525600000000001</v>
      </c>
      <c r="AS201">
        <v>20.3292</v>
      </c>
      <c r="AT201">
        <v>19.033999999999999</v>
      </c>
      <c r="AU201">
        <v>377898.4375</v>
      </c>
      <c r="AV201">
        <v>321294.11764700001</v>
      </c>
      <c r="AW201">
        <v>323793.25842700002</v>
      </c>
      <c r="AX201">
        <v>379477.47747699998</v>
      </c>
      <c r="AY201">
        <v>372000</v>
      </c>
      <c r="AZ201">
        <v>26461.159737000002</v>
      </c>
      <c r="BA201">
        <v>1253.5404289999999</v>
      </c>
      <c r="BB201">
        <v>4581.3156689999996</v>
      </c>
      <c r="BC201">
        <v>85.655550000000005</v>
      </c>
      <c r="BD201">
        <v>71.722247999999993</v>
      </c>
      <c r="BE201">
        <v>123750.499002</v>
      </c>
      <c r="BF201">
        <v>96548.902195999995</v>
      </c>
      <c r="BG201">
        <v>7.0021880000000003</v>
      </c>
      <c r="BH201">
        <v>128</v>
      </c>
      <c r="BI201">
        <v>110.5</v>
      </c>
      <c r="BJ201">
        <v>111.25</v>
      </c>
      <c r="BK201">
        <v>111</v>
      </c>
      <c r="BL201">
        <v>119</v>
      </c>
      <c r="BM201">
        <v>18.163672999999999</v>
      </c>
      <c r="BN201">
        <v>0</v>
      </c>
      <c r="BO201">
        <v>0.57439799999999996</v>
      </c>
      <c r="BP201">
        <v>0.437637</v>
      </c>
      <c r="BQ201">
        <v>27.715447149999999</v>
      </c>
      <c r="BR201">
        <v>123</v>
      </c>
      <c r="BS201">
        <v>7181.2471450000003</v>
      </c>
      <c r="BT201">
        <v>44330.415755000002</v>
      </c>
      <c r="BU201">
        <v>161748.50299400001</v>
      </c>
      <c r="BV201">
        <v>1528981.1320750001</v>
      </c>
      <c r="BW201">
        <v>1975.9299779999999</v>
      </c>
      <c r="BX201">
        <v>27.625</v>
      </c>
      <c r="BY201">
        <v>7.7844309999999997</v>
      </c>
      <c r="BZ201">
        <v>53</v>
      </c>
      <c r="CA201">
        <v>66</v>
      </c>
      <c r="CB201">
        <v>68.666666669999998</v>
      </c>
      <c r="CC201">
        <v>65</v>
      </c>
      <c r="CD201">
        <v>65</v>
      </c>
      <c r="CE201">
        <v>39</v>
      </c>
      <c r="CF201">
        <v>50.166666669999998</v>
      </c>
      <c r="CG201">
        <v>51.75</v>
      </c>
      <c r="CH201">
        <v>47.916666669999998</v>
      </c>
      <c r="CI201">
        <v>48</v>
      </c>
      <c r="CJ201">
        <v>14</v>
      </c>
      <c r="CK201">
        <v>15.83333333</v>
      </c>
      <c r="CL201">
        <v>16.916666670000001</v>
      </c>
      <c r="CM201">
        <v>17.083333329999999</v>
      </c>
      <c r="CN201">
        <v>17</v>
      </c>
      <c r="CO201">
        <v>2.8993440000000001</v>
      </c>
      <c r="CP201">
        <v>84</v>
      </c>
      <c r="CR201">
        <v>21</v>
      </c>
      <c r="CS201">
        <v>28</v>
      </c>
      <c r="CT201">
        <v>95</v>
      </c>
      <c r="CU201">
        <v>93</v>
      </c>
      <c r="CW201">
        <v>68</v>
      </c>
      <c r="CX201">
        <v>31</v>
      </c>
      <c r="CY201">
        <v>88</v>
      </c>
      <c r="CZ201">
        <v>71</v>
      </c>
      <c r="DA201">
        <v>88</v>
      </c>
      <c r="DB201">
        <v>841</v>
      </c>
      <c r="DC201">
        <v>31</v>
      </c>
      <c r="DD201">
        <v>88</v>
      </c>
      <c r="DE201">
        <v>71</v>
      </c>
      <c r="DF201">
        <v>88</v>
      </c>
      <c r="DG201">
        <v>907.5</v>
      </c>
      <c r="DH201" t="s">
        <v>121</v>
      </c>
      <c r="DI201" t="s">
        <v>539</v>
      </c>
      <c r="DJ201">
        <v>1318.4019000000001</v>
      </c>
      <c r="DK201">
        <v>1325.1175000000001</v>
      </c>
      <c r="DL201">
        <v>1318.4797000000001</v>
      </c>
      <c r="DM201">
        <v>1298.6985999999999</v>
      </c>
      <c r="DN201">
        <v>1269.1964</v>
      </c>
      <c r="DO201">
        <v>1268.2881</v>
      </c>
      <c r="DP201">
        <v>1232.4589000000001</v>
      </c>
      <c r="DQ201">
        <v>1246.3067000000001</v>
      </c>
      <c r="DR201">
        <v>1277.5101999999999</v>
      </c>
      <c r="DS201">
        <v>1294.2372</v>
      </c>
      <c r="DT201">
        <v>495.21390000000002</v>
      </c>
      <c r="DU201">
        <v>508.3073</v>
      </c>
      <c r="DV201">
        <v>543.30629999999996</v>
      </c>
      <c r="DW201">
        <v>578.30449999999996</v>
      </c>
      <c r="DX201">
        <v>610.20349999999996</v>
      </c>
      <c r="DY201">
        <v>629.13559999999995</v>
      </c>
      <c r="DZ201">
        <v>677.81269999999995</v>
      </c>
      <c r="EA201">
        <v>699.44029999999998</v>
      </c>
      <c r="EB201">
        <v>703.60770000000002</v>
      </c>
      <c r="EC201">
        <v>723.12249999999995</v>
      </c>
    </row>
    <row r="202" spans="1:133" customFormat="1" x14ac:dyDescent="0.25">
      <c r="A202" t="s">
        <v>120</v>
      </c>
      <c r="B202" t="s">
        <v>540</v>
      </c>
      <c r="C202">
        <v>202</v>
      </c>
      <c r="D202">
        <v>37824.000006119997</v>
      </c>
      <c r="E202">
        <v>77.073813210914182</v>
      </c>
      <c r="F202">
        <v>1351.6814718625665</v>
      </c>
      <c r="G202">
        <v>75471.698113132079</v>
      </c>
      <c r="H202">
        <v>73</v>
      </c>
      <c r="I202">
        <v>27.027027</v>
      </c>
      <c r="J202">
        <v>16.461915999999999</v>
      </c>
      <c r="K202">
        <v>12.804878</v>
      </c>
      <c r="L202">
        <v>7.8909609999999999</v>
      </c>
      <c r="M202">
        <v>1628</v>
      </c>
      <c r="N202">
        <v>1188</v>
      </c>
      <c r="O202">
        <v>1176</v>
      </c>
      <c r="P202">
        <v>1172</v>
      </c>
      <c r="Q202">
        <v>1173</v>
      </c>
      <c r="R202">
        <v>1181</v>
      </c>
      <c r="S202">
        <v>440</v>
      </c>
      <c r="T202">
        <v>443</v>
      </c>
      <c r="U202">
        <v>447</v>
      </c>
      <c r="V202">
        <v>439</v>
      </c>
      <c r="W202">
        <v>448</v>
      </c>
      <c r="X202">
        <v>29.196556999999999</v>
      </c>
      <c r="Y202">
        <v>1.4167860000000001</v>
      </c>
      <c r="Z202">
        <v>1204</v>
      </c>
      <c r="AA202">
        <v>1187</v>
      </c>
      <c r="AB202">
        <v>1152</v>
      </c>
      <c r="AC202">
        <v>1160.2902999999999</v>
      </c>
      <c r="AD202">
        <v>462</v>
      </c>
      <c r="AE202">
        <v>487</v>
      </c>
      <c r="AF202">
        <v>503</v>
      </c>
      <c r="AG202">
        <v>507.9436</v>
      </c>
      <c r="AH202">
        <v>85057.739558000001</v>
      </c>
      <c r="AI202">
        <v>20350.251076</v>
      </c>
      <c r="AJ202">
        <v>17.50187</v>
      </c>
      <c r="AK202">
        <v>102.941176</v>
      </c>
      <c r="AL202">
        <v>314713.63636399998</v>
      </c>
      <c r="AM202">
        <v>57.271999999999998</v>
      </c>
      <c r="AN202">
        <v>2.1578947400000001</v>
      </c>
      <c r="AO202">
        <v>12.407862</v>
      </c>
      <c r="AP202">
        <v>18.236499999999999</v>
      </c>
      <c r="AQ202">
        <v>9.6442999999999994</v>
      </c>
      <c r="AR202">
        <v>19.695599999999999</v>
      </c>
      <c r="AS202">
        <v>20.383500000000002</v>
      </c>
      <c r="AT202">
        <v>14.4948</v>
      </c>
      <c r="AU202">
        <v>482320.754717</v>
      </c>
      <c r="AV202">
        <v>380407.692308</v>
      </c>
      <c r="AW202">
        <v>306251.818684</v>
      </c>
      <c r="AX202">
        <v>317743.05555599998</v>
      </c>
      <c r="AY202">
        <v>427761.06194699998</v>
      </c>
      <c r="AZ202">
        <v>31404.176904</v>
      </c>
      <c r="BA202">
        <v>1753.407461</v>
      </c>
      <c r="BB202">
        <v>7621.7718789999999</v>
      </c>
      <c r="BC202">
        <v>91.284075000000001</v>
      </c>
      <c r="BD202">
        <v>519.90674300000001</v>
      </c>
      <c r="BE202">
        <v>153318.18181800001</v>
      </c>
      <c r="BF202">
        <v>116195.454545</v>
      </c>
      <c r="BG202">
        <v>6.5110570000000001</v>
      </c>
      <c r="BH202">
        <v>106</v>
      </c>
      <c r="BI202">
        <v>130</v>
      </c>
      <c r="BJ202">
        <v>148.91666667000001</v>
      </c>
      <c r="BK202">
        <v>144</v>
      </c>
      <c r="BL202">
        <v>113</v>
      </c>
      <c r="BM202">
        <v>15.681818</v>
      </c>
      <c r="BO202">
        <v>0.67567600000000005</v>
      </c>
      <c r="BP202">
        <v>0.4914</v>
      </c>
      <c r="BQ202">
        <v>29.457943929999999</v>
      </c>
      <c r="BR202">
        <v>107</v>
      </c>
      <c r="BS202">
        <v>10260.401722000001</v>
      </c>
      <c r="BT202">
        <v>43156.019655999997</v>
      </c>
      <c r="BU202">
        <v>159677.272727</v>
      </c>
      <c r="BV202">
        <v>1325622.641509</v>
      </c>
      <c r="BW202">
        <v>2457.002457</v>
      </c>
      <c r="BX202">
        <v>44.375</v>
      </c>
      <c r="BY202">
        <v>9.7727269999999997</v>
      </c>
      <c r="BZ202">
        <v>53</v>
      </c>
      <c r="CA202">
        <v>47.75</v>
      </c>
      <c r="CD202">
        <v>53</v>
      </c>
      <c r="CE202">
        <v>43</v>
      </c>
      <c r="CF202">
        <v>39.416666669999998</v>
      </c>
      <c r="CJ202">
        <v>10</v>
      </c>
      <c r="CK202">
        <v>8.3333333300000003</v>
      </c>
      <c r="CO202">
        <v>3.255528</v>
      </c>
      <c r="CP202">
        <v>88</v>
      </c>
      <c r="CR202">
        <v>14</v>
      </c>
      <c r="CS202">
        <v>29</v>
      </c>
      <c r="CT202">
        <v>90</v>
      </c>
      <c r="CU202">
        <v>88</v>
      </c>
      <c r="CX202">
        <v>29</v>
      </c>
      <c r="CY202">
        <v>71</v>
      </c>
      <c r="CZ202">
        <v>62</v>
      </c>
      <c r="DA202">
        <v>77</v>
      </c>
      <c r="DB202">
        <v>295.5</v>
      </c>
      <c r="DC202">
        <v>29</v>
      </c>
      <c r="DD202">
        <v>71</v>
      </c>
      <c r="DE202">
        <v>62</v>
      </c>
      <c r="DF202">
        <v>77</v>
      </c>
      <c r="DG202">
        <v>722</v>
      </c>
      <c r="DH202" t="s">
        <v>120</v>
      </c>
      <c r="DI202" t="s">
        <v>540</v>
      </c>
      <c r="DJ202">
        <v>1184.7583</v>
      </c>
      <c r="DK202">
        <v>1195.1097</v>
      </c>
      <c r="DL202">
        <v>1180.8746000000001</v>
      </c>
      <c r="DM202">
        <v>1171.0842</v>
      </c>
      <c r="DN202">
        <v>1160.2903000000001</v>
      </c>
      <c r="DO202">
        <v>1157.8766000000001</v>
      </c>
      <c r="DP202">
        <v>1130.0594000000001</v>
      </c>
      <c r="DQ202">
        <v>1134.6542999999999</v>
      </c>
      <c r="DR202">
        <v>1145.5672999999999</v>
      </c>
      <c r="DS202">
        <v>1154.473</v>
      </c>
      <c r="DT202">
        <v>454.3664</v>
      </c>
      <c r="DU202">
        <v>463.56990000000002</v>
      </c>
      <c r="DV202">
        <v>484.97820000000002</v>
      </c>
      <c r="DW202">
        <v>499.6626</v>
      </c>
      <c r="DX202">
        <v>507.9436</v>
      </c>
      <c r="DY202">
        <v>525.89580000000001</v>
      </c>
      <c r="DZ202">
        <v>552.38789999999995</v>
      </c>
      <c r="EA202">
        <v>577.38710000000003</v>
      </c>
      <c r="EB202">
        <v>590.49530000000004</v>
      </c>
      <c r="EC202">
        <v>595.75300000000004</v>
      </c>
    </row>
    <row r="203" spans="1:133" customFormat="1" x14ac:dyDescent="0.25">
      <c r="A203" t="s">
        <v>66</v>
      </c>
      <c r="B203" t="s">
        <v>541</v>
      </c>
      <c r="C203">
        <v>203</v>
      </c>
      <c r="D203">
        <v>76788</v>
      </c>
      <c r="E203">
        <v>33.482324633318008</v>
      </c>
      <c r="F203">
        <v>1503.1124654907796</v>
      </c>
      <c r="G203">
        <v>58202.816908608453</v>
      </c>
      <c r="H203">
        <v>79</v>
      </c>
      <c r="I203">
        <v>25.618711000000001</v>
      </c>
      <c r="J203">
        <v>20.152297999999998</v>
      </c>
      <c r="K203">
        <v>9.4904840000000004</v>
      </c>
      <c r="L203">
        <v>5.7826890000000004</v>
      </c>
      <c r="M203">
        <v>3677</v>
      </c>
      <c r="N203">
        <v>2735</v>
      </c>
      <c r="O203">
        <v>2759</v>
      </c>
      <c r="P203">
        <v>2734</v>
      </c>
      <c r="Q203">
        <v>2747</v>
      </c>
      <c r="R203">
        <v>2771</v>
      </c>
      <c r="S203">
        <v>942</v>
      </c>
      <c r="T203">
        <v>847</v>
      </c>
      <c r="U203">
        <v>873</v>
      </c>
      <c r="V203">
        <v>879</v>
      </c>
      <c r="W203">
        <v>901</v>
      </c>
      <c r="X203">
        <v>22.572130000000001</v>
      </c>
      <c r="Y203">
        <v>0.91467100000000001</v>
      </c>
      <c r="Z203">
        <v>2656</v>
      </c>
      <c r="AA203">
        <v>2581</v>
      </c>
      <c r="AB203">
        <v>2637</v>
      </c>
      <c r="AC203">
        <v>2612.8090999999999</v>
      </c>
      <c r="AD203">
        <v>1006</v>
      </c>
      <c r="AE203">
        <v>1074</v>
      </c>
      <c r="AF203">
        <v>1117</v>
      </c>
      <c r="AG203">
        <v>1149.3295000000001</v>
      </c>
      <c r="AH203">
        <v>70425.346749999997</v>
      </c>
      <c r="AI203">
        <v>13145.549417</v>
      </c>
      <c r="AJ203">
        <v>10.924511000000001</v>
      </c>
      <c r="AK203">
        <v>59.300184000000002</v>
      </c>
      <c r="AL203">
        <v>274898.08917200001</v>
      </c>
      <c r="AM203">
        <v>55.841000000000001</v>
      </c>
      <c r="AN203">
        <v>2.2769953100000002</v>
      </c>
      <c r="AO203">
        <v>19.309218999999999</v>
      </c>
      <c r="AP203">
        <v>5.3757000000000001</v>
      </c>
      <c r="AQ203">
        <v>16.263000000000002</v>
      </c>
      <c r="AR203">
        <v>12.5878</v>
      </c>
      <c r="AS203">
        <v>16.550599999999999</v>
      </c>
      <c r="AT203">
        <v>1.1155999999999999</v>
      </c>
      <c r="AU203">
        <v>469191.05691099999</v>
      </c>
      <c r="AV203">
        <v>475970.90351500001</v>
      </c>
      <c r="AW203">
        <v>441639.84120600001</v>
      </c>
      <c r="AX203">
        <v>387394.422311</v>
      </c>
      <c r="AY203">
        <v>367168.53932600003</v>
      </c>
      <c r="AZ203">
        <v>31389.991840999999</v>
      </c>
      <c r="BA203">
        <v>618.41620599999999</v>
      </c>
      <c r="BB203">
        <v>6134.9907919999996</v>
      </c>
      <c r="BC203">
        <v>412.33885800000002</v>
      </c>
      <c r="BD203">
        <v>206.445672</v>
      </c>
      <c r="BE203">
        <v>148733.545648</v>
      </c>
      <c r="BF203">
        <v>122527.60084899999</v>
      </c>
      <c r="BG203">
        <v>6.6902369999999998</v>
      </c>
      <c r="BH203">
        <v>246</v>
      </c>
      <c r="BI203">
        <v>217.66666667000001</v>
      </c>
      <c r="BJ203">
        <v>230.91666667000001</v>
      </c>
      <c r="BK203">
        <v>251</v>
      </c>
      <c r="BL203">
        <v>267</v>
      </c>
      <c r="BM203">
        <v>17.940552</v>
      </c>
      <c r="BN203">
        <v>2.0325199999999999</v>
      </c>
      <c r="BO203">
        <v>0.44873499999999999</v>
      </c>
      <c r="BP203">
        <v>1.332608</v>
      </c>
      <c r="BQ203">
        <v>33.328125</v>
      </c>
      <c r="BR203">
        <v>192</v>
      </c>
      <c r="BS203">
        <v>5714.1190909999996</v>
      </c>
      <c r="BT203">
        <v>31963.285286999999</v>
      </c>
      <c r="BU203">
        <v>124765.392781</v>
      </c>
      <c r="BV203">
        <v>662135.21126799996</v>
      </c>
      <c r="BW203">
        <v>2809.627414</v>
      </c>
      <c r="BX203">
        <v>35.837398370000003</v>
      </c>
      <c r="BY203">
        <v>13.428875</v>
      </c>
      <c r="BZ203">
        <v>177.5</v>
      </c>
      <c r="CA203">
        <v>77.5</v>
      </c>
      <c r="CB203">
        <v>87.583333330000002</v>
      </c>
      <c r="CC203">
        <v>85.166666669999998</v>
      </c>
      <c r="CD203">
        <v>105.5</v>
      </c>
      <c r="CE203">
        <v>126.5</v>
      </c>
      <c r="CF203">
        <v>61.583333330000002</v>
      </c>
      <c r="CG203">
        <v>68.583333330000002</v>
      </c>
      <c r="CH203">
        <v>62.416666669999998</v>
      </c>
      <c r="CI203">
        <v>78</v>
      </c>
      <c r="CJ203">
        <v>51</v>
      </c>
      <c r="CK203">
        <v>15.91666667</v>
      </c>
      <c r="CL203">
        <v>19</v>
      </c>
      <c r="CM203">
        <v>22.75</v>
      </c>
      <c r="CN203">
        <v>27.5</v>
      </c>
      <c r="CO203">
        <v>4.827305</v>
      </c>
      <c r="CP203">
        <v>82</v>
      </c>
      <c r="CR203">
        <v>25</v>
      </c>
      <c r="CS203">
        <v>28</v>
      </c>
      <c r="CT203">
        <v>88</v>
      </c>
      <c r="CU203">
        <v>83</v>
      </c>
      <c r="CW203">
        <v>39</v>
      </c>
      <c r="CX203">
        <v>24</v>
      </c>
      <c r="CY203">
        <v>67</v>
      </c>
      <c r="CZ203">
        <v>71</v>
      </c>
      <c r="DA203">
        <v>79</v>
      </c>
      <c r="DB203">
        <v>651</v>
      </c>
      <c r="DC203">
        <v>24</v>
      </c>
      <c r="DD203">
        <v>67</v>
      </c>
      <c r="DE203">
        <v>71</v>
      </c>
      <c r="DF203">
        <v>79</v>
      </c>
      <c r="DG203">
        <v>946</v>
      </c>
      <c r="DH203" t="s">
        <v>66</v>
      </c>
      <c r="DI203" t="s">
        <v>541</v>
      </c>
      <c r="DJ203">
        <v>2746.3036000000002</v>
      </c>
      <c r="DK203">
        <v>2725.8146000000002</v>
      </c>
      <c r="DL203">
        <v>2668.3541999999998</v>
      </c>
      <c r="DM203">
        <v>2620.6320000000001</v>
      </c>
      <c r="DN203">
        <v>2612.8090999999999</v>
      </c>
      <c r="DO203">
        <v>2590.5219999999999</v>
      </c>
      <c r="DP203">
        <v>2535.5039000000002</v>
      </c>
      <c r="DQ203">
        <v>2538.5998</v>
      </c>
      <c r="DR203">
        <v>2506.5947000000001</v>
      </c>
      <c r="DS203">
        <v>2525.4693000000002</v>
      </c>
      <c r="DT203">
        <v>940.33109999999999</v>
      </c>
      <c r="DU203">
        <v>981.77819999999997</v>
      </c>
      <c r="DV203">
        <v>1059.0887</v>
      </c>
      <c r="DW203">
        <v>1117.134</v>
      </c>
      <c r="DX203">
        <v>1149.3295000000001</v>
      </c>
      <c r="DY203">
        <v>1204.6423</v>
      </c>
      <c r="DZ203">
        <v>1259.317</v>
      </c>
      <c r="EA203">
        <v>1296.0461</v>
      </c>
      <c r="EB203">
        <v>1346.9293</v>
      </c>
      <c r="EC203">
        <v>1360.3992000000001</v>
      </c>
    </row>
    <row r="204" spans="1:133" customFormat="1" x14ac:dyDescent="0.25">
      <c r="A204" t="s">
        <v>33</v>
      </c>
      <c r="B204" t="s">
        <v>542</v>
      </c>
      <c r="C204">
        <v>204</v>
      </c>
      <c r="D204">
        <v>61080.000006599992</v>
      </c>
      <c r="E204">
        <v>72.092452168506057</v>
      </c>
      <c r="F204">
        <v>972.75703984171264</v>
      </c>
      <c r="G204">
        <v>66128.440374605518</v>
      </c>
      <c r="H204">
        <v>80</v>
      </c>
      <c r="I204">
        <v>26.610541999999999</v>
      </c>
      <c r="J204">
        <v>17.642752000000002</v>
      </c>
      <c r="K204">
        <v>12.591815</v>
      </c>
      <c r="L204">
        <v>7.6285410000000002</v>
      </c>
      <c r="M204">
        <v>2732</v>
      </c>
      <c r="N204">
        <v>2005</v>
      </c>
      <c r="O204">
        <v>1994</v>
      </c>
      <c r="P204">
        <v>1990</v>
      </c>
      <c r="Q204">
        <v>1992</v>
      </c>
      <c r="R204">
        <v>2021</v>
      </c>
      <c r="S204">
        <v>727</v>
      </c>
      <c r="T204">
        <v>654</v>
      </c>
      <c r="U204">
        <v>680</v>
      </c>
      <c r="V204">
        <v>701</v>
      </c>
      <c r="W204">
        <v>709</v>
      </c>
      <c r="X204">
        <v>28.667366000000001</v>
      </c>
      <c r="Y204">
        <v>1.343126</v>
      </c>
      <c r="Z204">
        <v>1942</v>
      </c>
      <c r="AA204">
        <v>1909</v>
      </c>
      <c r="AB204">
        <v>1914</v>
      </c>
      <c r="AC204">
        <v>1865.3842</v>
      </c>
      <c r="AD204">
        <v>787</v>
      </c>
      <c r="AE204">
        <v>839</v>
      </c>
      <c r="AF204">
        <v>908</v>
      </c>
      <c r="AG204">
        <v>928.11350000000004</v>
      </c>
      <c r="AH204">
        <v>70959.736457000006</v>
      </c>
      <c r="AI204">
        <v>16524.239244</v>
      </c>
      <c r="AJ204">
        <v>4.257962</v>
      </c>
      <c r="AK204">
        <v>157.39769200000001</v>
      </c>
      <c r="AL204">
        <v>266660.24759300001</v>
      </c>
      <c r="AM204">
        <v>66.447999999999993</v>
      </c>
      <c r="AN204">
        <v>1.66480447</v>
      </c>
      <c r="AO204">
        <v>19.619326999999998</v>
      </c>
      <c r="AP204">
        <v>2.7789999999999999</v>
      </c>
      <c r="AQ204">
        <v>3.5615999999999999</v>
      </c>
      <c r="AR204">
        <v>9.1082000000000001</v>
      </c>
      <c r="AS204">
        <v>12.1577</v>
      </c>
      <c r="AT204">
        <v>2.0653000000000001</v>
      </c>
      <c r="AU204">
        <v>322913.04347799998</v>
      </c>
      <c r="AV204">
        <v>462026.53188999998</v>
      </c>
      <c r="AW204">
        <v>354035.087719</v>
      </c>
      <c r="AX204">
        <v>363082.27848099999</v>
      </c>
      <c r="AY204">
        <v>308796.61016899999</v>
      </c>
      <c r="AZ204">
        <v>21748.169838999998</v>
      </c>
      <c r="BA204">
        <v>1019.2025180000001</v>
      </c>
      <c r="BB204">
        <v>5081.7418680000001</v>
      </c>
      <c r="BC204">
        <v>61.280168000000003</v>
      </c>
      <c r="BD204">
        <v>2221.9307450000001</v>
      </c>
      <c r="BE204">
        <v>128507.56533700001</v>
      </c>
      <c r="BF204">
        <v>81727.647868</v>
      </c>
      <c r="BG204">
        <v>6.7349930000000002</v>
      </c>
      <c r="BH204">
        <v>184</v>
      </c>
      <c r="BI204">
        <v>131.91666667000001</v>
      </c>
      <c r="BJ204">
        <v>156.75</v>
      </c>
      <c r="BK204">
        <v>158</v>
      </c>
      <c r="BL204">
        <v>177</v>
      </c>
      <c r="BM204">
        <v>17.469051</v>
      </c>
      <c r="BN204">
        <v>0</v>
      </c>
      <c r="BO204">
        <v>0.73206400000000005</v>
      </c>
      <c r="BP204">
        <v>2.1778919999999999</v>
      </c>
      <c r="BQ204">
        <v>28.757062149999999</v>
      </c>
      <c r="BR204">
        <v>177</v>
      </c>
      <c r="BS204">
        <v>7982.581322</v>
      </c>
      <c r="BT204">
        <v>36213.762811000001</v>
      </c>
      <c r="BU204">
        <v>136088.033012</v>
      </c>
      <c r="BV204">
        <v>907669.72477099998</v>
      </c>
      <c r="BW204">
        <v>2638.3601760000001</v>
      </c>
      <c r="BX204">
        <v>54.142857139999997</v>
      </c>
      <c r="BY204">
        <v>11.554333</v>
      </c>
      <c r="BZ204">
        <v>109</v>
      </c>
      <c r="CA204">
        <v>104.91666667</v>
      </c>
      <c r="CB204">
        <v>102.75</v>
      </c>
      <c r="CD204">
        <v>109.5</v>
      </c>
      <c r="CE204">
        <v>84</v>
      </c>
      <c r="CF204">
        <v>78.5</v>
      </c>
      <c r="CG204">
        <v>78.166666669999998</v>
      </c>
      <c r="CI204">
        <v>84.5</v>
      </c>
      <c r="CJ204">
        <v>24.5</v>
      </c>
      <c r="CK204">
        <v>26.416666670000001</v>
      </c>
      <c r="CL204">
        <v>24.583333329999999</v>
      </c>
      <c r="CN204">
        <v>24.5</v>
      </c>
      <c r="CO204">
        <v>3.989751</v>
      </c>
      <c r="CP204">
        <v>88.5</v>
      </c>
      <c r="CR204">
        <v>17</v>
      </c>
      <c r="CS204">
        <v>32</v>
      </c>
      <c r="CT204">
        <v>89</v>
      </c>
      <c r="CU204">
        <v>89</v>
      </c>
      <c r="CW204">
        <v>101</v>
      </c>
      <c r="CX204">
        <v>27</v>
      </c>
      <c r="CY204">
        <v>76</v>
      </c>
      <c r="CZ204">
        <v>79</v>
      </c>
      <c r="DA204">
        <v>83</v>
      </c>
      <c r="DB204">
        <v>1168.5</v>
      </c>
      <c r="DC204">
        <v>27</v>
      </c>
      <c r="DD204">
        <v>76</v>
      </c>
      <c r="DE204">
        <v>79</v>
      </c>
      <c r="DF204">
        <v>83</v>
      </c>
      <c r="DG204">
        <v>440</v>
      </c>
      <c r="DH204" t="s">
        <v>33</v>
      </c>
      <c r="DI204" t="s">
        <v>542</v>
      </c>
      <c r="DJ204">
        <v>2010.8072999999999</v>
      </c>
      <c r="DK204">
        <v>1951.6369999999999</v>
      </c>
      <c r="DL204">
        <v>1910.4478999999999</v>
      </c>
      <c r="DM204">
        <v>1893.9839999999999</v>
      </c>
      <c r="DN204">
        <v>1865.3842</v>
      </c>
      <c r="DO204">
        <v>1859.7479000000001</v>
      </c>
      <c r="DP204">
        <v>1827.6412</v>
      </c>
      <c r="DQ204">
        <v>1827.6495</v>
      </c>
      <c r="DR204">
        <v>1856.5324000000001</v>
      </c>
      <c r="DS204">
        <v>1869.3228999999999</v>
      </c>
      <c r="DT204">
        <v>728.14909999999998</v>
      </c>
      <c r="DU204">
        <v>787.59590000000003</v>
      </c>
      <c r="DV204">
        <v>837.42240000000004</v>
      </c>
      <c r="DW204">
        <v>887.62310000000002</v>
      </c>
      <c r="DX204">
        <v>928.11350000000004</v>
      </c>
      <c r="DY204">
        <v>964.35640000000001</v>
      </c>
      <c r="DZ204">
        <v>1000.5959</v>
      </c>
      <c r="EA204">
        <v>1016.8035</v>
      </c>
      <c r="EB204">
        <v>1024.1718000000001</v>
      </c>
      <c r="EC204">
        <v>1040.8887999999999</v>
      </c>
    </row>
    <row r="205" spans="1:133" customFormat="1" x14ac:dyDescent="0.25">
      <c r="A205" t="s">
        <v>83</v>
      </c>
      <c r="B205" t="s">
        <v>543</v>
      </c>
      <c r="C205">
        <v>205</v>
      </c>
      <c r="D205">
        <v>55607.999999159998</v>
      </c>
      <c r="E205">
        <v>42.85527757858879</v>
      </c>
      <c r="F205">
        <v>1542.2601064827993</v>
      </c>
      <c r="G205">
        <v>19112.78196354887</v>
      </c>
      <c r="H205">
        <v>76</v>
      </c>
      <c r="I205">
        <v>30.061038</v>
      </c>
      <c r="J205">
        <v>14.852492</v>
      </c>
      <c r="K205">
        <v>14.423076</v>
      </c>
      <c r="L205">
        <v>8.8792069999999992</v>
      </c>
      <c r="M205">
        <v>1966</v>
      </c>
      <c r="N205">
        <v>1375</v>
      </c>
      <c r="O205">
        <v>1457</v>
      </c>
      <c r="P205">
        <v>1424</v>
      </c>
      <c r="Q205">
        <v>1397</v>
      </c>
      <c r="R205">
        <v>1391</v>
      </c>
      <c r="S205">
        <v>591</v>
      </c>
      <c r="T205">
        <v>559</v>
      </c>
      <c r="U205">
        <v>573</v>
      </c>
      <c r="V205">
        <v>582</v>
      </c>
      <c r="W205">
        <v>583</v>
      </c>
      <c r="X205">
        <v>29.53726</v>
      </c>
      <c r="Y205">
        <v>1.2920670000000001</v>
      </c>
      <c r="Z205">
        <v>1332</v>
      </c>
      <c r="AA205">
        <v>1289</v>
      </c>
      <c r="AB205">
        <v>1317</v>
      </c>
      <c r="AC205">
        <v>1294.0486000000001</v>
      </c>
      <c r="AD205">
        <v>637</v>
      </c>
      <c r="AE205">
        <v>665</v>
      </c>
      <c r="AF205">
        <v>662</v>
      </c>
      <c r="AG205">
        <v>671.45920000000001</v>
      </c>
      <c r="AH205">
        <v>76657.680569999997</v>
      </c>
      <c r="AI205">
        <v>19590.294471000001</v>
      </c>
      <c r="AJ205">
        <v>-0.94907900000000001</v>
      </c>
      <c r="AK205">
        <v>451.47235599999999</v>
      </c>
      <c r="AL205">
        <v>255006.76819</v>
      </c>
      <c r="AM205">
        <v>54.67</v>
      </c>
      <c r="AN205">
        <v>1.4485981299999999</v>
      </c>
      <c r="AO205">
        <v>12.004068999999999</v>
      </c>
      <c r="AP205">
        <v>-0.72270000000000001</v>
      </c>
      <c r="AQ205">
        <v>19.525099999999998</v>
      </c>
      <c r="AR205">
        <v>13.639099999999999</v>
      </c>
      <c r="AS205">
        <v>9.1774000000000004</v>
      </c>
      <c r="AT205">
        <v>4.9420999999999999</v>
      </c>
      <c r="AU205">
        <v>670015.625</v>
      </c>
      <c r="AV205">
        <v>486759.79900499998</v>
      </c>
      <c r="AW205">
        <v>510318.15748300002</v>
      </c>
      <c r="AX205">
        <v>610085.27131800004</v>
      </c>
      <c r="AY205">
        <v>566822.58064499998</v>
      </c>
      <c r="AZ205">
        <v>43622.583927</v>
      </c>
      <c r="BA205">
        <v>937.19951900000001</v>
      </c>
      <c r="BB205">
        <v>11765.775240000001</v>
      </c>
      <c r="BC205">
        <v>136.26802900000001</v>
      </c>
      <c r="BD205">
        <v>0</v>
      </c>
      <c r="BE205">
        <v>157563.45177700001</v>
      </c>
      <c r="BF205">
        <v>145113.36717400001</v>
      </c>
      <c r="BG205">
        <v>6.5106820000000001</v>
      </c>
      <c r="BH205">
        <v>128</v>
      </c>
      <c r="BI205">
        <v>165.83333332999999</v>
      </c>
      <c r="BJ205">
        <v>155.58333332999999</v>
      </c>
      <c r="BK205">
        <v>129</v>
      </c>
      <c r="BL205">
        <v>124</v>
      </c>
      <c r="BM205">
        <v>13.874788000000001</v>
      </c>
      <c r="BN205">
        <v>6.25</v>
      </c>
      <c r="BQ205">
        <v>38.941176470000002</v>
      </c>
      <c r="BR205">
        <v>119</v>
      </c>
      <c r="BS205">
        <v>6299.5793270000004</v>
      </c>
      <c r="BT205">
        <v>27474.059002999998</v>
      </c>
      <c r="BU205">
        <v>91394.247038999994</v>
      </c>
      <c r="BV205">
        <v>812240.60150400002</v>
      </c>
      <c r="BW205">
        <v>646.49033599999996</v>
      </c>
      <c r="BX205">
        <v>34.234042549999998</v>
      </c>
      <c r="BY205">
        <v>8.4602369999999993</v>
      </c>
      <c r="BZ205">
        <v>66.5</v>
      </c>
      <c r="CA205">
        <v>68</v>
      </c>
      <c r="CB205">
        <v>65.833333330000002</v>
      </c>
      <c r="CC205">
        <v>63</v>
      </c>
      <c r="CD205">
        <v>60</v>
      </c>
      <c r="CE205">
        <v>50</v>
      </c>
      <c r="CF205">
        <v>48.25</v>
      </c>
      <c r="CG205">
        <v>47.083333330000002</v>
      </c>
      <c r="CH205">
        <v>42.5</v>
      </c>
      <c r="CI205">
        <v>43</v>
      </c>
      <c r="CJ205">
        <v>15</v>
      </c>
      <c r="CK205">
        <v>19.75</v>
      </c>
      <c r="CL205">
        <v>18.75</v>
      </c>
      <c r="CM205">
        <v>20.5</v>
      </c>
      <c r="CN205">
        <v>16.5</v>
      </c>
      <c r="CO205">
        <v>3.3825029999999998</v>
      </c>
      <c r="CP205">
        <v>83</v>
      </c>
      <c r="CQ205">
        <v>74.675324669999995</v>
      </c>
      <c r="CS205">
        <v>38</v>
      </c>
      <c r="CT205">
        <v>87</v>
      </c>
      <c r="CU205">
        <v>92</v>
      </c>
      <c r="CV205">
        <v>61.296296300000002</v>
      </c>
      <c r="CX205">
        <v>19</v>
      </c>
      <c r="CY205">
        <v>53</v>
      </c>
      <c r="CZ205">
        <v>53</v>
      </c>
      <c r="DA205">
        <v>60</v>
      </c>
      <c r="DB205">
        <v>464</v>
      </c>
      <c r="DC205">
        <v>19</v>
      </c>
      <c r="DD205">
        <v>53</v>
      </c>
      <c r="DE205">
        <v>53</v>
      </c>
      <c r="DF205">
        <v>60</v>
      </c>
      <c r="DG205">
        <v>964</v>
      </c>
      <c r="DH205" t="s">
        <v>83</v>
      </c>
      <c r="DI205" t="s">
        <v>543</v>
      </c>
      <c r="DJ205">
        <v>1381.2509</v>
      </c>
      <c r="DK205">
        <v>1349.8042</v>
      </c>
      <c r="DL205">
        <v>1317.4685999999999</v>
      </c>
      <c r="DM205">
        <v>1300.0162</v>
      </c>
      <c r="DN205">
        <v>1294.0486000000001</v>
      </c>
      <c r="DO205">
        <v>1290.2981</v>
      </c>
      <c r="DP205">
        <v>1286.0742</v>
      </c>
      <c r="DQ205">
        <v>1310.2383</v>
      </c>
      <c r="DR205">
        <v>1292.3548000000001</v>
      </c>
      <c r="DS205">
        <v>1292.0534</v>
      </c>
      <c r="DT205">
        <v>590.25519999999995</v>
      </c>
      <c r="DU205">
        <v>611.33659999999998</v>
      </c>
      <c r="DV205">
        <v>641.80769999999995</v>
      </c>
      <c r="DW205">
        <v>659.41520000000003</v>
      </c>
      <c r="DX205">
        <v>671.45920000000001</v>
      </c>
      <c r="DY205">
        <v>677.47789999999998</v>
      </c>
      <c r="DZ205">
        <v>685.75329999999997</v>
      </c>
      <c r="EA205">
        <v>683.54250000000002</v>
      </c>
      <c r="EB205">
        <v>696.76919999999996</v>
      </c>
      <c r="EC205">
        <v>706.7586</v>
      </c>
    </row>
    <row r="206" spans="1:133" customFormat="1" x14ac:dyDescent="0.25">
      <c r="A206" t="s">
        <v>132</v>
      </c>
      <c r="B206" t="s">
        <v>544</v>
      </c>
      <c r="C206">
        <v>206</v>
      </c>
      <c r="D206">
        <v>25979.9999952</v>
      </c>
      <c r="E206">
        <v>61.844829290892328</v>
      </c>
      <c r="F206">
        <v>1289.0685144792737</v>
      </c>
      <c r="G206">
        <v>134030.30303018182</v>
      </c>
      <c r="H206">
        <v>72</v>
      </c>
      <c r="I206">
        <v>28.171896</v>
      </c>
      <c r="J206">
        <v>16.43929</v>
      </c>
      <c r="K206">
        <v>16.515385999999999</v>
      </c>
      <c r="L206">
        <v>9.1432369999999992</v>
      </c>
      <c r="M206">
        <v>1466</v>
      </c>
      <c r="N206">
        <v>1053</v>
      </c>
      <c r="O206">
        <v>1109</v>
      </c>
      <c r="P206">
        <v>1115</v>
      </c>
      <c r="Q206">
        <v>1113</v>
      </c>
      <c r="R206">
        <v>1090</v>
      </c>
      <c r="S206">
        <v>413</v>
      </c>
      <c r="T206">
        <v>329</v>
      </c>
      <c r="U206">
        <v>325</v>
      </c>
      <c r="V206">
        <v>357</v>
      </c>
      <c r="W206">
        <v>387</v>
      </c>
      <c r="X206">
        <v>32.455168999999998</v>
      </c>
      <c r="Y206">
        <v>1.4390080000000001</v>
      </c>
      <c r="Z206">
        <v>1029</v>
      </c>
      <c r="AA206">
        <v>1010</v>
      </c>
      <c r="AB206">
        <v>992</v>
      </c>
      <c r="AC206">
        <v>1035.7679000000001</v>
      </c>
      <c r="AD206">
        <v>400</v>
      </c>
      <c r="AE206">
        <v>408</v>
      </c>
      <c r="AF206">
        <v>433</v>
      </c>
      <c r="AG206">
        <v>435.1284</v>
      </c>
      <c r="AH206">
        <v>73803.547067000007</v>
      </c>
      <c r="AI206">
        <v>17815.142793999999</v>
      </c>
      <c r="AJ206">
        <v>-15.189432999999999</v>
      </c>
      <c r="AK206">
        <v>0</v>
      </c>
      <c r="AL206">
        <v>261975.78692499999</v>
      </c>
      <c r="AM206">
        <v>43.215000000000003</v>
      </c>
      <c r="AN206">
        <v>1.8196721300000001</v>
      </c>
      <c r="AO206">
        <v>10.504775</v>
      </c>
      <c r="AP206">
        <v>-15.878500000000001</v>
      </c>
      <c r="AQ206">
        <v>-4.9782999999999999</v>
      </c>
      <c r="AR206">
        <v>-4.3049999999999997</v>
      </c>
      <c r="AS206">
        <v>-6.8181000000000003</v>
      </c>
      <c r="AT206">
        <v>-10.3362</v>
      </c>
      <c r="AU206">
        <v>380568.18181799998</v>
      </c>
      <c r="AV206">
        <v>444387.09677399998</v>
      </c>
      <c r="AX206">
        <v>332309.52380999998</v>
      </c>
      <c r="AY206">
        <v>373707.865169</v>
      </c>
      <c r="AZ206">
        <v>22844.474761000001</v>
      </c>
      <c r="BA206">
        <v>0</v>
      </c>
      <c r="BB206">
        <v>5340.4914769999996</v>
      </c>
      <c r="BC206">
        <v>0</v>
      </c>
      <c r="BD206">
        <v>587.33672799999999</v>
      </c>
      <c r="BE206">
        <v>87677.966102000006</v>
      </c>
      <c r="BF206">
        <v>81089.588378</v>
      </c>
      <c r="BG206">
        <v>6.0027290000000004</v>
      </c>
      <c r="BH206">
        <v>88</v>
      </c>
      <c r="BI206">
        <v>54.25</v>
      </c>
      <c r="BK206">
        <v>84</v>
      </c>
      <c r="BL206">
        <v>89</v>
      </c>
      <c r="BM206">
        <v>14.043583999999999</v>
      </c>
      <c r="BO206">
        <v>0.57980900000000002</v>
      </c>
      <c r="BP206">
        <v>0.98908600000000002</v>
      </c>
      <c r="BQ206">
        <v>25.174418599999999</v>
      </c>
      <c r="BR206">
        <v>86</v>
      </c>
      <c r="BS206">
        <v>11887.535975000001</v>
      </c>
      <c r="BT206">
        <v>49103.683491999996</v>
      </c>
      <c r="BU206">
        <v>174300.24213100001</v>
      </c>
      <c r="BV206">
        <v>1090696.969697</v>
      </c>
      <c r="BW206">
        <v>6034.1064120000001</v>
      </c>
      <c r="BX206">
        <v>31.90909091</v>
      </c>
      <c r="BY206">
        <v>12.469734000000001</v>
      </c>
      <c r="BZ206">
        <v>66</v>
      </c>
      <c r="CA206">
        <v>115.25</v>
      </c>
      <c r="CC206">
        <v>62.333333330000002</v>
      </c>
      <c r="CD206">
        <v>66</v>
      </c>
      <c r="CE206">
        <v>51.5</v>
      </c>
      <c r="CF206">
        <v>77.333333330000002</v>
      </c>
      <c r="CH206">
        <v>40.583333330000002</v>
      </c>
      <c r="CI206">
        <v>45</v>
      </c>
      <c r="CJ206">
        <v>14</v>
      </c>
      <c r="CK206">
        <v>37.916666669999998</v>
      </c>
      <c r="CM206">
        <v>21.75</v>
      </c>
      <c r="CN206">
        <v>21</v>
      </c>
      <c r="CO206">
        <v>4.502046</v>
      </c>
      <c r="CP206">
        <v>80</v>
      </c>
      <c r="CS206">
        <v>23</v>
      </c>
      <c r="CT206">
        <v>95</v>
      </c>
      <c r="CU206">
        <v>95</v>
      </c>
      <c r="CX206">
        <v>40</v>
      </c>
      <c r="CY206">
        <v>85</v>
      </c>
      <c r="CZ206">
        <v>87</v>
      </c>
      <c r="DA206">
        <v>86</v>
      </c>
      <c r="DC206">
        <v>40</v>
      </c>
      <c r="DD206">
        <v>85</v>
      </c>
      <c r="DE206">
        <v>87</v>
      </c>
      <c r="DF206">
        <v>86</v>
      </c>
      <c r="DG206">
        <v>889</v>
      </c>
      <c r="DH206" t="s">
        <v>132</v>
      </c>
      <c r="DI206" t="s">
        <v>544</v>
      </c>
      <c r="DJ206">
        <v>1067.7616</v>
      </c>
      <c r="DK206">
        <v>1056.9469999999999</v>
      </c>
      <c r="DL206">
        <v>1054.336</v>
      </c>
      <c r="DM206">
        <v>1053.7219</v>
      </c>
      <c r="DN206">
        <v>1035.7679000000001</v>
      </c>
      <c r="DO206">
        <v>1006.8548</v>
      </c>
      <c r="DP206">
        <v>1012.3816</v>
      </c>
      <c r="DQ206">
        <v>1007.0844</v>
      </c>
      <c r="DR206">
        <v>1022.7506</v>
      </c>
      <c r="DS206">
        <v>1036.2228</v>
      </c>
      <c r="DT206">
        <v>393.6096</v>
      </c>
      <c r="DU206">
        <v>410.84899999999999</v>
      </c>
      <c r="DV206">
        <v>421.79329999999999</v>
      </c>
      <c r="DW206">
        <v>427.58030000000002</v>
      </c>
      <c r="DX206">
        <v>435.1284</v>
      </c>
      <c r="DY206">
        <v>457.66309999999999</v>
      </c>
      <c r="DZ206">
        <v>459.50839999999999</v>
      </c>
      <c r="EA206">
        <v>466.11799999999999</v>
      </c>
      <c r="EB206">
        <v>469.09129999999999</v>
      </c>
      <c r="EC206">
        <v>469.0204</v>
      </c>
    </row>
    <row r="207" spans="1:133" customFormat="1" x14ac:dyDescent="0.25">
      <c r="A207" t="s">
        <v>286</v>
      </c>
      <c r="B207" t="s">
        <v>545</v>
      </c>
      <c r="C207">
        <v>207</v>
      </c>
      <c r="H207">
        <v>90</v>
      </c>
      <c r="I207">
        <v>26.579172</v>
      </c>
      <c r="J207">
        <v>33.253791999999997</v>
      </c>
      <c r="K207">
        <v>8.4564419999999991</v>
      </c>
      <c r="L207">
        <v>4.9330299999999996</v>
      </c>
      <c r="M207">
        <v>29335</v>
      </c>
      <c r="N207">
        <v>21538</v>
      </c>
      <c r="O207">
        <v>20712</v>
      </c>
      <c r="P207">
        <v>21073</v>
      </c>
      <c r="Q207">
        <v>21248</v>
      </c>
      <c r="R207">
        <v>21481</v>
      </c>
      <c r="S207">
        <v>7797</v>
      </c>
      <c r="T207">
        <v>6732</v>
      </c>
      <c r="U207">
        <v>6935</v>
      </c>
      <c r="V207">
        <v>7155</v>
      </c>
      <c r="W207">
        <v>7451</v>
      </c>
      <c r="X207">
        <v>18.559760000000001</v>
      </c>
      <c r="Y207">
        <v>0.88512299999999999</v>
      </c>
      <c r="Z207">
        <v>21896</v>
      </c>
      <c r="AA207">
        <v>21884</v>
      </c>
      <c r="AB207">
        <v>21174</v>
      </c>
      <c r="AC207">
        <v>21118.9964</v>
      </c>
      <c r="AD207">
        <v>8326</v>
      </c>
      <c r="AE207">
        <v>8904</v>
      </c>
      <c r="AF207">
        <v>9268</v>
      </c>
      <c r="AG207">
        <v>9826.0409</v>
      </c>
      <c r="AH207">
        <v>69598.534174</v>
      </c>
      <c r="AI207">
        <v>11066.03314</v>
      </c>
      <c r="AJ207">
        <v>117.04721600000001</v>
      </c>
      <c r="AK207">
        <v>179.08096399999999</v>
      </c>
      <c r="AL207">
        <v>261853.66166499999</v>
      </c>
      <c r="AM207">
        <v>51.868000000000002</v>
      </c>
      <c r="AN207">
        <v>4.7017678700000003</v>
      </c>
      <c r="AO207">
        <v>11.542526000000001</v>
      </c>
      <c r="AP207">
        <v>7.1718999999999999</v>
      </c>
      <c r="AQ207">
        <v>13.2105</v>
      </c>
      <c r="AR207">
        <v>16.659199999999998</v>
      </c>
      <c r="AS207">
        <v>11.283200000000001</v>
      </c>
      <c r="AT207">
        <v>8.1370000000000005</v>
      </c>
      <c r="AV207">
        <v>388032.65911900002</v>
      </c>
      <c r="AW207">
        <v>361501.52143800003</v>
      </c>
      <c r="AX207">
        <v>313786.10421800002</v>
      </c>
      <c r="AY207">
        <v>322882.55872099998</v>
      </c>
      <c r="AZ207">
        <v>21354.968467999999</v>
      </c>
      <c r="BA207">
        <v>785.91267700000003</v>
      </c>
      <c r="BB207">
        <v>3276.735608</v>
      </c>
      <c r="BC207">
        <v>270.775733</v>
      </c>
      <c r="BD207">
        <v>111.105487</v>
      </c>
      <c r="BE207">
        <v>106862.511222</v>
      </c>
      <c r="BF207">
        <v>80344.74798</v>
      </c>
      <c r="BI207">
        <v>1796.3333333400001</v>
      </c>
      <c r="BJ207">
        <v>1807.5</v>
      </c>
      <c r="BK207">
        <v>2015</v>
      </c>
      <c r="BL207">
        <v>2001</v>
      </c>
      <c r="BS207">
        <v>6442.428997</v>
      </c>
      <c r="BT207">
        <v>40072.234532000002</v>
      </c>
      <c r="BU207">
        <v>150765.55085299999</v>
      </c>
      <c r="BW207">
        <v>35.418441999999999</v>
      </c>
      <c r="CA207">
        <v>1122.66666667</v>
      </c>
      <c r="CB207">
        <v>1173.66666667</v>
      </c>
      <c r="CD207">
        <v>1173</v>
      </c>
      <c r="CF207">
        <v>897.5</v>
      </c>
      <c r="CG207">
        <v>916.66666667000004</v>
      </c>
      <c r="CI207">
        <v>901</v>
      </c>
      <c r="CK207">
        <v>225.16666667000001</v>
      </c>
      <c r="CL207">
        <v>257</v>
      </c>
      <c r="CN207">
        <v>278</v>
      </c>
      <c r="CP207">
        <v>86</v>
      </c>
      <c r="CR207">
        <v>22</v>
      </c>
      <c r="CS207">
        <v>33</v>
      </c>
      <c r="CT207">
        <v>88</v>
      </c>
      <c r="CU207">
        <v>88</v>
      </c>
      <c r="CW207">
        <v>94</v>
      </c>
      <c r="CX207">
        <v>30</v>
      </c>
      <c r="CY207">
        <v>66</v>
      </c>
      <c r="CZ207">
        <v>77</v>
      </c>
      <c r="DA207">
        <v>86</v>
      </c>
      <c r="DB207">
        <v>693</v>
      </c>
      <c r="DC207">
        <v>30</v>
      </c>
      <c r="DD207">
        <v>66</v>
      </c>
      <c r="DE207">
        <v>77</v>
      </c>
      <c r="DF207">
        <v>86</v>
      </c>
      <c r="DG207">
        <v>747.5</v>
      </c>
      <c r="DH207" t="s">
        <v>286</v>
      </c>
      <c r="DI207" t="s">
        <v>545</v>
      </c>
      <c r="DJ207">
        <v>21576.9761</v>
      </c>
      <c r="DK207">
        <v>21468.8796</v>
      </c>
      <c r="DL207">
        <v>21346.627</v>
      </c>
      <c r="DM207">
        <v>21229.16</v>
      </c>
      <c r="DN207">
        <v>21118.9964</v>
      </c>
      <c r="DO207">
        <v>21109.297600000002</v>
      </c>
      <c r="DP207">
        <v>21067.106800000001</v>
      </c>
      <c r="DQ207">
        <v>21349.364300000001</v>
      </c>
      <c r="DR207">
        <v>21543.291100000002</v>
      </c>
      <c r="DS207">
        <v>21882.9584</v>
      </c>
      <c r="DT207">
        <v>7821.4996000000001</v>
      </c>
      <c r="DU207">
        <v>8253.6859000000004</v>
      </c>
      <c r="DV207">
        <v>8774.9737999999998</v>
      </c>
      <c r="DW207">
        <v>9305.2989999999991</v>
      </c>
      <c r="DX207">
        <v>9826.0409</v>
      </c>
      <c r="DY207">
        <v>10297.503000000001</v>
      </c>
      <c r="DZ207">
        <v>10747.9321</v>
      </c>
      <c r="EA207">
        <v>11082.9918</v>
      </c>
      <c r="EB207">
        <v>11439.9699</v>
      </c>
      <c r="EC207">
        <v>11600.966200000001</v>
      </c>
    </row>
    <row r="208" spans="1:133" customFormat="1" x14ac:dyDescent="0.25">
      <c r="A208" t="s">
        <v>112</v>
      </c>
      <c r="B208" t="s">
        <v>546</v>
      </c>
      <c r="C208">
        <v>208</v>
      </c>
      <c r="D208">
        <v>105240.00000155999</v>
      </c>
      <c r="E208">
        <v>72.941782516447162</v>
      </c>
      <c r="F208">
        <v>1078.9813758859445</v>
      </c>
      <c r="G208">
        <v>67355.932197966118</v>
      </c>
      <c r="H208">
        <v>88</v>
      </c>
      <c r="I208">
        <v>26.907895</v>
      </c>
      <c r="J208">
        <v>20.307016999999998</v>
      </c>
      <c r="K208">
        <v>9.0439959999999999</v>
      </c>
      <c r="L208">
        <v>5.4584279999999996</v>
      </c>
      <c r="M208">
        <v>4560</v>
      </c>
      <c r="N208">
        <v>3333</v>
      </c>
      <c r="O208">
        <v>3266</v>
      </c>
      <c r="P208">
        <v>3281</v>
      </c>
      <c r="Q208">
        <v>3325</v>
      </c>
      <c r="R208">
        <v>3300</v>
      </c>
      <c r="S208">
        <v>1227</v>
      </c>
      <c r="T208">
        <v>1024</v>
      </c>
      <c r="U208">
        <v>1045</v>
      </c>
      <c r="V208">
        <v>1066</v>
      </c>
      <c r="W208">
        <v>1147</v>
      </c>
      <c r="X208">
        <v>20.285599999999999</v>
      </c>
      <c r="Y208">
        <v>0.86747600000000002</v>
      </c>
      <c r="Z208">
        <v>3188</v>
      </c>
      <c r="AA208">
        <v>3116</v>
      </c>
      <c r="AB208">
        <v>3096</v>
      </c>
      <c r="AC208">
        <v>3029.2080000000001</v>
      </c>
      <c r="AD208">
        <v>1294</v>
      </c>
      <c r="AE208">
        <v>1366</v>
      </c>
      <c r="AF208">
        <v>1457</v>
      </c>
      <c r="AG208">
        <v>1582.4721999999999</v>
      </c>
      <c r="AH208">
        <v>64398.684211</v>
      </c>
      <c r="AI208">
        <v>10896.525646</v>
      </c>
      <c r="AJ208">
        <v>-1.4537819999999999</v>
      </c>
      <c r="AK208">
        <v>96.089684000000005</v>
      </c>
      <c r="AL208">
        <v>239330.07334999999</v>
      </c>
      <c r="AM208">
        <v>47.384</v>
      </c>
      <c r="AN208">
        <v>1.6568627499999999</v>
      </c>
      <c r="AO208">
        <v>15.460526</v>
      </c>
      <c r="AP208">
        <v>-0.59009999999999996</v>
      </c>
      <c r="AQ208">
        <v>12.616300000000001</v>
      </c>
      <c r="AR208">
        <v>15.6358</v>
      </c>
      <c r="AS208">
        <v>10.3797</v>
      </c>
      <c r="AT208">
        <v>-0.21590000000000001</v>
      </c>
      <c r="AU208">
        <v>473133.33333300002</v>
      </c>
      <c r="AV208">
        <v>406658.74956899998</v>
      </c>
      <c r="AW208">
        <v>389558.306194</v>
      </c>
      <c r="AX208">
        <v>512326.18025799998</v>
      </c>
      <c r="AY208">
        <v>484559.09090900002</v>
      </c>
      <c r="AZ208">
        <v>24901.754386000001</v>
      </c>
      <c r="BA208">
        <v>980.60411899999997</v>
      </c>
      <c r="BB208">
        <v>4375.461542</v>
      </c>
      <c r="BC208">
        <v>40.437742</v>
      </c>
      <c r="BD208">
        <v>30.695315999999998</v>
      </c>
      <c r="BE208">
        <v>114001.629992</v>
      </c>
      <c r="BF208">
        <v>92544.417277999994</v>
      </c>
      <c r="BG208">
        <v>5.2631579999999998</v>
      </c>
      <c r="BH208">
        <v>240</v>
      </c>
      <c r="BI208">
        <v>238.58333332999999</v>
      </c>
      <c r="BJ208">
        <v>255.83333332999999</v>
      </c>
      <c r="BK208">
        <v>233</v>
      </c>
      <c r="BL208">
        <v>220</v>
      </c>
      <c r="BM208">
        <v>13.691932</v>
      </c>
      <c r="BN208">
        <v>4.5833329999999997</v>
      </c>
      <c r="BO208">
        <v>0.21929799999999999</v>
      </c>
      <c r="BP208">
        <v>0.28508800000000001</v>
      </c>
      <c r="BQ208">
        <v>36.694560670000001</v>
      </c>
      <c r="BR208">
        <v>239</v>
      </c>
      <c r="BS208">
        <v>5373.2372439999999</v>
      </c>
      <c r="BT208">
        <v>32727.850877000001</v>
      </c>
      <c r="BU208">
        <v>121629.176854</v>
      </c>
      <c r="BV208">
        <v>1011789.830508</v>
      </c>
      <c r="BW208">
        <v>2178.7280700000001</v>
      </c>
      <c r="BX208">
        <v>41.184210530000001</v>
      </c>
      <c r="BY208">
        <v>9.1279540000000008</v>
      </c>
      <c r="BZ208">
        <v>147.5</v>
      </c>
      <c r="CA208">
        <v>156.08333332999999</v>
      </c>
      <c r="CB208">
        <v>148.41666667000001</v>
      </c>
      <c r="CC208">
        <v>150.83333332999999</v>
      </c>
      <c r="CD208">
        <v>146</v>
      </c>
      <c r="CE208">
        <v>112</v>
      </c>
      <c r="CF208">
        <v>124.66666667</v>
      </c>
      <c r="CG208">
        <v>111.91666667</v>
      </c>
      <c r="CH208">
        <v>111.58333333</v>
      </c>
      <c r="CI208">
        <v>109.5</v>
      </c>
      <c r="CJ208">
        <v>35.5</v>
      </c>
      <c r="CK208">
        <v>31.416666670000001</v>
      </c>
      <c r="CL208">
        <v>36.5</v>
      </c>
      <c r="CM208">
        <v>39.25</v>
      </c>
      <c r="CN208">
        <v>35.5</v>
      </c>
      <c r="CO208">
        <v>3.2346490000000001</v>
      </c>
      <c r="CP208">
        <v>84.5</v>
      </c>
      <c r="CR208">
        <v>21</v>
      </c>
      <c r="CS208">
        <v>27</v>
      </c>
      <c r="CT208">
        <v>83</v>
      </c>
      <c r="CU208">
        <v>84</v>
      </c>
      <c r="CW208">
        <v>32</v>
      </c>
      <c r="CX208">
        <v>33</v>
      </c>
      <c r="CY208">
        <v>68</v>
      </c>
      <c r="CZ208">
        <v>82</v>
      </c>
      <c r="DA208">
        <v>80</v>
      </c>
      <c r="DB208">
        <v>632</v>
      </c>
      <c r="DC208">
        <v>33</v>
      </c>
      <c r="DD208">
        <v>68</v>
      </c>
      <c r="DE208">
        <v>82</v>
      </c>
      <c r="DF208">
        <v>80</v>
      </c>
      <c r="DG208">
        <v>633.5</v>
      </c>
      <c r="DH208" t="s">
        <v>112</v>
      </c>
      <c r="DI208" t="s">
        <v>546</v>
      </c>
      <c r="DJ208">
        <v>3278.9753000000001</v>
      </c>
      <c r="DK208">
        <v>3211.6761000000001</v>
      </c>
      <c r="DL208">
        <v>3147.7583</v>
      </c>
      <c r="DM208">
        <v>3087.7561000000001</v>
      </c>
      <c r="DN208">
        <v>3029.2080000000001</v>
      </c>
      <c r="DO208">
        <v>3010.7271999999998</v>
      </c>
      <c r="DP208">
        <v>2995.5711000000001</v>
      </c>
      <c r="DQ208">
        <v>3021.8369000000002</v>
      </c>
      <c r="DR208">
        <v>3033.0205999999998</v>
      </c>
      <c r="DS208">
        <v>3065.5787</v>
      </c>
      <c r="DT208">
        <v>1205.7442000000001</v>
      </c>
      <c r="DU208">
        <v>1309.3489999999999</v>
      </c>
      <c r="DV208">
        <v>1397.8680999999999</v>
      </c>
      <c r="DW208">
        <v>1490.973</v>
      </c>
      <c r="DX208">
        <v>1582.4721999999999</v>
      </c>
      <c r="DY208">
        <v>1658.8154</v>
      </c>
      <c r="DZ208">
        <v>1717.3953999999999</v>
      </c>
      <c r="EA208">
        <v>1775.3216</v>
      </c>
      <c r="EB208">
        <v>1814.7182</v>
      </c>
      <c r="EC208">
        <v>1835.6741</v>
      </c>
    </row>
    <row r="209" spans="1:133" customFormat="1" x14ac:dyDescent="0.25">
      <c r="A209" t="s">
        <v>13</v>
      </c>
      <c r="B209" t="s">
        <v>547</v>
      </c>
      <c r="C209">
        <v>209</v>
      </c>
      <c r="D209">
        <v>55920.000008880001</v>
      </c>
      <c r="E209">
        <v>45.826624083204074</v>
      </c>
      <c r="F209">
        <v>1842.8648065759185</v>
      </c>
      <c r="G209">
        <v>76390.909092545466</v>
      </c>
      <c r="H209">
        <v>63</v>
      </c>
      <c r="I209">
        <v>25.634218000000001</v>
      </c>
      <c r="J209">
        <v>21.740411999999999</v>
      </c>
      <c r="K209">
        <v>12.124902000000001</v>
      </c>
      <c r="L209">
        <v>7.5584939999999996</v>
      </c>
      <c r="M209">
        <v>3390</v>
      </c>
      <c r="N209">
        <v>2521</v>
      </c>
      <c r="O209">
        <v>2464</v>
      </c>
      <c r="P209">
        <v>2501</v>
      </c>
      <c r="Q209">
        <v>2546</v>
      </c>
      <c r="R209">
        <v>2529</v>
      </c>
      <c r="S209">
        <v>869</v>
      </c>
      <c r="T209">
        <v>727</v>
      </c>
      <c r="U209">
        <v>755</v>
      </c>
      <c r="V209">
        <v>765</v>
      </c>
      <c r="W209">
        <v>814</v>
      </c>
      <c r="X209">
        <v>29.485952999999999</v>
      </c>
      <c r="Y209">
        <v>1.1742189999999999</v>
      </c>
      <c r="Z209">
        <v>2422</v>
      </c>
      <c r="AA209">
        <v>2365</v>
      </c>
      <c r="AB209">
        <v>2347</v>
      </c>
      <c r="AC209">
        <v>2360.4983999999999</v>
      </c>
      <c r="AD209">
        <v>932</v>
      </c>
      <c r="AE209">
        <v>999</v>
      </c>
      <c r="AF209">
        <v>1034</v>
      </c>
      <c r="AG209">
        <v>1091.7163</v>
      </c>
      <c r="AH209">
        <v>72257.522123999996</v>
      </c>
      <c r="AI209">
        <v>17652.518048000002</v>
      </c>
      <c r="AJ209">
        <v>23.685213000000001</v>
      </c>
      <c r="AK209">
        <v>15.308341</v>
      </c>
      <c r="AL209">
        <v>281879.17146099999</v>
      </c>
      <c r="AM209">
        <v>51.061999999999998</v>
      </c>
      <c r="AN209">
        <v>2.8208092499999999</v>
      </c>
      <c r="AO209">
        <v>21.651917000000001</v>
      </c>
      <c r="AP209">
        <v>13.212300000000001</v>
      </c>
      <c r="AQ209">
        <v>10.4308</v>
      </c>
      <c r="AR209">
        <v>7.1681999999999997</v>
      </c>
      <c r="AS209">
        <v>14.073</v>
      </c>
      <c r="AT209">
        <v>10.598800000000001</v>
      </c>
      <c r="AU209">
        <v>490728.571429</v>
      </c>
      <c r="AV209">
        <v>407068.67125900002</v>
      </c>
      <c r="AW209">
        <v>445425.69049399998</v>
      </c>
      <c r="AX209">
        <v>486378.238342</v>
      </c>
      <c r="AY209">
        <v>482836.73469399998</v>
      </c>
      <c r="AZ209">
        <v>30399.115043999998</v>
      </c>
      <c r="BA209">
        <v>1268.852744</v>
      </c>
      <c r="BB209">
        <v>7978.3421760000001</v>
      </c>
      <c r="BC209">
        <v>218.839697</v>
      </c>
      <c r="BD209">
        <v>126.38079500000001</v>
      </c>
      <c r="BE209">
        <v>143673.187572</v>
      </c>
      <c r="BF209">
        <v>118588.032221</v>
      </c>
      <c r="BG209">
        <v>6.1946899999999996</v>
      </c>
      <c r="BH209">
        <v>210</v>
      </c>
      <c r="BI209">
        <v>205.08333334</v>
      </c>
      <c r="BJ209">
        <v>190.08333332999999</v>
      </c>
      <c r="BK209">
        <v>193</v>
      </c>
      <c r="BL209">
        <v>196</v>
      </c>
      <c r="BM209">
        <v>15.074799000000001</v>
      </c>
      <c r="BO209">
        <v>0.368732</v>
      </c>
      <c r="BP209">
        <v>0.501475</v>
      </c>
      <c r="BQ209">
        <v>24.656084660000001</v>
      </c>
      <c r="BR209">
        <v>189</v>
      </c>
      <c r="BS209">
        <v>8044.7942940000003</v>
      </c>
      <c r="BT209">
        <v>35362.831857999998</v>
      </c>
      <c r="BU209">
        <v>137951.66858500001</v>
      </c>
      <c r="BV209">
        <v>1089818.181818</v>
      </c>
      <c r="BW209">
        <v>2478.761062</v>
      </c>
      <c r="BX209">
        <v>39.694444439999998</v>
      </c>
      <c r="BY209">
        <v>10.011507</v>
      </c>
      <c r="BZ209">
        <v>110</v>
      </c>
      <c r="CA209">
        <v>87.416666669999998</v>
      </c>
      <c r="CB209">
        <v>88.583333330000002</v>
      </c>
      <c r="CC209">
        <v>90.333333330000002</v>
      </c>
      <c r="CD209">
        <v>107</v>
      </c>
      <c r="CE209">
        <v>87</v>
      </c>
      <c r="CF209">
        <v>71</v>
      </c>
      <c r="CG209">
        <v>69.333333330000002</v>
      </c>
      <c r="CH209">
        <v>67.666666669999998</v>
      </c>
      <c r="CI209">
        <v>83</v>
      </c>
      <c r="CJ209">
        <v>22.5</v>
      </c>
      <c r="CK209">
        <v>16.416666670000001</v>
      </c>
      <c r="CL209">
        <v>19.25</v>
      </c>
      <c r="CM209">
        <v>22.666666670000001</v>
      </c>
      <c r="CN209">
        <v>23.5</v>
      </c>
      <c r="CO209">
        <v>3.2448380000000001</v>
      </c>
      <c r="CP209">
        <v>84</v>
      </c>
      <c r="CQ209">
        <v>74.527777779999994</v>
      </c>
      <c r="CR209">
        <v>21</v>
      </c>
      <c r="CS209">
        <v>37</v>
      </c>
      <c r="CT209">
        <v>87</v>
      </c>
      <c r="CU209">
        <v>90</v>
      </c>
      <c r="CV209">
        <v>80.083333330000002</v>
      </c>
      <c r="CW209">
        <v>19</v>
      </c>
      <c r="CX209">
        <v>41</v>
      </c>
      <c r="CY209">
        <v>58</v>
      </c>
      <c r="CZ209">
        <v>84</v>
      </c>
      <c r="DA209">
        <v>90</v>
      </c>
      <c r="DB209">
        <v>720</v>
      </c>
      <c r="DC209">
        <v>41</v>
      </c>
      <c r="DD209">
        <v>58</v>
      </c>
      <c r="DE209">
        <v>84</v>
      </c>
      <c r="DF209">
        <v>90</v>
      </c>
      <c r="DG209">
        <v>1096.5</v>
      </c>
      <c r="DH209" t="s">
        <v>13</v>
      </c>
      <c r="DI209" t="s">
        <v>547</v>
      </c>
      <c r="DJ209">
        <v>2492.9825000000001</v>
      </c>
      <c r="DK209">
        <v>2466.5023000000001</v>
      </c>
      <c r="DL209">
        <v>2410.7110000000002</v>
      </c>
      <c r="DM209">
        <v>2369.7782000000002</v>
      </c>
      <c r="DN209">
        <v>2360.4983999999999</v>
      </c>
      <c r="DO209">
        <v>2366.8175999999999</v>
      </c>
      <c r="DP209">
        <v>2339.3780000000002</v>
      </c>
      <c r="DQ209">
        <v>2347.5517</v>
      </c>
      <c r="DR209">
        <v>2349.3534</v>
      </c>
      <c r="DS209">
        <v>2364.9445000000001</v>
      </c>
      <c r="DT209">
        <v>866.85050000000001</v>
      </c>
      <c r="DU209">
        <v>914.38419999999996</v>
      </c>
      <c r="DV209">
        <v>982.67250000000001</v>
      </c>
      <c r="DW209">
        <v>1041.2344000000001</v>
      </c>
      <c r="DX209">
        <v>1091.7163</v>
      </c>
      <c r="DY209">
        <v>1131.0240000000001</v>
      </c>
      <c r="DZ209">
        <v>1184.5802000000001</v>
      </c>
      <c r="EA209">
        <v>1221.6795</v>
      </c>
      <c r="EB209">
        <v>1247.4602</v>
      </c>
      <c r="EC209">
        <v>1263.8331000000001</v>
      </c>
    </row>
    <row r="210" spans="1:133" customFormat="1" x14ac:dyDescent="0.25">
      <c r="A210" t="s">
        <v>99</v>
      </c>
      <c r="B210" t="s">
        <v>548</v>
      </c>
      <c r="C210">
        <v>210</v>
      </c>
      <c r="D210">
        <v>116196.00003072</v>
      </c>
      <c r="E210">
        <v>40.562133725870297</v>
      </c>
      <c r="F210">
        <v>1804.8297699099421</v>
      </c>
      <c r="G210">
        <v>61718.309851774648</v>
      </c>
      <c r="H210">
        <v>92</v>
      </c>
      <c r="I210">
        <v>29.822939000000002</v>
      </c>
      <c r="J210">
        <v>21.683402999999998</v>
      </c>
      <c r="K210">
        <v>11.351476</v>
      </c>
      <c r="L210">
        <v>7.4542570000000001</v>
      </c>
      <c r="M210">
        <v>7568</v>
      </c>
      <c r="N210">
        <v>5311</v>
      </c>
      <c r="O210">
        <v>5468</v>
      </c>
      <c r="P210">
        <v>5449</v>
      </c>
      <c r="Q210">
        <v>5393</v>
      </c>
      <c r="R210">
        <v>5355</v>
      </c>
      <c r="S210">
        <v>2257</v>
      </c>
      <c r="T210">
        <v>2010</v>
      </c>
      <c r="U210">
        <v>2041</v>
      </c>
      <c r="V210">
        <v>2146</v>
      </c>
      <c r="W210">
        <v>2196</v>
      </c>
      <c r="X210">
        <v>24.995045999999999</v>
      </c>
      <c r="Y210">
        <v>1.19889</v>
      </c>
      <c r="Z210">
        <v>5246</v>
      </c>
      <c r="AA210">
        <v>5142</v>
      </c>
      <c r="AB210">
        <v>5043</v>
      </c>
      <c r="AC210">
        <v>4946.0032000000001</v>
      </c>
      <c r="AD210">
        <v>2423</v>
      </c>
      <c r="AE210">
        <v>2559</v>
      </c>
      <c r="AF210">
        <v>2595</v>
      </c>
      <c r="AG210">
        <v>2732.2642000000001</v>
      </c>
      <c r="AH210">
        <v>68500.132135000007</v>
      </c>
      <c r="AI210">
        <v>14637.228351</v>
      </c>
      <c r="AJ210">
        <v>-12.725367</v>
      </c>
      <c r="AK210">
        <v>134.35497699999999</v>
      </c>
      <c r="AL210">
        <v>229689.410722</v>
      </c>
      <c r="AM210">
        <v>60.009</v>
      </c>
      <c r="AN210">
        <v>1.58510638</v>
      </c>
      <c r="AO210">
        <v>13.993129</v>
      </c>
      <c r="AP210">
        <v>-2.7911999999999999</v>
      </c>
      <c r="AQ210">
        <v>-5.7057000000000002</v>
      </c>
      <c r="AR210">
        <v>-3.6920999999999999</v>
      </c>
      <c r="AS210">
        <v>-5.1553000000000004</v>
      </c>
      <c r="AT210">
        <v>0.64400000000000002</v>
      </c>
      <c r="AU210">
        <v>381298.18181799998</v>
      </c>
      <c r="AV210">
        <v>334418.22466399998</v>
      </c>
      <c r="AW210">
        <v>333953.27103200002</v>
      </c>
      <c r="AX210">
        <v>321666.66666699998</v>
      </c>
      <c r="AY210">
        <v>372593.86281600001</v>
      </c>
      <c r="AZ210">
        <v>27710.623679</v>
      </c>
      <c r="BA210">
        <v>751.27155000000005</v>
      </c>
      <c r="BB210">
        <v>6265.2090630000002</v>
      </c>
      <c r="BC210">
        <v>319.63802099999998</v>
      </c>
      <c r="BD210">
        <v>-3.533919</v>
      </c>
      <c r="BE210">
        <v>108130.70447500001</v>
      </c>
      <c r="BF210">
        <v>92917.146655000004</v>
      </c>
      <c r="BG210">
        <v>7.267442</v>
      </c>
      <c r="BH210">
        <v>550</v>
      </c>
      <c r="BI210">
        <v>530.41666667000004</v>
      </c>
      <c r="BJ210">
        <v>570.66666666000003</v>
      </c>
      <c r="BK210">
        <v>606</v>
      </c>
      <c r="BL210">
        <v>554</v>
      </c>
      <c r="BM210">
        <v>17.899867</v>
      </c>
      <c r="BN210">
        <v>0</v>
      </c>
      <c r="BO210">
        <v>0.33694499999999999</v>
      </c>
      <c r="BP210">
        <v>0.231237</v>
      </c>
      <c r="BQ210">
        <v>18.91210938</v>
      </c>
      <c r="BR210">
        <v>512</v>
      </c>
      <c r="BS210">
        <v>7170.2226039999996</v>
      </c>
      <c r="BT210">
        <v>35282.769555999999</v>
      </c>
      <c r="BU210">
        <v>118307.48781599999</v>
      </c>
      <c r="BV210">
        <v>940211.26760599995</v>
      </c>
      <c r="BW210">
        <v>2316.0676530000001</v>
      </c>
      <c r="BX210">
        <v>32.17</v>
      </c>
      <c r="BY210">
        <v>9.9911390000000004</v>
      </c>
      <c r="BZ210">
        <v>284</v>
      </c>
      <c r="CA210">
        <v>259.91666666999998</v>
      </c>
      <c r="CB210">
        <v>244.33333332999999</v>
      </c>
      <c r="CD210">
        <v>279.5</v>
      </c>
      <c r="CE210">
        <v>225.5</v>
      </c>
      <c r="CF210">
        <v>198.41666667000001</v>
      </c>
      <c r="CG210">
        <v>188.75</v>
      </c>
      <c r="CI210">
        <v>223</v>
      </c>
      <c r="CJ210">
        <v>60</v>
      </c>
      <c r="CK210">
        <v>61.5</v>
      </c>
      <c r="CL210">
        <v>55.583333330000002</v>
      </c>
      <c r="CN210">
        <v>56</v>
      </c>
      <c r="CO210">
        <v>3.752643</v>
      </c>
      <c r="CP210">
        <v>85</v>
      </c>
      <c r="CQ210">
        <v>74</v>
      </c>
      <c r="CR210">
        <v>18</v>
      </c>
      <c r="CS210">
        <v>28</v>
      </c>
      <c r="CT210">
        <v>89</v>
      </c>
      <c r="CU210">
        <v>88</v>
      </c>
      <c r="CV210">
        <v>76.5</v>
      </c>
      <c r="CW210">
        <v>38</v>
      </c>
      <c r="CX210">
        <v>27</v>
      </c>
      <c r="CY210">
        <v>72</v>
      </c>
      <c r="CZ210">
        <v>85</v>
      </c>
      <c r="DA210">
        <v>88</v>
      </c>
      <c r="DC210">
        <v>27</v>
      </c>
      <c r="DD210">
        <v>72</v>
      </c>
      <c r="DE210">
        <v>85</v>
      </c>
      <c r="DF210">
        <v>88</v>
      </c>
      <c r="DG210">
        <v>287</v>
      </c>
      <c r="DH210" t="s">
        <v>99</v>
      </c>
      <c r="DI210" t="s">
        <v>548</v>
      </c>
      <c r="DJ210">
        <v>5320.7718999999997</v>
      </c>
      <c r="DK210">
        <v>5233.4143999999997</v>
      </c>
      <c r="DL210">
        <v>5130.8513000000003</v>
      </c>
      <c r="DM210">
        <v>5024.0843000000004</v>
      </c>
      <c r="DN210">
        <v>4946.0032000000001</v>
      </c>
      <c r="DO210">
        <v>4897.8816999999999</v>
      </c>
      <c r="DP210">
        <v>4873.4175000000005</v>
      </c>
      <c r="DQ210">
        <v>4920.6781000000001</v>
      </c>
      <c r="DR210">
        <v>4989.8625000000002</v>
      </c>
      <c r="DS210">
        <v>5077.2993999999999</v>
      </c>
      <c r="DT210">
        <v>2270.5574999999999</v>
      </c>
      <c r="DU210">
        <v>2383.9902999999999</v>
      </c>
      <c r="DV210">
        <v>2504.6082000000001</v>
      </c>
      <c r="DW210">
        <v>2618.0196000000001</v>
      </c>
      <c r="DX210">
        <v>2732.2642000000001</v>
      </c>
      <c r="DY210">
        <v>2801.9503</v>
      </c>
      <c r="DZ210">
        <v>2845.4355999999998</v>
      </c>
      <c r="EA210">
        <v>2890.1194</v>
      </c>
      <c r="EB210">
        <v>2903.4398999999999</v>
      </c>
      <c r="EC210">
        <v>2881.3766999999998</v>
      </c>
    </row>
    <row r="211" spans="1:133" customFormat="1" x14ac:dyDescent="0.25">
      <c r="A211" t="s">
        <v>156</v>
      </c>
      <c r="B211" t="s">
        <v>549</v>
      </c>
      <c r="C211">
        <v>211</v>
      </c>
      <c r="D211">
        <v>80123.999994720012</v>
      </c>
      <c r="E211">
        <v>98.419639423749516</v>
      </c>
      <c r="F211">
        <v>963.7436973324418</v>
      </c>
      <c r="G211">
        <v>46098.039229558817</v>
      </c>
      <c r="H211">
        <v>76</v>
      </c>
      <c r="I211">
        <v>26.811351999999999</v>
      </c>
      <c r="J211">
        <v>28.146910999999999</v>
      </c>
      <c r="K211">
        <v>12.092326999999999</v>
      </c>
      <c r="L211">
        <v>7.5039720000000001</v>
      </c>
      <c r="M211">
        <v>2995</v>
      </c>
      <c r="N211">
        <v>2192</v>
      </c>
      <c r="O211">
        <v>2179</v>
      </c>
      <c r="P211">
        <v>2203</v>
      </c>
      <c r="Q211">
        <v>2198</v>
      </c>
      <c r="R211">
        <v>2177</v>
      </c>
      <c r="S211">
        <v>803</v>
      </c>
      <c r="T211">
        <v>684</v>
      </c>
      <c r="U211">
        <v>685</v>
      </c>
      <c r="V211">
        <v>713</v>
      </c>
      <c r="W211">
        <v>762</v>
      </c>
      <c r="X211">
        <v>27.988039000000001</v>
      </c>
      <c r="Y211">
        <v>0.99990599999999996</v>
      </c>
      <c r="Z211">
        <v>2118</v>
      </c>
      <c r="AA211">
        <v>2083</v>
      </c>
      <c r="AB211">
        <v>2055</v>
      </c>
      <c r="AC211">
        <v>2011.9623999999999</v>
      </c>
      <c r="AD211">
        <v>848</v>
      </c>
      <c r="AE211">
        <v>893</v>
      </c>
      <c r="AF211">
        <v>960</v>
      </c>
      <c r="AG211">
        <v>1031.0453</v>
      </c>
      <c r="AH211">
        <v>72230.050082999995</v>
      </c>
      <c r="AI211">
        <v>16951.873657</v>
      </c>
      <c r="AJ211">
        <v>18.965952000000001</v>
      </c>
      <c r="AK211">
        <v>13.269788</v>
      </c>
      <c r="AL211">
        <v>269400.99626400002</v>
      </c>
      <c r="AM211">
        <v>50.043999999999997</v>
      </c>
      <c r="AN211">
        <v>2.4961240299999998</v>
      </c>
      <c r="AO211">
        <v>9.1151920000000004</v>
      </c>
      <c r="AP211">
        <v>11.6759</v>
      </c>
      <c r="AQ211">
        <v>10.395</v>
      </c>
      <c r="AR211">
        <v>11.784700000000001</v>
      </c>
      <c r="AS211">
        <v>14.0296</v>
      </c>
      <c r="AT211">
        <v>14.250400000000001</v>
      </c>
      <c r="AU211">
        <v>410739.36170200002</v>
      </c>
      <c r="AV211">
        <v>290229.765013</v>
      </c>
      <c r="AW211">
        <v>319857.20742200001</v>
      </c>
      <c r="AX211">
        <v>392438.59649099997</v>
      </c>
      <c r="AY211">
        <v>390518.91891900002</v>
      </c>
      <c r="AZ211">
        <v>25782.637729999999</v>
      </c>
      <c r="BA211">
        <v>1011.027007</v>
      </c>
      <c r="BB211">
        <v>6067.0965329999999</v>
      </c>
      <c r="BC211">
        <v>335.38921599999998</v>
      </c>
      <c r="BD211">
        <v>132.88477700000001</v>
      </c>
      <c r="BE211">
        <v>118295.143213</v>
      </c>
      <c r="BF211">
        <v>96163.138231999998</v>
      </c>
      <c r="BG211">
        <v>6.2771290000000004</v>
      </c>
      <c r="BH211">
        <v>188</v>
      </c>
      <c r="BI211">
        <v>191.5</v>
      </c>
      <c r="BJ211">
        <v>184.41666666</v>
      </c>
      <c r="BK211">
        <v>171</v>
      </c>
      <c r="BL211">
        <v>185</v>
      </c>
      <c r="BM211">
        <v>15.815690999999999</v>
      </c>
      <c r="BN211">
        <v>3.1914889999999998</v>
      </c>
      <c r="BO211">
        <v>0.20033400000000001</v>
      </c>
      <c r="BP211">
        <v>1.4190320000000001</v>
      </c>
      <c r="BQ211">
        <v>35.897849460000003</v>
      </c>
      <c r="BR211">
        <v>186</v>
      </c>
      <c r="BS211">
        <v>9392.2063359999993</v>
      </c>
      <c r="BT211">
        <v>40333.889816000003</v>
      </c>
      <c r="BU211">
        <v>150435.86550399999</v>
      </c>
      <c r="BV211">
        <v>1184313.7254900001</v>
      </c>
      <c r="BW211">
        <v>1569.9499169999999</v>
      </c>
      <c r="BX211">
        <v>53.225000000000001</v>
      </c>
      <c r="BY211">
        <v>9.7758409999999998</v>
      </c>
      <c r="BZ211">
        <v>102</v>
      </c>
      <c r="CA211">
        <v>115.25</v>
      </c>
      <c r="CB211">
        <v>117.75</v>
      </c>
      <c r="CC211">
        <v>109.83333333</v>
      </c>
      <c r="CD211">
        <v>95</v>
      </c>
      <c r="CE211">
        <v>78.5</v>
      </c>
      <c r="CF211">
        <v>91.583333330000002</v>
      </c>
      <c r="CG211">
        <v>92.25</v>
      </c>
      <c r="CH211">
        <v>81.75</v>
      </c>
      <c r="CI211">
        <v>74</v>
      </c>
      <c r="CJ211">
        <v>23</v>
      </c>
      <c r="CK211">
        <v>23.666666670000001</v>
      </c>
      <c r="CL211">
        <v>25.5</v>
      </c>
      <c r="CM211">
        <v>28.083333329999999</v>
      </c>
      <c r="CN211">
        <v>21</v>
      </c>
      <c r="CO211">
        <v>3.4056760000000001</v>
      </c>
      <c r="CP211">
        <v>86</v>
      </c>
      <c r="CR211">
        <v>17</v>
      </c>
      <c r="CS211">
        <v>28</v>
      </c>
      <c r="CT211">
        <v>89</v>
      </c>
      <c r="CU211">
        <v>89</v>
      </c>
      <c r="CW211">
        <v>3</v>
      </c>
      <c r="CX211">
        <v>20</v>
      </c>
      <c r="CY211">
        <v>60</v>
      </c>
      <c r="CZ211">
        <v>71</v>
      </c>
      <c r="DA211">
        <v>92</v>
      </c>
      <c r="DB211">
        <v>440</v>
      </c>
      <c r="DC211">
        <v>20</v>
      </c>
      <c r="DD211">
        <v>60</v>
      </c>
      <c r="DE211">
        <v>71</v>
      </c>
      <c r="DF211">
        <v>92</v>
      </c>
      <c r="DG211">
        <v>972</v>
      </c>
      <c r="DH211" t="s">
        <v>156</v>
      </c>
      <c r="DI211" t="s">
        <v>549</v>
      </c>
      <c r="DJ211">
        <v>2173.1381000000001</v>
      </c>
      <c r="DK211">
        <v>2149.6718000000001</v>
      </c>
      <c r="DL211">
        <v>2116.0491999999999</v>
      </c>
      <c r="DM211">
        <v>2067.6754999999998</v>
      </c>
      <c r="DN211">
        <v>2011.9623999999999</v>
      </c>
      <c r="DO211">
        <v>1964.1668</v>
      </c>
      <c r="DP211">
        <v>1933.3819000000001</v>
      </c>
      <c r="DQ211">
        <v>1932.5523000000001</v>
      </c>
      <c r="DR211">
        <v>1952.1849</v>
      </c>
      <c r="DS211">
        <v>1975.3804</v>
      </c>
      <c r="DT211">
        <v>805.23599999999999</v>
      </c>
      <c r="DU211">
        <v>852.70990000000006</v>
      </c>
      <c r="DV211">
        <v>906.53459999999995</v>
      </c>
      <c r="DW211">
        <v>969.02350000000001</v>
      </c>
      <c r="DX211">
        <v>1031.0453</v>
      </c>
      <c r="DY211">
        <v>1098.0377000000001</v>
      </c>
      <c r="DZ211">
        <v>1131.0105000000001</v>
      </c>
      <c r="EA211">
        <v>1157.8311000000001</v>
      </c>
      <c r="EB211">
        <v>1178.8271999999999</v>
      </c>
      <c r="EC211">
        <v>1177.3954000000001</v>
      </c>
    </row>
    <row r="212" spans="1:133" customFormat="1" x14ac:dyDescent="0.25">
      <c r="A212" t="s">
        <v>128</v>
      </c>
      <c r="B212" t="s">
        <v>550</v>
      </c>
      <c r="C212">
        <v>212</v>
      </c>
      <c r="D212">
        <v>161040.00001439999</v>
      </c>
      <c r="E212">
        <v>92.782404786346476</v>
      </c>
      <c r="F212">
        <v>884.00397409005438</v>
      </c>
      <c r="G212">
        <v>69515.283833851528</v>
      </c>
      <c r="H212">
        <v>73</v>
      </c>
      <c r="I212">
        <v>26.446144</v>
      </c>
      <c r="J212">
        <v>23.154920000000001</v>
      </c>
      <c r="K212">
        <v>11.10305</v>
      </c>
      <c r="L212">
        <v>6.7889910000000002</v>
      </c>
      <c r="M212">
        <v>6016</v>
      </c>
      <c r="N212">
        <v>4425</v>
      </c>
      <c r="O212">
        <v>4357</v>
      </c>
      <c r="P212">
        <v>4388</v>
      </c>
      <c r="Q212">
        <v>4419</v>
      </c>
      <c r="R212">
        <v>4432</v>
      </c>
      <c r="S212">
        <v>1591</v>
      </c>
      <c r="T212">
        <v>1409</v>
      </c>
      <c r="U212">
        <v>1456</v>
      </c>
      <c r="V212">
        <v>1511</v>
      </c>
      <c r="W212">
        <v>1567</v>
      </c>
      <c r="X212">
        <v>25.671005000000001</v>
      </c>
      <c r="Y212">
        <v>1.2801359999999999</v>
      </c>
      <c r="Z212">
        <v>4346</v>
      </c>
      <c r="AA212">
        <v>4293</v>
      </c>
      <c r="AB212">
        <v>4237</v>
      </c>
      <c r="AC212">
        <v>4178.9848000000002</v>
      </c>
      <c r="AD212">
        <v>1645</v>
      </c>
      <c r="AE212">
        <v>1734</v>
      </c>
      <c r="AF212">
        <v>1871</v>
      </c>
      <c r="AG212">
        <v>1999.8864000000001</v>
      </c>
      <c r="AH212">
        <v>69687.333777000007</v>
      </c>
      <c r="AI212">
        <v>14851.717516999999</v>
      </c>
      <c r="AJ212">
        <v>5.0418159999999999</v>
      </c>
      <c r="AK212">
        <v>299.80797999999999</v>
      </c>
      <c r="AL212">
        <v>263506.59962300002</v>
      </c>
      <c r="AM212">
        <v>49.261000000000003</v>
      </c>
      <c r="AN212">
        <v>2.04562738</v>
      </c>
      <c r="AO212">
        <v>9.8570480000000007</v>
      </c>
      <c r="AP212">
        <v>1.4698</v>
      </c>
      <c r="AQ212">
        <v>3.5470000000000002</v>
      </c>
      <c r="AR212">
        <v>-1.8529</v>
      </c>
      <c r="AS212">
        <v>-1.5432999999999999</v>
      </c>
      <c r="AT212">
        <v>-3.5030999999999999</v>
      </c>
      <c r="AU212">
        <v>342211.53846200003</v>
      </c>
      <c r="AV212">
        <v>332012.58144799998</v>
      </c>
      <c r="AW212">
        <v>317191.47064700001</v>
      </c>
      <c r="AX212">
        <v>328768.44783700001</v>
      </c>
      <c r="AY212">
        <v>328852.02863999997</v>
      </c>
      <c r="AZ212">
        <v>23663.563829999999</v>
      </c>
      <c r="BA212">
        <v>917.55920600000002</v>
      </c>
      <c r="BB212">
        <v>5195.6902069999996</v>
      </c>
      <c r="BC212">
        <v>0</v>
      </c>
      <c r="BD212">
        <v>182.20610199999999</v>
      </c>
      <c r="BE212">
        <v>107417.97611600001</v>
      </c>
      <c r="BF212">
        <v>89478.315524999998</v>
      </c>
      <c r="BG212">
        <v>6.9148940000000003</v>
      </c>
      <c r="BH212">
        <v>416</v>
      </c>
      <c r="BI212">
        <v>370.91666665999998</v>
      </c>
      <c r="BJ212">
        <v>379.08333334000002</v>
      </c>
      <c r="BK212">
        <v>393</v>
      </c>
      <c r="BL212">
        <v>419</v>
      </c>
      <c r="BM212">
        <v>17.536141000000001</v>
      </c>
      <c r="BN212">
        <v>3.8461539999999999</v>
      </c>
      <c r="BO212">
        <v>0.49035899999999999</v>
      </c>
      <c r="BP212">
        <v>6.6489000000000006E-2</v>
      </c>
      <c r="BQ212">
        <v>32.731707319999998</v>
      </c>
      <c r="BR212">
        <v>410</v>
      </c>
      <c r="BS212">
        <v>8256.4113510000006</v>
      </c>
      <c r="BT212">
        <v>40111.369680999996</v>
      </c>
      <c r="BU212">
        <v>151671.90446300001</v>
      </c>
      <c r="BV212">
        <v>1053755.4585150001</v>
      </c>
      <c r="BW212">
        <v>2646.1103720000001</v>
      </c>
      <c r="BX212">
        <v>61.25</v>
      </c>
      <c r="BY212">
        <v>11.5022</v>
      </c>
      <c r="BZ212">
        <v>229</v>
      </c>
      <c r="CA212">
        <v>234.41666667000001</v>
      </c>
      <c r="CB212">
        <v>236.83333332999999</v>
      </c>
      <c r="CC212">
        <v>232</v>
      </c>
      <c r="CD212">
        <v>229</v>
      </c>
      <c r="CE212">
        <v>183</v>
      </c>
      <c r="CF212">
        <v>184.41666667000001</v>
      </c>
      <c r="CG212">
        <v>197.16666667000001</v>
      </c>
      <c r="CH212">
        <v>190.41666667000001</v>
      </c>
      <c r="CI212">
        <v>187.5</v>
      </c>
      <c r="CJ212">
        <v>46</v>
      </c>
      <c r="CK212">
        <v>50</v>
      </c>
      <c r="CL212">
        <v>39.666666669999998</v>
      </c>
      <c r="CM212">
        <v>41.583333330000002</v>
      </c>
      <c r="CN212">
        <v>42</v>
      </c>
      <c r="CO212">
        <v>3.8065159999999998</v>
      </c>
      <c r="CP212">
        <v>87</v>
      </c>
      <c r="CQ212">
        <v>68.694444439999998</v>
      </c>
      <c r="CS212">
        <v>28</v>
      </c>
      <c r="CT212">
        <v>88</v>
      </c>
      <c r="CU212">
        <v>88</v>
      </c>
      <c r="CV212">
        <v>75.694444439999998</v>
      </c>
      <c r="CX212">
        <v>21</v>
      </c>
      <c r="CY212">
        <v>71</v>
      </c>
      <c r="CZ212">
        <v>74</v>
      </c>
      <c r="DA212">
        <v>87</v>
      </c>
      <c r="DB212">
        <v>968</v>
      </c>
      <c r="DC212">
        <v>21</v>
      </c>
      <c r="DD212">
        <v>71</v>
      </c>
      <c r="DE212">
        <v>74</v>
      </c>
      <c r="DF212">
        <v>87</v>
      </c>
      <c r="DG212">
        <v>671</v>
      </c>
      <c r="DH212" t="s">
        <v>128</v>
      </c>
      <c r="DI212" t="s">
        <v>550</v>
      </c>
      <c r="DJ212">
        <v>4426.9916000000003</v>
      </c>
      <c r="DK212">
        <v>4375.1052</v>
      </c>
      <c r="DL212">
        <v>4333.0681000000004</v>
      </c>
      <c r="DM212">
        <v>4246.3425999999999</v>
      </c>
      <c r="DN212">
        <v>4178.9848000000002</v>
      </c>
      <c r="DO212">
        <v>4150.9838</v>
      </c>
      <c r="DP212">
        <v>4124.2821000000004</v>
      </c>
      <c r="DQ212">
        <v>4137.0612000000001</v>
      </c>
      <c r="DR212">
        <v>4075.4847</v>
      </c>
      <c r="DS212">
        <v>4096.8010999999997</v>
      </c>
      <c r="DT212">
        <v>1612.4628</v>
      </c>
      <c r="DU212">
        <v>1687.5397</v>
      </c>
      <c r="DV212">
        <v>1779.9645</v>
      </c>
      <c r="DW212">
        <v>1905.6058</v>
      </c>
      <c r="DX212">
        <v>1999.8864000000001</v>
      </c>
      <c r="DY212">
        <v>2080.3087999999998</v>
      </c>
      <c r="DZ212">
        <v>2138.3453</v>
      </c>
      <c r="EA212">
        <v>2186.2282999999998</v>
      </c>
      <c r="EB212">
        <v>2268.4225000000001</v>
      </c>
      <c r="EC212">
        <v>2291.4504000000002</v>
      </c>
    </row>
    <row r="213" spans="1:133" customFormat="1" x14ac:dyDescent="0.25">
      <c r="A213" t="s">
        <v>192</v>
      </c>
      <c r="B213" t="s">
        <v>551</v>
      </c>
      <c r="C213">
        <v>213</v>
      </c>
      <c r="D213">
        <v>26376.000001199998</v>
      </c>
      <c r="E213">
        <v>113.40621377955263</v>
      </c>
      <c r="F213">
        <v>860.40339698951766</v>
      </c>
      <c r="G213">
        <v>61472.527466241751</v>
      </c>
      <c r="H213">
        <v>58</v>
      </c>
      <c r="I213">
        <v>24.866105999999998</v>
      </c>
      <c r="J213">
        <v>19.892883999999999</v>
      </c>
      <c r="K213">
        <v>13.153112</v>
      </c>
      <c r="L213">
        <v>7.3830080000000002</v>
      </c>
      <c r="M213">
        <v>1307</v>
      </c>
      <c r="N213">
        <v>982</v>
      </c>
      <c r="O213">
        <v>1011</v>
      </c>
      <c r="P213">
        <v>1007</v>
      </c>
      <c r="Q213">
        <v>1008</v>
      </c>
      <c r="R213">
        <v>984</v>
      </c>
      <c r="S213">
        <v>325</v>
      </c>
      <c r="T213">
        <v>288</v>
      </c>
      <c r="U213">
        <v>300</v>
      </c>
      <c r="V213">
        <v>308</v>
      </c>
      <c r="W213">
        <v>323</v>
      </c>
      <c r="X213">
        <v>29.691050000000001</v>
      </c>
      <c r="Y213">
        <v>1.2039979999999999</v>
      </c>
      <c r="Z213">
        <v>955</v>
      </c>
      <c r="AA213">
        <v>946</v>
      </c>
      <c r="AB213">
        <v>970</v>
      </c>
      <c r="AC213">
        <v>921.27570000000003</v>
      </c>
      <c r="AD213">
        <v>341</v>
      </c>
      <c r="AE213">
        <v>359</v>
      </c>
      <c r="AF213">
        <v>385</v>
      </c>
      <c r="AG213">
        <v>399.69299999999998</v>
      </c>
      <c r="AH213">
        <v>66483.550115000005</v>
      </c>
      <c r="AI213">
        <v>17420.036347000001</v>
      </c>
      <c r="AJ213">
        <v>0.80596800000000002</v>
      </c>
      <c r="AK213">
        <v>0</v>
      </c>
      <c r="AL213">
        <v>267366.15384599997</v>
      </c>
      <c r="AM213">
        <v>57.530999999999999</v>
      </c>
      <c r="AN213">
        <v>1.325</v>
      </c>
      <c r="AO213">
        <v>9.2578420000000001</v>
      </c>
      <c r="AP213">
        <v>1.0622</v>
      </c>
      <c r="AQ213">
        <v>-0.44400000000000001</v>
      </c>
      <c r="AR213">
        <v>2.2343999999999999</v>
      </c>
      <c r="AS213">
        <v>-3.5865999999999998</v>
      </c>
      <c r="AT213">
        <v>0.45639999999999997</v>
      </c>
      <c r="AU213">
        <v>270166.66666699998</v>
      </c>
      <c r="AV213">
        <v>111810.344828</v>
      </c>
      <c r="AW213">
        <v>121797.28857600001</v>
      </c>
      <c r="AX213">
        <v>101615.942029</v>
      </c>
      <c r="AY213">
        <v>129076.335878</v>
      </c>
      <c r="AZ213">
        <v>17363.427696999999</v>
      </c>
      <c r="BA213">
        <v>1636.528851</v>
      </c>
      <c r="BB213">
        <v>4546.5697410000002</v>
      </c>
      <c r="BC213">
        <v>0</v>
      </c>
      <c r="BD213">
        <v>30.895047999999999</v>
      </c>
      <c r="BE213">
        <v>94833.846153999999</v>
      </c>
      <c r="BF213">
        <v>69827.692307999998</v>
      </c>
      <c r="BG213">
        <v>6.4269319999999999</v>
      </c>
      <c r="BH213">
        <v>84</v>
      </c>
      <c r="BI213">
        <v>116</v>
      </c>
      <c r="BJ213">
        <v>129.08333332999999</v>
      </c>
      <c r="BK213">
        <v>138</v>
      </c>
      <c r="BL213">
        <v>131</v>
      </c>
      <c r="BM213">
        <v>17.538461999999999</v>
      </c>
      <c r="BO213">
        <v>0.76511099999999999</v>
      </c>
      <c r="BQ213">
        <v>26.804878049999999</v>
      </c>
      <c r="BR213">
        <v>82</v>
      </c>
      <c r="BS213">
        <v>11206.269877000001</v>
      </c>
      <c r="BT213">
        <v>42902.065799999997</v>
      </c>
      <c r="BU213">
        <v>172532.307692</v>
      </c>
      <c r="BV213">
        <v>1232373.626374</v>
      </c>
      <c r="BW213">
        <v>2140.0153019999998</v>
      </c>
      <c r="BX213">
        <v>70</v>
      </c>
      <c r="BY213">
        <v>11.384615</v>
      </c>
      <c r="BZ213">
        <v>45.5</v>
      </c>
      <c r="CA213">
        <v>51.25</v>
      </c>
      <c r="CB213">
        <v>52.333333330000002</v>
      </c>
      <c r="CC213">
        <v>43.5</v>
      </c>
      <c r="CD213">
        <v>42</v>
      </c>
      <c r="CE213">
        <v>37</v>
      </c>
      <c r="CF213">
        <v>43.666666669999998</v>
      </c>
      <c r="CG213">
        <v>43.583333330000002</v>
      </c>
      <c r="CH213">
        <v>36.916666669999998</v>
      </c>
      <c r="CI213">
        <v>32</v>
      </c>
      <c r="CJ213">
        <v>8</v>
      </c>
      <c r="CK213">
        <v>7.5833333300000003</v>
      </c>
      <c r="CL213">
        <v>8.75</v>
      </c>
      <c r="CM213">
        <v>6.5833333300000003</v>
      </c>
      <c r="CN213">
        <v>10</v>
      </c>
      <c r="CO213">
        <v>3.481255</v>
      </c>
      <c r="CP213">
        <v>84</v>
      </c>
      <c r="CS213">
        <v>25</v>
      </c>
      <c r="CT213">
        <v>94</v>
      </c>
      <c r="CU213">
        <v>93</v>
      </c>
      <c r="CX213">
        <v>40</v>
      </c>
      <c r="CY213">
        <v>50</v>
      </c>
      <c r="CZ213">
        <v>67</v>
      </c>
      <c r="DA213">
        <v>67</v>
      </c>
      <c r="DB213">
        <v>870</v>
      </c>
      <c r="DC213">
        <v>40</v>
      </c>
      <c r="DD213">
        <v>50</v>
      </c>
      <c r="DE213">
        <v>67</v>
      </c>
      <c r="DF213">
        <v>67</v>
      </c>
      <c r="DG213">
        <v>971</v>
      </c>
      <c r="DH213" t="s">
        <v>192</v>
      </c>
      <c r="DI213" t="s">
        <v>551</v>
      </c>
      <c r="DJ213">
        <v>970.25360000000001</v>
      </c>
      <c r="DK213">
        <v>960.4932</v>
      </c>
      <c r="DL213">
        <v>947.55020000000002</v>
      </c>
      <c r="DM213">
        <v>918.70370000000003</v>
      </c>
      <c r="DN213">
        <v>921.27570000000003</v>
      </c>
      <c r="DO213">
        <v>919.95820000000003</v>
      </c>
      <c r="DP213">
        <v>913.83749999999998</v>
      </c>
      <c r="DQ213">
        <v>917.02210000000002</v>
      </c>
      <c r="DR213">
        <v>923.80579999999998</v>
      </c>
      <c r="DS213">
        <v>928.74120000000005</v>
      </c>
      <c r="DT213">
        <v>332.05259999999998</v>
      </c>
      <c r="DU213">
        <v>341.54700000000003</v>
      </c>
      <c r="DV213">
        <v>362.95029999999997</v>
      </c>
      <c r="DW213">
        <v>393.97140000000002</v>
      </c>
      <c r="DX213">
        <v>399.69299999999998</v>
      </c>
      <c r="DY213">
        <v>424.9427</v>
      </c>
      <c r="DZ213">
        <v>441.7303</v>
      </c>
      <c r="EA213">
        <v>447.07010000000002</v>
      </c>
      <c r="EB213">
        <v>453.74580000000003</v>
      </c>
      <c r="EC213">
        <v>458.82130000000001</v>
      </c>
    </row>
    <row r="214" spans="1:133" customFormat="1" x14ac:dyDescent="0.25">
      <c r="A214" t="s">
        <v>212</v>
      </c>
      <c r="B214" t="s">
        <v>552</v>
      </c>
      <c r="C214">
        <v>214</v>
      </c>
      <c r="D214">
        <v>36899.999995679995</v>
      </c>
      <c r="E214">
        <v>43.301610832914285</v>
      </c>
      <c r="F214">
        <v>1734.3089432945048</v>
      </c>
      <c r="G214">
        <v>21225.563919022556</v>
      </c>
      <c r="H214">
        <v>89</v>
      </c>
      <c r="I214">
        <v>26.730309999999999</v>
      </c>
      <c r="J214">
        <v>16.666665999999999</v>
      </c>
      <c r="K214">
        <v>10.126582000000001</v>
      </c>
      <c r="L214">
        <v>6.6978970000000002</v>
      </c>
      <c r="M214">
        <v>2514</v>
      </c>
      <c r="N214">
        <v>1842</v>
      </c>
      <c r="O214">
        <v>1923</v>
      </c>
      <c r="P214">
        <v>1895</v>
      </c>
      <c r="Q214">
        <v>1880</v>
      </c>
      <c r="R214">
        <v>1854</v>
      </c>
      <c r="S214">
        <v>672</v>
      </c>
      <c r="T214">
        <v>596</v>
      </c>
      <c r="U214">
        <v>624</v>
      </c>
      <c r="V214">
        <v>644</v>
      </c>
      <c r="W214">
        <v>652</v>
      </c>
      <c r="X214">
        <v>25.057310999999999</v>
      </c>
      <c r="Y214">
        <v>1.1262829999999999</v>
      </c>
      <c r="Z214">
        <v>1769</v>
      </c>
      <c r="AA214">
        <v>1726</v>
      </c>
      <c r="AB214">
        <v>1717</v>
      </c>
      <c r="AC214">
        <v>1709.0301999999999</v>
      </c>
      <c r="AD214">
        <v>721</v>
      </c>
      <c r="AE214">
        <v>753</v>
      </c>
      <c r="AF214">
        <v>818</v>
      </c>
      <c r="AG214">
        <v>835.00490000000002</v>
      </c>
      <c r="AH214">
        <v>75661.893397000007</v>
      </c>
      <c r="AI214">
        <v>15936.210504999999</v>
      </c>
      <c r="AJ214">
        <v>21.333825000000001</v>
      </c>
      <c r="AK214">
        <v>36.280275000000003</v>
      </c>
      <c r="AL214">
        <v>283056.54761900002</v>
      </c>
      <c r="AM214">
        <v>54.37</v>
      </c>
      <c r="AN214">
        <v>1.9279999999999999</v>
      </c>
      <c r="AO214">
        <v>15.433572</v>
      </c>
      <c r="AP214">
        <v>15.397399999999999</v>
      </c>
      <c r="AQ214">
        <v>9.9433000000000007</v>
      </c>
      <c r="AR214">
        <v>8.8351000000000006</v>
      </c>
      <c r="AS214">
        <v>2.4649000000000001</v>
      </c>
      <c r="AT214">
        <v>8.1029</v>
      </c>
      <c r="AU214">
        <v>387854.54545500001</v>
      </c>
      <c r="AV214">
        <v>370174.85029099998</v>
      </c>
      <c r="AW214">
        <v>315797.54929400003</v>
      </c>
      <c r="AX214">
        <v>373823.89937100001</v>
      </c>
      <c r="AY214">
        <v>445144.82758600003</v>
      </c>
      <c r="AZ214">
        <v>25455.847255000001</v>
      </c>
      <c r="BA214">
        <v>108.143128</v>
      </c>
      <c r="BB214">
        <v>5243.596133</v>
      </c>
      <c r="BC214">
        <v>79.936211</v>
      </c>
      <c r="BD214">
        <v>83.524370000000005</v>
      </c>
      <c r="BE214">
        <v>99934.523809999999</v>
      </c>
      <c r="BF214">
        <v>95232.142856999999</v>
      </c>
      <c r="BG214">
        <v>6.5632460000000004</v>
      </c>
      <c r="BH214">
        <v>165</v>
      </c>
      <c r="BI214">
        <v>139.16666667000001</v>
      </c>
      <c r="BJ214">
        <v>156.41666666</v>
      </c>
      <c r="BK214">
        <v>159</v>
      </c>
      <c r="BL214">
        <v>145</v>
      </c>
      <c r="BM214">
        <v>17.113095000000001</v>
      </c>
      <c r="BO214">
        <v>0.87509899999999996</v>
      </c>
      <c r="BP214">
        <v>0.39777200000000001</v>
      </c>
      <c r="BQ214">
        <v>23.473282439999998</v>
      </c>
      <c r="BR214">
        <v>131</v>
      </c>
      <c r="BS214">
        <v>10384.830061000001</v>
      </c>
      <c r="BT214">
        <v>48798.727127999999</v>
      </c>
      <c r="BU214">
        <v>182559.52381000001</v>
      </c>
      <c r="BV214">
        <v>922406.01503799995</v>
      </c>
      <c r="BW214">
        <v>1122.911695</v>
      </c>
      <c r="BX214">
        <v>30.214285709999999</v>
      </c>
      <c r="BY214">
        <v>13.690476</v>
      </c>
      <c r="BZ214">
        <v>133</v>
      </c>
      <c r="CA214">
        <v>136.08333332999999</v>
      </c>
      <c r="CB214">
        <v>133</v>
      </c>
      <c r="CC214">
        <v>131</v>
      </c>
      <c r="CD214">
        <v>126</v>
      </c>
      <c r="CE214">
        <v>92</v>
      </c>
      <c r="CF214">
        <v>100.75</v>
      </c>
      <c r="CG214">
        <v>96.666666669999998</v>
      </c>
      <c r="CH214">
        <v>91.916666669999998</v>
      </c>
      <c r="CI214">
        <v>87.5</v>
      </c>
      <c r="CJ214">
        <v>42.5</v>
      </c>
      <c r="CK214">
        <v>35.333333330000002</v>
      </c>
      <c r="CL214">
        <v>36.333333330000002</v>
      </c>
      <c r="CM214">
        <v>39.083333330000002</v>
      </c>
      <c r="CN214">
        <v>39</v>
      </c>
      <c r="CO214">
        <v>5.2903739999999999</v>
      </c>
      <c r="CP214">
        <v>84</v>
      </c>
      <c r="CS214">
        <v>26</v>
      </c>
      <c r="CT214">
        <v>84</v>
      </c>
      <c r="CU214">
        <v>81</v>
      </c>
      <c r="CX214">
        <v>29</v>
      </c>
      <c r="CY214">
        <v>75</v>
      </c>
      <c r="CZ214">
        <v>85</v>
      </c>
      <c r="DA214">
        <v>87</v>
      </c>
      <c r="DB214">
        <v>1082</v>
      </c>
      <c r="DC214">
        <v>29</v>
      </c>
      <c r="DD214">
        <v>75</v>
      </c>
      <c r="DE214">
        <v>85</v>
      </c>
      <c r="DF214">
        <v>87</v>
      </c>
      <c r="DG214">
        <v>720</v>
      </c>
      <c r="DH214" t="s">
        <v>212</v>
      </c>
      <c r="DI214" t="s">
        <v>552</v>
      </c>
      <c r="DJ214">
        <v>1843.5754999999999</v>
      </c>
      <c r="DK214">
        <v>1814.9921999999999</v>
      </c>
      <c r="DL214">
        <v>1784.1206999999999</v>
      </c>
      <c r="DM214">
        <v>1730.6645000000001</v>
      </c>
      <c r="DN214">
        <v>1709.0301999999999</v>
      </c>
      <c r="DO214">
        <v>1678.6617000000001</v>
      </c>
      <c r="DP214">
        <v>1660.3433</v>
      </c>
      <c r="DQ214">
        <v>1679.5803000000001</v>
      </c>
      <c r="DR214">
        <v>1668.4866</v>
      </c>
      <c r="DS214">
        <v>1683.1378999999999</v>
      </c>
      <c r="DT214">
        <v>679.4742</v>
      </c>
      <c r="DU214">
        <v>718.11689999999999</v>
      </c>
      <c r="DV214">
        <v>763.57579999999996</v>
      </c>
      <c r="DW214">
        <v>803.44029999999998</v>
      </c>
      <c r="DX214">
        <v>835.00490000000002</v>
      </c>
      <c r="DY214">
        <v>870.19</v>
      </c>
      <c r="DZ214">
        <v>883.90610000000004</v>
      </c>
      <c r="EA214">
        <v>884.39599999999996</v>
      </c>
      <c r="EB214">
        <v>918.94159999999999</v>
      </c>
      <c r="EC214">
        <v>934.14599999999996</v>
      </c>
    </row>
    <row r="215" spans="1:133" customFormat="1" x14ac:dyDescent="0.25">
      <c r="A215" t="s">
        <v>114</v>
      </c>
      <c r="B215" t="s">
        <v>553</v>
      </c>
      <c r="C215">
        <v>215</v>
      </c>
      <c r="D215">
        <v>92772.000001199995</v>
      </c>
      <c r="E215">
        <v>77.702022911386109</v>
      </c>
      <c r="F215">
        <v>824.44056395208338</v>
      </c>
      <c r="G215">
        <v>42358.024681629628</v>
      </c>
      <c r="H215">
        <v>79</v>
      </c>
      <c r="I215">
        <v>26.720841</v>
      </c>
      <c r="J215">
        <v>21.414912999999999</v>
      </c>
      <c r="K215">
        <v>9.3243550000000006</v>
      </c>
      <c r="L215">
        <v>6.3798219999999999</v>
      </c>
      <c r="M215">
        <v>2092</v>
      </c>
      <c r="N215">
        <v>1533</v>
      </c>
      <c r="O215">
        <v>1609</v>
      </c>
      <c r="P215">
        <v>1602</v>
      </c>
      <c r="Q215">
        <v>1584</v>
      </c>
      <c r="R215">
        <v>1569</v>
      </c>
      <c r="S215">
        <v>559</v>
      </c>
      <c r="T215">
        <v>477</v>
      </c>
      <c r="U215">
        <v>491</v>
      </c>
      <c r="V215">
        <v>514</v>
      </c>
      <c r="W215">
        <v>534</v>
      </c>
      <c r="X215">
        <v>23.875827000000001</v>
      </c>
      <c r="Y215">
        <v>1.0956399999999999</v>
      </c>
      <c r="Z215">
        <v>1534</v>
      </c>
      <c r="AA215">
        <v>1509</v>
      </c>
      <c r="AB215">
        <v>1556</v>
      </c>
      <c r="AC215">
        <v>1499.1346000000001</v>
      </c>
      <c r="AD215">
        <v>590</v>
      </c>
      <c r="AE215">
        <v>635</v>
      </c>
      <c r="AF215">
        <v>650</v>
      </c>
      <c r="AG215">
        <v>691.42150000000004</v>
      </c>
      <c r="AH215">
        <v>70954.588910000006</v>
      </c>
      <c r="AI215">
        <v>14187.057749</v>
      </c>
      <c r="AJ215">
        <v>12.419328</v>
      </c>
      <c r="AK215">
        <v>97.352203000000003</v>
      </c>
      <c r="AL215">
        <v>265540.25044700003</v>
      </c>
      <c r="AM215">
        <v>65.338999999999999</v>
      </c>
      <c r="AN215">
        <v>2.1052631599999998</v>
      </c>
      <c r="AO215">
        <v>8.4130020000000005</v>
      </c>
      <c r="AP215">
        <v>11.0998</v>
      </c>
      <c r="AQ215">
        <v>2.2896000000000001</v>
      </c>
      <c r="AR215">
        <v>8.5492000000000008</v>
      </c>
      <c r="AS215">
        <v>8.5086999999999993</v>
      </c>
      <c r="AT215">
        <v>7.0038999999999998</v>
      </c>
      <c r="AU215">
        <v>499901.960784</v>
      </c>
      <c r="AV215">
        <v>235364.38356700001</v>
      </c>
      <c r="AW215">
        <v>284936.44068399997</v>
      </c>
      <c r="AX215">
        <v>348235.29411800002</v>
      </c>
      <c r="AY215">
        <v>373234.17721499997</v>
      </c>
      <c r="AZ215">
        <v>36560.707456999997</v>
      </c>
      <c r="BA215">
        <v>504.907555</v>
      </c>
      <c r="BB215">
        <v>7286.9207939999997</v>
      </c>
      <c r="BC215">
        <v>-1.027163</v>
      </c>
      <c r="BD215">
        <v>0</v>
      </c>
      <c r="BE215">
        <v>146209.302326</v>
      </c>
      <c r="BF215">
        <v>136824.68694099999</v>
      </c>
      <c r="BG215">
        <v>7.3135760000000003</v>
      </c>
      <c r="BH215">
        <v>153</v>
      </c>
      <c r="BI215">
        <v>152.08333332999999</v>
      </c>
      <c r="BJ215">
        <v>157.33333332999999</v>
      </c>
      <c r="BK215">
        <v>153</v>
      </c>
      <c r="BL215">
        <v>158</v>
      </c>
      <c r="BM215">
        <v>19.320215000000001</v>
      </c>
      <c r="BN215">
        <v>19.607842999999999</v>
      </c>
      <c r="BO215">
        <v>0.43020999999999998</v>
      </c>
      <c r="BP215">
        <v>0.86042099999999999</v>
      </c>
      <c r="BQ215">
        <v>53.317241379999999</v>
      </c>
      <c r="BR215">
        <v>145</v>
      </c>
      <c r="BS215">
        <v>6298.9043600000005</v>
      </c>
      <c r="BT215">
        <v>31404.397706</v>
      </c>
      <c r="BU215">
        <v>117527.728086</v>
      </c>
      <c r="BV215">
        <v>811086.41975300002</v>
      </c>
      <c r="BW215">
        <v>1640.0573609999999</v>
      </c>
      <c r="BX215">
        <v>116.4</v>
      </c>
      <c r="BY215">
        <v>10.733453000000001</v>
      </c>
      <c r="BZ215">
        <v>81</v>
      </c>
      <c r="CA215">
        <v>112</v>
      </c>
      <c r="CB215">
        <v>103.66666667</v>
      </c>
      <c r="CC215">
        <v>93.833333330000002</v>
      </c>
      <c r="CD215">
        <v>93</v>
      </c>
      <c r="CE215">
        <v>60</v>
      </c>
      <c r="CF215">
        <v>86.25</v>
      </c>
      <c r="CG215">
        <v>75.5</v>
      </c>
      <c r="CH215">
        <v>65.416666669999998</v>
      </c>
      <c r="CI215">
        <v>69</v>
      </c>
      <c r="CJ215">
        <v>21</v>
      </c>
      <c r="CK215">
        <v>25.75</v>
      </c>
      <c r="CL215">
        <v>28.166666670000001</v>
      </c>
      <c r="CM215">
        <v>28.416666670000001</v>
      </c>
      <c r="CN215">
        <v>23</v>
      </c>
      <c r="CO215">
        <v>3.871893</v>
      </c>
      <c r="CP215">
        <v>86</v>
      </c>
      <c r="CR215">
        <v>15</v>
      </c>
      <c r="CS215">
        <v>31</v>
      </c>
      <c r="CT215">
        <v>85</v>
      </c>
      <c r="CU215">
        <v>79</v>
      </c>
      <c r="CW215">
        <v>59</v>
      </c>
      <c r="CX215">
        <v>40</v>
      </c>
      <c r="CY215">
        <v>71</v>
      </c>
      <c r="CZ215">
        <v>43</v>
      </c>
      <c r="DA215">
        <v>64</v>
      </c>
      <c r="DC215">
        <v>40</v>
      </c>
      <c r="DD215">
        <v>71</v>
      </c>
      <c r="DE215">
        <v>43</v>
      </c>
      <c r="DF215">
        <v>64</v>
      </c>
      <c r="DG215">
        <v>1277</v>
      </c>
      <c r="DH215" t="s">
        <v>114</v>
      </c>
      <c r="DI215" t="s">
        <v>553</v>
      </c>
      <c r="DJ215">
        <v>1554.2686000000001</v>
      </c>
      <c r="DK215">
        <v>1551.2018</v>
      </c>
      <c r="DL215">
        <v>1534.3006</v>
      </c>
      <c r="DM215">
        <v>1528.4479000000001</v>
      </c>
      <c r="DN215">
        <v>1499.1346000000001</v>
      </c>
      <c r="DO215">
        <v>1499.9413999999999</v>
      </c>
      <c r="DP215">
        <v>1485.9112</v>
      </c>
      <c r="DQ215">
        <v>1480.1449</v>
      </c>
      <c r="DR215">
        <v>1503.2746999999999</v>
      </c>
      <c r="DS215">
        <v>1536.6415999999999</v>
      </c>
      <c r="DT215">
        <v>554.23760000000004</v>
      </c>
      <c r="DU215">
        <v>577.91480000000001</v>
      </c>
      <c r="DV215">
        <v>620.18539999999996</v>
      </c>
      <c r="DW215">
        <v>653.49</v>
      </c>
      <c r="DX215">
        <v>691.42150000000004</v>
      </c>
      <c r="DY215">
        <v>720.45860000000005</v>
      </c>
      <c r="DZ215">
        <v>747.05370000000005</v>
      </c>
      <c r="EA215">
        <v>775.14250000000004</v>
      </c>
      <c r="EB215">
        <v>786.4864</v>
      </c>
      <c r="EC215">
        <v>790.49879999999996</v>
      </c>
    </row>
    <row r="216" spans="1:133" customFormat="1" x14ac:dyDescent="0.25">
      <c r="A216" t="s">
        <v>67</v>
      </c>
      <c r="B216" t="s">
        <v>554</v>
      </c>
      <c r="C216">
        <v>216</v>
      </c>
      <c r="D216">
        <v>86627.999987639996</v>
      </c>
      <c r="E216">
        <v>102.67959501387868</v>
      </c>
      <c r="F216">
        <v>847.52043231374796</v>
      </c>
      <c r="G216">
        <v>63072.046098443803</v>
      </c>
      <c r="H216">
        <v>88</v>
      </c>
      <c r="I216">
        <v>29.766734</v>
      </c>
      <c r="J216">
        <v>17.063894000000001</v>
      </c>
      <c r="K216">
        <v>10.62773</v>
      </c>
      <c r="L216">
        <v>7.0253129999999997</v>
      </c>
      <c r="M216">
        <v>3944</v>
      </c>
      <c r="N216">
        <v>2770</v>
      </c>
      <c r="O216">
        <v>2842</v>
      </c>
      <c r="P216">
        <v>2819</v>
      </c>
      <c r="Q216">
        <v>2782</v>
      </c>
      <c r="R216">
        <v>2758</v>
      </c>
      <c r="S216">
        <v>1174</v>
      </c>
      <c r="T216">
        <v>1042</v>
      </c>
      <c r="U216">
        <v>1090</v>
      </c>
      <c r="V216">
        <v>1122</v>
      </c>
      <c r="W216">
        <v>1158</v>
      </c>
      <c r="X216">
        <v>23.601220999999999</v>
      </c>
      <c r="Y216">
        <v>1.1010709999999999</v>
      </c>
      <c r="Z216">
        <v>2765</v>
      </c>
      <c r="AA216">
        <v>2746</v>
      </c>
      <c r="AB216">
        <v>2733</v>
      </c>
      <c r="AC216">
        <v>2709.1884</v>
      </c>
      <c r="AD216">
        <v>1210</v>
      </c>
      <c r="AE216">
        <v>1268</v>
      </c>
      <c r="AF216">
        <v>1290</v>
      </c>
      <c r="AG216">
        <v>1367.0914</v>
      </c>
      <c r="AH216">
        <v>73726.419878000001</v>
      </c>
      <c r="AI216">
        <v>14525.701633999999</v>
      </c>
      <c r="AJ216">
        <v>11.301895</v>
      </c>
      <c r="AK216">
        <v>346.71773100000001</v>
      </c>
      <c r="AL216">
        <v>247680.57921600001</v>
      </c>
      <c r="AM216">
        <v>56.746000000000002</v>
      </c>
      <c r="AN216">
        <v>1.3380281700000001</v>
      </c>
      <c r="AO216">
        <v>20.030425999999999</v>
      </c>
      <c r="AP216">
        <v>4.8833000000000002</v>
      </c>
      <c r="AQ216">
        <v>9.9527999999999999</v>
      </c>
      <c r="AR216">
        <v>12.1088</v>
      </c>
      <c r="AS216">
        <v>7.2919999999999998</v>
      </c>
      <c r="AT216">
        <v>10.5076</v>
      </c>
      <c r="AU216">
        <v>305912.5</v>
      </c>
      <c r="AV216">
        <v>283984.194525</v>
      </c>
      <c r="AW216">
        <v>280850.91543200001</v>
      </c>
      <c r="AX216">
        <v>283567.857143</v>
      </c>
      <c r="AY216">
        <v>278287.272727</v>
      </c>
      <c r="AZ216">
        <v>18615.365111999999</v>
      </c>
      <c r="BA216">
        <v>712.64436599999999</v>
      </c>
      <c r="BB216">
        <v>3942.8520140000001</v>
      </c>
      <c r="BC216">
        <v>169.05032600000001</v>
      </c>
      <c r="BD216">
        <v>69.056309999999996</v>
      </c>
      <c r="BE216">
        <v>77981.260647000003</v>
      </c>
      <c r="BF216">
        <v>62537.478705000001</v>
      </c>
      <c r="BG216">
        <v>6.0851930000000003</v>
      </c>
      <c r="BH216">
        <v>240</v>
      </c>
      <c r="BI216">
        <v>274.16666666999998</v>
      </c>
      <c r="BJ216">
        <v>286.75</v>
      </c>
      <c r="BK216">
        <v>280</v>
      </c>
      <c r="BL216">
        <v>275</v>
      </c>
      <c r="BM216">
        <v>12.947189</v>
      </c>
      <c r="BO216">
        <v>0.49442199999999997</v>
      </c>
      <c r="BP216">
        <v>0.58316400000000002</v>
      </c>
      <c r="BQ216">
        <v>31.801762109999999</v>
      </c>
      <c r="BR216">
        <v>227</v>
      </c>
      <c r="BS216">
        <v>9285.4407279999996</v>
      </c>
      <c r="BT216">
        <v>48713.235293999998</v>
      </c>
      <c r="BU216">
        <v>163649.91482100001</v>
      </c>
      <c r="BV216">
        <v>1107348.7031700001</v>
      </c>
      <c r="BW216">
        <v>2774.5943200000002</v>
      </c>
      <c r="BX216">
        <v>70.073170730000001</v>
      </c>
      <c r="BY216">
        <v>11.626917000000001</v>
      </c>
      <c r="BZ216">
        <v>173.5</v>
      </c>
      <c r="CA216">
        <v>174.33333332999999</v>
      </c>
      <c r="CB216">
        <v>164.66666667000001</v>
      </c>
      <c r="CC216">
        <v>155.83333332999999</v>
      </c>
      <c r="CD216">
        <v>153</v>
      </c>
      <c r="CE216">
        <v>136.5</v>
      </c>
      <c r="CF216">
        <v>145.66666667000001</v>
      </c>
      <c r="CG216">
        <v>137.83333332999999</v>
      </c>
      <c r="CH216">
        <v>128.16666667000001</v>
      </c>
      <c r="CI216">
        <v>125.5</v>
      </c>
      <c r="CJ216">
        <v>36.5</v>
      </c>
      <c r="CK216">
        <v>28.666666670000001</v>
      </c>
      <c r="CL216">
        <v>26.833333329999999</v>
      </c>
      <c r="CM216">
        <v>27.666666670000001</v>
      </c>
      <c r="CN216">
        <v>25.5</v>
      </c>
      <c r="CO216">
        <v>4.3990869999999997</v>
      </c>
      <c r="CP216">
        <v>86</v>
      </c>
      <c r="CQ216">
        <v>79.277777779999994</v>
      </c>
      <c r="CR216">
        <v>12.7</v>
      </c>
      <c r="CS216">
        <v>34</v>
      </c>
      <c r="CT216">
        <v>87</v>
      </c>
      <c r="CU216">
        <v>84</v>
      </c>
      <c r="CV216">
        <v>73.861111109999996</v>
      </c>
      <c r="CW216">
        <v>30</v>
      </c>
      <c r="CX216">
        <v>37</v>
      </c>
      <c r="CY216">
        <v>79</v>
      </c>
      <c r="CZ216">
        <v>89</v>
      </c>
      <c r="DA216">
        <v>98</v>
      </c>
      <c r="DB216">
        <v>581</v>
      </c>
      <c r="DC216">
        <v>37</v>
      </c>
      <c r="DD216">
        <v>79</v>
      </c>
      <c r="DE216">
        <v>89</v>
      </c>
      <c r="DF216">
        <v>98</v>
      </c>
      <c r="DG216">
        <v>1283</v>
      </c>
      <c r="DH216" t="s">
        <v>67</v>
      </c>
      <c r="DI216" t="s">
        <v>554</v>
      </c>
      <c r="DJ216">
        <v>2764.261</v>
      </c>
      <c r="DK216">
        <v>2750.4054999999998</v>
      </c>
      <c r="DL216">
        <v>2735.8980999999999</v>
      </c>
      <c r="DM216">
        <v>2717.3690000000001</v>
      </c>
      <c r="DN216">
        <v>2709.1884</v>
      </c>
      <c r="DO216">
        <v>2680.3510999999999</v>
      </c>
      <c r="DP216">
        <v>2654.4155000000001</v>
      </c>
      <c r="DQ216">
        <v>2700.8089</v>
      </c>
      <c r="DR216">
        <v>2738.4976999999999</v>
      </c>
      <c r="DS216">
        <v>2782.1048000000001</v>
      </c>
      <c r="DT216">
        <v>1180.6958999999999</v>
      </c>
      <c r="DU216">
        <v>1212.2483</v>
      </c>
      <c r="DV216">
        <v>1266.8001999999999</v>
      </c>
      <c r="DW216">
        <v>1312.8199</v>
      </c>
      <c r="DX216">
        <v>1367.0914</v>
      </c>
      <c r="DY216">
        <v>1425.4917</v>
      </c>
      <c r="DZ216">
        <v>1499.5274999999999</v>
      </c>
      <c r="EA216">
        <v>1528.7768000000001</v>
      </c>
      <c r="EB216">
        <v>1548.0666999999999</v>
      </c>
      <c r="EC216">
        <v>1555.0033000000001</v>
      </c>
    </row>
    <row r="217" spans="1:133" customFormat="1" x14ac:dyDescent="0.25">
      <c r="A217" t="s">
        <v>157</v>
      </c>
      <c r="B217" t="s">
        <v>555</v>
      </c>
      <c r="C217">
        <v>217</v>
      </c>
      <c r="D217">
        <v>21552.000004559999</v>
      </c>
      <c r="E217">
        <v>90.2183250687808</v>
      </c>
      <c r="F217">
        <v>962.32368205288617</v>
      </c>
      <c r="G217">
        <v>76276.923082000008</v>
      </c>
      <c r="H217">
        <v>79</v>
      </c>
      <c r="I217">
        <v>25.283733000000002</v>
      </c>
      <c r="J217">
        <v>19.104665000000001</v>
      </c>
      <c r="K217">
        <v>13.079793</v>
      </c>
      <c r="L217">
        <v>7.1263550000000002</v>
      </c>
      <c r="M217">
        <v>1586</v>
      </c>
      <c r="N217">
        <v>1185</v>
      </c>
      <c r="O217">
        <v>1188</v>
      </c>
      <c r="P217">
        <v>1198</v>
      </c>
      <c r="Q217">
        <v>1221</v>
      </c>
      <c r="R217">
        <v>1223</v>
      </c>
      <c r="S217">
        <v>401</v>
      </c>
      <c r="T217">
        <v>359</v>
      </c>
      <c r="U217">
        <v>369</v>
      </c>
      <c r="V217">
        <v>382</v>
      </c>
      <c r="W217">
        <v>388</v>
      </c>
      <c r="X217">
        <v>28.185534000000001</v>
      </c>
      <c r="Y217">
        <v>1.3150869999999999</v>
      </c>
      <c r="Z217">
        <v>1175</v>
      </c>
      <c r="AA217">
        <v>1161</v>
      </c>
      <c r="AB217">
        <v>1141</v>
      </c>
      <c r="AC217">
        <v>1134.0948000000001</v>
      </c>
      <c r="AD217">
        <v>439</v>
      </c>
      <c r="AE217">
        <v>470</v>
      </c>
      <c r="AF217">
        <v>504</v>
      </c>
      <c r="AG217">
        <v>515.1644</v>
      </c>
      <c r="AH217">
        <v>70257.881462999998</v>
      </c>
      <c r="AI217">
        <v>16521.059179</v>
      </c>
      <c r="AJ217">
        <v>4.8076920000000003</v>
      </c>
      <c r="AK217">
        <v>240.980985</v>
      </c>
      <c r="AL217">
        <v>277877.80548600003</v>
      </c>
      <c r="AM217">
        <v>57.216000000000001</v>
      </c>
      <c r="AN217">
        <v>1.7592592600000001</v>
      </c>
      <c r="AO217">
        <v>17.339217999999999</v>
      </c>
      <c r="AP217">
        <v>5.4535</v>
      </c>
      <c r="AQ217">
        <v>5.2191000000000001</v>
      </c>
      <c r="AR217">
        <v>3.5945</v>
      </c>
      <c r="AS217">
        <v>3.5495999999999999</v>
      </c>
      <c r="AT217">
        <v>-3.6577000000000002</v>
      </c>
      <c r="AU217">
        <v>272894.73684199998</v>
      </c>
      <c r="AV217">
        <v>207699.6997</v>
      </c>
      <c r="AW217">
        <v>218721.77418499999</v>
      </c>
      <c r="AX217">
        <v>233500</v>
      </c>
      <c r="AY217">
        <v>250974.358974</v>
      </c>
      <c r="AZ217">
        <v>13076.923076999999</v>
      </c>
      <c r="BA217">
        <v>2241.5141279999998</v>
      </c>
      <c r="BB217">
        <v>3152.3014039999998</v>
      </c>
      <c r="BC217">
        <v>156.92198300000001</v>
      </c>
      <c r="BD217">
        <v>173.804869</v>
      </c>
      <c r="BE217">
        <v>92122.194514000003</v>
      </c>
      <c r="BF217">
        <v>51720.698254000003</v>
      </c>
      <c r="BG217">
        <v>4.7919289999999997</v>
      </c>
      <c r="BH217">
        <v>76</v>
      </c>
      <c r="BI217">
        <v>83.25</v>
      </c>
      <c r="BJ217">
        <v>82.666666669999998</v>
      </c>
      <c r="BK217">
        <v>80</v>
      </c>
      <c r="BL217">
        <v>78</v>
      </c>
      <c r="BM217">
        <v>11.970075</v>
      </c>
      <c r="BN217">
        <v>0</v>
      </c>
      <c r="BO217">
        <v>0.85119800000000001</v>
      </c>
      <c r="BP217">
        <v>0.567465</v>
      </c>
      <c r="BQ217">
        <v>22.734177219999999</v>
      </c>
      <c r="BR217">
        <v>79</v>
      </c>
      <c r="BS217">
        <v>10555.358095</v>
      </c>
      <c r="BT217">
        <v>45824.085749999998</v>
      </c>
      <c r="BU217">
        <v>181239.40149600001</v>
      </c>
      <c r="BV217">
        <v>1118107.6923080001</v>
      </c>
      <c r="BW217">
        <v>3126.1034049999998</v>
      </c>
      <c r="BX217">
        <v>30.55</v>
      </c>
      <c r="BY217">
        <v>13.341646000000001</v>
      </c>
      <c r="BZ217">
        <v>65</v>
      </c>
      <c r="CA217">
        <v>71.916666669999998</v>
      </c>
      <c r="CB217">
        <v>72.916666669999998</v>
      </c>
      <c r="CC217">
        <v>72.75</v>
      </c>
      <c r="CD217">
        <v>70</v>
      </c>
      <c r="CE217">
        <v>53.5</v>
      </c>
      <c r="CF217">
        <v>49.416666669999998</v>
      </c>
      <c r="CG217">
        <v>52.083333330000002</v>
      </c>
      <c r="CH217">
        <v>51</v>
      </c>
      <c r="CI217">
        <v>55</v>
      </c>
      <c r="CJ217">
        <v>12</v>
      </c>
      <c r="CK217">
        <v>22.5</v>
      </c>
      <c r="CL217">
        <v>20.833333329999999</v>
      </c>
      <c r="CM217">
        <v>21.75</v>
      </c>
      <c r="CN217">
        <v>15</v>
      </c>
      <c r="CO217">
        <v>4.0983609999999997</v>
      </c>
      <c r="CP217">
        <v>88</v>
      </c>
      <c r="CR217">
        <v>16</v>
      </c>
      <c r="CS217">
        <v>33</v>
      </c>
      <c r="CT217">
        <v>83</v>
      </c>
      <c r="CU217">
        <v>78</v>
      </c>
      <c r="CW217">
        <v>37</v>
      </c>
      <c r="CX217">
        <v>27</v>
      </c>
      <c r="CY217">
        <v>73</v>
      </c>
      <c r="CZ217">
        <v>79</v>
      </c>
      <c r="DA217">
        <v>79</v>
      </c>
      <c r="DB217">
        <v>1050</v>
      </c>
      <c r="DC217">
        <v>27</v>
      </c>
      <c r="DD217">
        <v>73</v>
      </c>
      <c r="DE217">
        <v>79</v>
      </c>
      <c r="DF217">
        <v>79</v>
      </c>
      <c r="DG217">
        <v>951.5</v>
      </c>
      <c r="DH217" t="s">
        <v>157</v>
      </c>
      <c r="DI217" t="s">
        <v>555</v>
      </c>
      <c r="DJ217">
        <v>1194.4463000000001</v>
      </c>
      <c r="DK217">
        <v>1184.2793999999999</v>
      </c>
      <c r="DL217">
        <v>1165.8442</v>
      </c>
      <c r="DM217">
        <v>1145.951</v>
      </c>
      <c r="DN217">
        <v>1134.0948000000001</v>
      </c>
      <c r="DO217">
        <v>1128.8848</v>
      </c>
      <c r="DP217">
        <v>1115.0989</v>
      </c>
      <c r="DQ217">
        <v>1104.2955999999999</v>
      </c>
      <c r="DR217">
        <v>1121.8516999999999</v>
      </c>
      <c r="DS217">
        <v>1121.2683999999999</v>
      </c>
      <c r="DT217">
        <v>403.99239999999998</v>
      </c>
      <c r="DU217">
        <v>427.1474</v>
      </c>
      <c r="DV217">
        <v>462.77629999999999</v>
      </c>
      <c r="DW217">
        <v>487.84320000000002</v>
      </c>
      <c r="DX217">
        <v>515.1644</v>
      </c>
      <c r="DY217">
        <v>542.33569999999997</v>
      </c>
      <c r="DZ217">
        <v>574.01009999999997</v>
      </c>
      <c r="EA217">
        <v>598.15710000000001</v>
      </c>
      <c r="EB217">
        <v>597.97469999999998</v>
      </c>
      <c r="EC217">
        <v>607.60619999999994</v>
      </c>
    </row>
    <row r="218" spans="1:133" customFormat="1" x14ac:dyDescent="0.25">
      <c r="A218" t="s">
        <v>268</v>
      </c>
      <c r="B218" t="s">
        <v>556</v>
      </c>
      <c r="C218">
        <v>218</v>
      </c>
      <c r="D218">
        <v>950003.99995716009</v>
      </c>
      <c r="E218">
        <v>93.045259076137057</v>
      </c>
      <c r="F218">
        <v>707.95807178773248</v>
      </c>
      <c r="G218">
        <v>42314.814807615912</v>
      </c>
      <c r="H218">
        <v>94</v>
      </c>
      <c r="I218">
        <v>28.824560000000002</v>
      </c>
      <c r="J218">
        <v>31.485688</v>
      </c>
      <c r="K218">
        <v>8.6074640000000002</v>
      </c>
      <c r="L218">
        <v>5.5983809999999998</v>
      </c>
      <c r="M218">
        <v>30814</v>
      </c>
      <c r="N218">
        <v>21932</v>
      </c>
      <c r="O218">
        <v>21649</v>
      </c>
      <c r="P218">
        <v>21741</v>
      </c>
      <c r="Q218">
        <v>21848</v>
      </c>
      <c r="R218">
        <v>21865</v>
      </c>
      <c r="S218">
        <v>8882</v>
      </c>
      <c r="T218">
        <v>7889</v>
      </c>
      <c r="U218">
        <v>8167</v>
      </c>
      <c r="V218">
        <v>8268</v>
      </c>
      <c r="W218">
        <v>8568</v>
      </c>
      <c r="X218">
        <v>19.422260999999999</v>
      </c>
      <c r="Y218">
        <v>0.99147099999999999</v>
      </c>
      <c r="Z218">
        <v>22129</v>
      </c>
      <c r="AA218">
        <v>21984</v>
      </c>
      <c r="AB218">
        <v>21738</v>
      </c>
      <c r="AC218">
        <v>21613.9241</v>
      </c>
      <c r="AD218">
        <v>9384</v>
      </c>
      <c r="AE218">
        <v>9941</v>
      </c>
      <c r="AF218">
        <v>10269</v>
      </c>
      <c r="AG218">
        <v>10823.97</v>
      </c>
      <c r="AH218">
        <v>68051.372753000003</v>
      </c>
      <c r="AI218">
        <v>10812.338878</v>
      </c>
      <c r="AJ218">
        <v>-56.640380999999998</v>
      </c>
      <c r="AK218">
        <v>264.66565400000002</v>
      </c>
      <c r="AL218">
        <v>236088.15582099999</v>
      </c>
      <c r="AM218">
        <v>61.863</v>
      </c>
      <c r="AN218">
        <v>2.4687144499999998</v>
      </c>
      <c r="AO218">
        <v>9.3139479999999999</v>
      </c>
      <c r="AP218">
        <v>-3.1964000000000001</v>
      </c>
      <c r="AQ218">
        <v>-7.9286000000000003</v>
      </c>
      <c r="AR218">
        <v>-9.1625999999999994</v>
      </c>
      <c r="AS218">
        <v>-5.3879999999999999</v>
      </c>
      <c r="AT218">
        <v>-2.6741999999999999</v>
      </c>
      <c r="AU218">
        <v>310222.78597800003</v>
      </c>
      <c r="AV218">
        <v>241954.40029699999</v>
      </c>
      <c r="AW218">
        <v>248391.577227</v>
      </c>
      <c r="AX218">
        <v>283058.93358299998</v>
      </c>
      <c r="AY218">
        <v>310823.30827099999</v>
      </c>
      <c r="AZ218">
        <v>21826.539884000002</v>
      </c>
      <c r="BA218">
        <v>770.757565</v>
      </c>
      <c r="BB218">
        <v>3544.7612079999999</v>
      </c>
      <c r="BC218">
        <v>35.750979000000001</v>
      </c>
      <c r="BD218">
        <v>99.203923000000003</v>
      </c>
      <c r="BE218">
        <v>94150.979508999997</v>
      </c>
      <c r="BF218">
        <v>75722.022066999998</v>
      </c>
      <c r="BG218">
        <v>7.0357630000000002</v>
      </c>
      <c r="BH218">
        <v>2168</v>
      </c>
      <c r="BI218">
        <v>2244.1666666699998</v>
      </c>
      <c r="BJ218">
        <v>2243.9166666699998</v>
      </c>
      <c r="BK218">
        <v>2138</v>
      </c>
      <c r="BL218">
        <v>2128</v>
      </c>
      <c r="BM218">
        <v>16.831795</v>
      </c>
      <c r="BN218">
        <v>4.47417</v>
      </c>
      <c r="BO218">
        <v>0.38618799999999998</v>
      </c>
      <c r="BP218">
        <v>0.204453</v>
      </c>
      <c r="BQ218">
        <v>38.979320530000003</v>
      </c>
      <c r="BR218">
        <v>2031</v>
      </c>
      <c r="BS218">
        <v>6097.1932459999998</v>
      </c>
      <c r="BT218">
        <v>39403.972220000003</v>
      </c>
      <c r="BU218">
        <v>136702.769646</v>
      </c>
      <c r="BV218">
        <v>832780.52126199997</v>
      </c>
      <c r="BW218">
        <v>2002.174336</v>
      </c>
      <c r="BX218">
        <v>48.190332329999997</v>
      </c>
      <c r="BY218">
        <v>12.339563</v>
      </c>
      <c r="BZ218">
        <v>1458</v>
      </c>
      <c r="CA218">
        <v>1548.83333333</v>
      </c>
      <c r="CB218">
        <v>1566.58333333</v>
      </c>
      <c r="CC218">
        <v>1476.58333333</v>
      </c>
      <c r="CD218">
        <v>1410</v>
      </c>
      <c r="CE218">
        <v>1096</v>
      </c>
      <c r="CF218">
        <v>1198.66666667</v>
      </c>
      <c r="CG218">
        <v>1202.83333333</v>
      </c>
      <c r="CH218">
        <v>1105.58333333</v>
      </c>
      <c r="CI218">
        <v>1060.5</v>
      </c>
      <c r="CJ218">
        <v>363</v>
      </c>
      <c r="CK218">
        <v>350.16666666999998</v>
      </c>
      <c r="CL218">
        <v>363.75</v>
      </c>
      <c r="CM218">
        <v>371</v>
      </c>
      <c r="CN218">
        <v>352.5</v>
      </c>
      <c r="CO218">
        <v>4.7316149999999997</v>
      </c>
      <c r="CP218">
        <v>85</v>
      </c>
      <c r="CQ218">
        <v>77.166666669999998</v>
      </c>
      <c r="CR218">
        <v>15</v>
      </c>
      <c r="CS218">
        <v>35</v>
      </c>
      <c r="CT218">
        <v>85</v>
      </c>
      <c r="CU218">
        <v>83</v>
      </c>
      <c r="CV218">
        <v>76.555555560000002</v>
      </c>
      <c r="CW218">
        <v>54</v>
      </c>
      <c r="CX218">
        <v>35</v>
      </c>
      <c r="CY218">
        <v>66</v>
      </c>
      <c r="CZ218">
        <v>78</v>
      </c>
      <c r="DA218">
        <v>86</v>
      </c>
      <c r="DB218">
        <v>528.5</v>
      </c>
      <c r="DC218">
        <v>35</v>
      </c>
      <c r="DD218">
        <v>66</v>
      </c>
      <c r="DE218">
        <v>78</v>
      </c>
      <c r="DF218">
        <v>86</v>
      </c>
      <c r="DG218">
        <v>649.5</v>
      </c>
      <c r="DH218" t="s">
        <v>268</v>
      </c>
      <c r="DI218" t="s">
        <v>556</v>
      </c>
      <c r="DJ218">
        <v>21934.453799999999</v>
      </c>
      <c r="DK218">
        <v>21924.2768</v>
      </c>
      <c r="DL218">
        <v>21741.319200000002</v>
      </c>
      <c r="DM218">
        <v>21671.8629</v>
      </c>
      <c r="DN218">
        <v>21613.9241</v>
      </c>
      <c r="DO218">
        <v>21602.375599999999</v>
      </c>
      <c r="DP218">
        <v>21800.487000000001</v>
      </c>
      <c r="DQ218">
        <v>22152.979299999999</v>
      </c>
      <c r="DR218">
        <v>22627.068299999999</v>
      </c>
      <c r="DS218">
        <v>23133.911</v>
      </c>
      <c r="DT218">
        <v>8904.1339000000007</v>
      </c>
      <c r="DU218">
        <v>9305.8297000000002</v>
      </c>
      <c r="DV218">
        <v>9854.6244999999999</v>
      </c>
      <c r="DW218">
        <v>10314.5798</v>
      </c>
      <c r="DX218">
        <v>10823.97</v>
      </c>
      <c r="DY218">
        <v>11274.4823</v>
      </c>
      <c r="DZ218">
        <v>11645.4962</v>
      </c>
      <c r="EA218">
        <v>11962.7871</v>
      </c>
      <c r="EB218">
        <v>12194.9728</v>
      </c>
      <c r="EC218">
        <v>12339.8964</v>
      </c>
    </row>
    <row r="219" spans="1:133" customFormat="1" x14ac:dyDescent="0.25">
      <c r="A219" t="s">
        <v>184</v>
      </c>
      <c r="B219" t="s">
        <v>557</v>
      </c>
      <c r="C219">
        <v>219</v>
      </c>
      <c r="D219">
        <v>141504.00000743999</v>
      </c>
      <c r="E219">
        <v>98.693005481714422</v>
      </c>
      <c r="F219">
        <v>901.57168697129634</v>
      </c>
      <c r="G219">
        <v>0</v>
      </c>
      <c r="H219">
        <v>70</v>
      </c>
      <c r="I219">
        <v>26.590986999999998</v>
      </c>
      <c r="J219">
        <v>23.133814000000001</v>
      </c>
      <c r="K219">
        <v>11.070014</v>
      </c>
      <c r="L219">
        <v>6.7272959999999999</v>
      </c>
      <c r="M219">
        <v>5814</v>
      </c>
      <c r="N219">
        <v>4268</v>
      </c>
      <c r="O219">
        <v>4190</v>
      </c>
      <c r="P219">
        <v>4222</v>
      </c>
      <c r="Q219">
        <v>4248</v>
      </c>
      <c r="R219">
        <v>4253</v>
      </c>
      <c r="S219">
        <v>1546</v>
      </c>
      <c r="T219">
        <v>1417</v>
      </c>
      <c r="U219">
        <v>1436</v>
      </c>
      <c r="V219">
        <v>1448</v>
      </c>
      <c r="W219">
        <v>1489</v>
      </c>
      <c r="X219">
        <v>25.299160000000001</v>
      </c>
      <c r="Y219">
        <v>1.1705319999999999</v>
      </c>
      <c r="Z219">
        <v>4371</v>
      </c>
      <c r="AA219">
        <v>4347</v>
      </c>
      <c r="AB219">
        <v>4291</v>
      </c>
      <c r="AC219">
        <v>4180.0857999999998</v>
      </c>
      <c r="AD219">
        <v>1618</v>
      </c>
      <c r="AE219">
        <v>1712</v>
      </c>
      <c r="AF219">
        <v>1803</v>
      </c>
      <c r="AG219">
        <v>1923.2076</v>
      </c>
      <c r="AH219">
        <v>73517.199861999994</v>
      </c>
      <c r="AI219">
        <v>16557.982681000001</v>
      </c>
      <c r="AJ219">
        <v>55.097461000000003</v>
      </c>
      <c r="AK219">
        <v>79.543970999999999</v>
      </c>
      <c r="AL219">
        <v>276474.12677899998</v>
      </c>
      <c r="AM219">
        <v>57.328000000000003</v>
      </c>
      <c r="AN219">
        <v>3.1227436800000001</v>
      </c>
      <c r="AO219">
        <v>8.2559339999999999</v>
      </c>
      <c r="AP219">
        <v>16.931100000000001</v>
      </c>
      <c r="AQ219">
        <v>9.2530999999999999</v>
      </c>
      <c r="AR219">
        <v>8.5061</v>
      </c>
      <c r="AS219">
        <v>14.0952</v>
      </c>
      <c r="AT219">
        <v>23.069500000000001</v>
      </c>
      <c r="AU219">
        <v>477812.73408199998</v>
      </c>
      <c r="AV219">
        <v>348454.47220000002</v>
      </c>
      <c r="AW219">
        <v>387945.06137700001</v>
      </c>
      <c r="AX219">
        <v>397213.05841900001</v>
      </c>
      <c r="AY219">
        <v>456794.007491</v>
      </c>
      <c r="AZ219">
        <v>21942.896456999999</v>
      </c>
      <c r="BA219">
        <v>1220.617031</v>
      </c>
      <c r="BB219">
        <v>4912.3188719999998</v>
      </c>
      <c r="BC219">
        <v>346.721204</v>
      </c>
      <c r="BD219">
        <v>141.02954600000001</v>
      </c>
      <c r="BE219">
        <v>109529.107374</v>
      </c>
      <c r="BF219">
        <v>82520.051745999997</v>
      </c>
      <c r="BG219">
        <v>4.5923629999999998</v>
      </c>
      <c r="BH219">
        <v>267</v>
      </c>
      <c r="BI219">
        <v>310.25</v>
      </c>
      <c r="BJ219">
        <v>285.16666665999998</v>
      </c>
      <c r="BK219">
        <v>291</v>
      </c>
      <c r="BL219">
        <v>267</v>
      </c>
      <c r="BM219">
        <v>11.319534000000001</v>
      </c>
      <c r="BO219">
        <v>0.16339899999999999</v>
      </c>
      <c r="BP219">
        <v>0.343997</v>
      </c>
      <c r="BQ219">
        <v>44.330827069999998</v>
      </c>
      <c r="BR219">
        <v>266</v>
      </c>
      <c r="BS219">
        <v>9857.7520559999994</v>
      </c>
      <c r="BT219">
        <v>44076.195390000001</v>
      </c>
      <c r="BU219">
        <v>165756.14489</v>
      </c>
      <c r="BV219">
        <v>1067745.8333330001</v>
      </c>
      <c r="BW219">
        <v>0</v>
      </c>
      <c r="BX219">
        <v>50.914285710000001</v>
      </c>
      <c r="BY219">
        <v>12.031048</v>
      </c>
      <c r="BZ219">
        <v>240</v>
      </c>
      <c r="CA219">
        <v>244.41666667000001</v>
      </c>
      <c r="CB219">
        <v>240</v>
      </c>
      <c r="CC219">
        <v>228.33333332999999</v>
      </c>
      <c r="CD219">
        <v>237.5</v>
      </c>
      <c r="CE219">
        <v>186</v>
      </c>
      <c r="CF219">
        <v>191.83333332999999</v>
      </c>
      <c r="CG219">
        <v>183.5</v>
      </c>
      <c r="CH219">
        <v>179.33333332999999</v>
      </c>
      <c r="CI219">
        <v>188</v>
      </c>
      <c r="CJ219">
        <v>54</v>
      </c>
      <c r="CK219">
        <v>52.583333330000002</v>
      </c>
      <c r="CL219">
        <v>56.5</v>
      </c>
      <c r="CM219">
        <v>49</v>
      </c>
      <c r="CN219">
        <v>49</v>
      </c>
      <c r="CO219">
        <v>4.1279669999999999</v>
      </c>
      <c r="CP219">
        <v>85</v>
      </c>
      <c r="CQ219">
        <v>77.472222220000006</v>
      </c>
      <c r="CR219">
        <v>14</v>
      </c>
      <c r="CS219">
        <v>38</v>
      </c>
      <c r="CT219">
        <v>92</v>
      </c>
      <c r="CU219">
        <v>91</v>
      </c>
      <c r="CV219">
        <v>71.277777779999994</v>
      </c>
      <c r="CW219">
        <v>22</v>
      </c>
      <c r="CX219">
        <v>27</v>
      </c>
      <c r="CY219">
        <v>60</v>
      </c>
      <c r="CZ219">
        <v>76</v>
      </c>
      <c r="DA219">
        <v>82</v>
      </c>
      <c r="DB219">
        <v>369</v>
      </c>
      <c r="DC219">
        <v>27</v>
      </c>
      <c r="DD219">
        <v>60</v>
      </c>
      <c r="DE219">
        <v>76</v>
      </c>
      <c r="DF219">
        <v>82</v>
      </c>
      <c r="DG219">
        <v>621</v>
      </c>
      <c r="DH219" t="s">
        <v>184</v>
      </c>
      <c r="DI219" t="s">
        <v>557</v>
      </c>
      <c r="DJ219">
        <v>4290.63</v>
      </c>
      <c r="DK219">
        <v>4290.8949999999995</v>
      </c>
      <c r="DL219">
        <v>4266.7655999999997</v>
      </c>
      <c r="DM219">
        <v>4226.1881999999996</v>
      </c>
      <c r="DN219">
        <v>4180.0857999999998</v>
      </c>
      <c r="DO219">
        <v>4179.3879999999999</v>
      </c>
      <c r="DP219">
        <v>4142.0403999999999</v>
      </c>
      <c r="DQ219">
        <v>4142.3321999999998</v>
      </c>
      <c r="DR219">
        <v>4163.3621000000003</v>
      </c>
      <c r="DS219">
        <v>4163.9058999999997</v>
      </c>
      <c r="DT219">
        <v>1544.6364000000001</v>
      </c>
      <c r="DU219">
        <v>1626.1592000000001</v>
      </c>
      <c r="DV219">
        <v>1722.0003999999999</v>
      </c>
      <c r="DW219">
        <v>1821.7820999999999</v>
      </c>
      <c r="DX219">
        <v>1923.2076</v>
      </c>
      <c r="DY219">
        <v>1989.6193000000001</v>
      </c>
      <c r="DZ219">
        <v>2100.2721999999999</v>
      </c>
      <c r="EA219">
        <v>2190.6687000000002</v>
      </c>
      <c r="EB219">
        <v>2263.3854000000001</v>
      </c>
      <c r="EC219">
        <v>2323.9611</v>
      </c>
    </row>
    <row r="220" spans="1:133" customFormat="1" x14ac:dyDescent="0.25">
      <c r="A220" t="s">
        <v>43</v>
      </c>
      <c r="B220" t="s">
        <v>558</v>
      </c>
      <c r="C220">
        <v>220</v>
      </c>
      <c r="D220">
        <v>2183.9999997599998</v>
      </c>
      <c r="E220">
        <v>1.7065430311224481</v>
      </c>
      <c r="F220">
        <v>35658.424912359449</v>
      </c>
      <c r="G220">
        <v>27525.423727118643</v>
      </c>
      <c r="H220">
        <v>89</v>
      </c>
      <c r="I220">
        <v>29.586725000000001</v>
      </c>
      <c r="J220">
        <v>17.689416999999999</v>
      </c>
      <c r="K220">
        <v>11.580840999999999</v>
      </c>
      <c r="L220">
        <v>7.0834270000000004</v>
      </c>
      <c r="M220">
        <v>3194</v>
      </c>
      <c r="N220">
        <v>2249</v>
      </c>
      <c r="O220">
        <v>2242</v>
      </c>
      <c r="P220">
        <v>2242</v>
      </c>
      <c r="Q220">
        <v>2223</v>
      </c>
      <c r="R220">
        <v>2223</v>
      </c>
      <c r="S220">
        <v>945</v>
      </c>
      <c r="T220">
        <v>896</v>
      </c>
      <c r="U220">
        <v>930</v>
      </c>
      <c r="V220">
        <v>926</v>
      </c>
      <c r="W220">
        <v>960</v>
      </c>
      <c r="X220">
        <v>23.941234000000001</v>
      </c>
      <c r="Y220">
        <v>1.206806</v>
      </c>
      <c r="Z220">
        <v>2228</v>
      </c>
      <c r="AA220">
        <v>2213</v>
      </c>
      <c r="AB220">
        <v>2255</v>
      </c>
      <c r="AC220">
        <v>2228.7945</v>
      </c>
      <c r="AD220">
        <v>967</v>
      </c>
      <c r="AE220">
        <v>987</v>
      </c>
      <c r="AF220">
        <v>1001</v>
      </c>
      <c r="AG220">
        <v>1077.3729000000001</v>
      </c>
      <c r="AH220">
        <v>75673.137132000003</v>
      </c>
      <c r="AI220">
        <v>16009.369612</v>
      </c>
      <c r="AJ220">
        <v>13.506812999999999</v>
      </c>
      <c r="AK220">
        <v>147.29030800000001</v>
      </c>
      <c r="AL220">
        <v>255767.195767</v>
      </c>
      <c r="AM220">
        <v>64.995000000000005</v>
      </c>
      <c r="AN220">
        <v>1.5820895500000001</v>
      </c>
      <c r="AO220">
        <v>16.280525999999998</v>
      </c>
      <c r="AP220">
        <v>6.7508999999999997</v>
      </c>
      <c r="AQ220">
        <v>12.1538</v>
      </c>
      <c r="AR220">
        <v>10.653600000000001</v>
      </c>
      <c r="AS220">
        <v>11.7928</v>
      </c>
      <c r="AT220">
        <v>0.33979999999999999</v>
      </c>
      <c r="AU220">
        <v>379892.68292699999</v>
      </c>
      <c r="AV220">
        <v>318216.37426900002</v>
      </c>
      <c r="AW220">
        <v>324562.98871100001</v>
      </c>
      <c r="AX220">
        <v>333965.17412899999</v>
      </c>
      <c r="AY220">
        <v>341106.59898499999</v>
      </c>
      <c r="AZ220">
        <v>24382.592360999999</v>
      </c>
      <c r="BA220">
        <v>1211.753242</v>
      </c>
      <c r="BB220">
        <v>5182.0703100000001</v>
      </c>
      <c r="BC220">
        <v>158.53384299999999</v>
      </c>
      <c r="BD220">
        <v>623.716363</v>
      </c>
      <c r="BE220">
        <v>111751.322751</v>
      </c>
      <c r="BF220">
        <v>82410.582011000006</v>
      </c>
      <c r="BG220">
        <v>6.4182839999999999</v>
      </c>
      <c r="BH220">
        <v>205</v>
      </c>
      <c r="BI220">
        <v>171</v>
      </c>
      <c r="BJ220">
        <v>191.83333332999999</v>
      </c>
      <c r="BK220">
        <v>201</v>
      </c>
      <c r="BL220">
        <v>197</v>
      </c>
      <c r="BM220">
        <v>15.132275</v>
      </c>
      <c r="BN220">
        <v>0</v>
      </c>
      <c r="BO220">
        <v>0.81402600000000003</v>
      </c>
      <c r="BP220">
        <v>0.75140899999999999</v>
      </c>
      <c r="BQ220">
        <v>6.7407407399999997</v>
      </c>
      <c r="BR220">
        <v>27</v>
      </c>
      <c r="BS220">
        <v>8686.0055470000007</v>
      </c>
      <c r="BT220">
        <v>41992.172824000001</v>
      </c>
      <c r="BU220">
        <v>141929.10052899999</v>
      </c>
      <c r="BV220">
        <v>757757.06214699999</v>
      </c>
      <c r="BW220">
        <v>1525.36005</v>
      </c>
      <c r="BX220">
        <v>4.5714285700000001</v>
      </c>
      <c r="BY220">
        <v>14.708995</v>
      </c>
      <c r="BZ220">
        <v>177</v>
      </c>
      <c r="CA220">
        <v>199.41666667000001</v>
      </c>
      <c r="CB220">
        <v>204.08333332999999</v>
      </c>
      <c r="CC220">
        <v>178.66666667000001</v>
      </c>
      <c r="CD220">
        <v>176</v>
      </c>
      <c r="CE220">
        <v>139</v>
      </c>
      <c r="CF220">
        <v>150.83333332999999</v>
      </c>
      <c r="CG220">
        <v>152.75</v>
      </c>
      <c r="CH220">
        <v>137.75</v>
      </c>
      <c r="CI220">
        <v>140</v>
      </c>
      <c r="CJ220">
        <v>38</v>
      </c>
      <c r="CK220">
        <v>48.583333330000002</v>
      </c>
      <c r="CL220">
        <v>51.333333330000002</v>
      </c>
      <c r="CM220">
        <v>40.916666669999998</v>
      </c>
      <c r="CN220">
        <v>37</v>
      </c>
      <c r="CO220">
        <v>5.5416410000000003</v>
      </c>
      <c r="CP220">
        <v>87.5</v>
      </c>
      <c r="CR220">
        <v>17</v>
      </c>
      <c r="CS220">
        <v>35</v>
      </c>
      <c r="CT220">
        <v>80</v>
      </c>
      <c r="CU220">
        <v>80</v>
      </c>
      <c r="CW220">
        <v>61</v>
      </c>
      <c r="CX220">
        <v>27</v>
      </c>
      <c r="CY220">
        <v>65</v>
      </c>
      <c r="CZ220">
        <v>70</v>
      </c>
      <c r="DA220">
        <v>78</v>
      </c>
      <c r="DB220">
        <v>1093</v>
      </c>
      <c r="DC220">
        <v>27</v>
      </c>
      <c r="DD220">
        <v>65</v>
      </c>
      <c r="DE220">
        <v>70</v>
      </c>
      <c r="DF220">
        <v>78</v>
      </c>
      <c r="DG220">
        <v>704</v>
      </c>
      <c r="DH220" t="s">
        <v>43</v>
      </c>
      <c r="DI220" t="s">
        <v>558</v>
      </c>
      <c r="DJ220">
        <v>2255.4666999999999</v>
      </c>
      <c r="DK220">
        <v>2255.9241000000002</v>
      </c>
      <c r="DL220">
        <v>2249.9069</v>
      </c>
      <c r="DM220">
        <v>2246.2523999999999</v>
      </c>
      <c r="DN220">
        <v>2228.7945</v>
      </c>
      <c r="DO220">
        <v>2197.0264000000002</v>
      </c>
      <c r="DP220">
        <v>2173.1687000000002</v>
      </c>
      <c r="DQ220">
        <v>2172.1999000000001</v>
      </c>
      <c r="DR220">
        <v>2196.9915000000001</v>
      </c>
      <c r="DS220">
        <v>2231.7400000000002</v>
      </c>
      <c r="DT220">
        <v>962.63419999999996</v>
      </c>
      <c r="DU220">
        <v>972.55039999999997</v>
      </c>
      <c r="DV220">
        <v>992.3501</v>
      </c>
      <c r="DW220">
        <v>1032.3676</v>
      </c>
      <c r="DX220">
        <v>1077.3729000000001</v>
      </c>
      <c r="DY220">
        <v>1114.3588</v>
      </c>
      <c r="DZ220">
        <v>1159.1950999999999</v>
      </c>
      <c r="EA220">
        <v>1189.5482999999999</v>
      </c>
      <c r="EB220">
        <v>1211.6865</v>
      </c>
      <c r="EC220">
        <v>1208.8505</v>
      </c>
    </row>
    <row r="221" spans="1:133" customFormat="1" x14ac:dyDescent="0.25">
      <c r="A221" t="s">
        <v>117</v>
      </c>
      <c r="B221" t="s">
        <v>559</v>
      </c>
      <c r="C221">
        <v>221</v>
      </c>
      <c r="G221">
        <v>61085.910656274915</v>
      </c>
      <c r="H221">
        <v>83</v>
      </c>
      <c r="I221">
        <v>28.509114</v>
      </c>
      <c r="J221">
        <v>19.473438000000002</v>
      </c>
      <c r="K221">
        <v>11.003062</v>
      </c>
      <c r="L221">
        <v>7.0061260000000001</v>
      </c>
      <c r="M221">
        <v>6419</v>
      </c>
      <c r="N221">
        <v>4589</v>
      </c>
      <c r="O221">
        <v>4479</v>
      </c>
      <c r="P221">
        <v>4498</v>
      </c>
      <c r="Q221">
        <v>4553</v>
      </c>
      <c r="R221">
        <v>4570</v>
      </c>
      <c r="S221">
        <v>1830</v>
      </c>
      <c r="T221">
        <v>1718</v>
      </c>
      <c r="U221">
        <v>1740</v>
      </c>
      <c r="V221">
        <v>1732</v>
      </c>
      <c r="W221">
        <v>1780</v>
      </c>
      <c r="X221">
        <v>24.575037999999999</v>
      </c>
      <c r="Y221">
        <v>1.2825420000000001</v>
      </c>
      <c r="Z221">
        <v>4583</v>
      </c>
      <c r="AA221">
        <v>4519</v>
      </c>
      <c r="AB221">
        <v>4421</v>
      </c>
      <c r="AC221">
        <v>4451.9718000000003</v>
      </c>
      <c r="AD221">
        <v>1910</v>
      </c>
      <c r="AE221">
        <v>2021</v>
      </c>
      <c r="AF221">
        <v>2107</v>
      </c>
      <c r="AG221">
        <v>2165.6080999999999</v>
      </c>
      <c r="AH221">
        <v>78636.547749000005</v>
      </c>
      <c r="AI221">
        <v>15837.366002999999</v>
      </c>
      <c r="AJ221">
        <v>35.708995999999999</v>
      </c>
      <c r="AK221">
        <v>1.2634000000000001</v>
      </c>
      <c r="AL221">
        <v>275829.50819700002</v>
      </c>
      <c r="AM221">
        <v>63.271999999999998</v>
      </c>
      <c r="AN221">
        <v>2.0592105300000001</v>
      </c>
      <c r="AO221">
        <v>8.3657889999999995</v>
      </c>
      <c r="AP221">
        <v>9.4476999999999993</v>
      </c>
      <c r="AQ221">
        <v>2.1261000000000001</v>
      </c>
      <c r="AR221">
        <v>2.9990000000000001</v>
      </c>
      <c r="AS221">
        <v>4.5125999999999999</v>
      </c>
      <c r="AT221">
        <v>12.5387</v>
      </c>
      <c r="AU221">
        <v>318234.29951699998</v>
      </c>
      <c r="AV221">
        <v>221046.528273</v>
      </c>
      <c r="AW221">
        <v>224186.81706199999</v>
      </c>
      <c r="AX221">
        <v>288537.93103400001</v>
      </c>
      <c r="AY221">
        <v>299250</v>
      </c>
      <c r="AZ221">
        <v>20524.848107000002</v>
      </c>
      <c r="BA221">
        <v>1211.906585</v>
      </c>
      <c r="BB221">
        <v>4257.3889740000004</v>
      </c>
      <c r="BC221">
        <v>113.935681</v>
      </c>
      <c r="BD221">
        <v>0</v>
      </c>
      <c r="BE221">
        <v>97734.972678000006</v>
      </c>
      <c r="BF221">
        <v>71993.989071000004</v>
      </c>
      <c r="BG221">
        <v>6.4496029999999998</v>
      </c>
      <c r="BH221">
        <v>414</v>
      </c>
      <c r="BI221">
        <v>465.66666666999998</v>
      </c>
      <c r="BJ221">
        <v>472.83333333000002</v>
      </c>
      <c r="BK221">
        <v>435</v>
      </c>
      <c r="BL221">
        <v>432</v>
      </c>
      <c r="BM221">
        <v>15.519126</v>
      </c>
      <c r="BN221">
        <v>0</v>
      </c>
      <c r="BO221">
        <v>0.88798900000000003</v>
      </c>
      <c r="BP221">
        <v>0.36610100000000001</v>
      </c>
      <c r="BR221">
        <v>0</v>
      </c>
      <c r="BS221">
        <v>10252.794792999999</v>
      </c>
      <c r="BT221">
        <v>50767.876616000001</v>
      </c>
      <c r="BU221">
        <v>178075.95628400001</v>
      </c>
      <c r="BV221">
        <v>1119859.106529</v>
      </c>
      <c r="BW221">
        <v>2769.2787039999998</v>
      </c>
      <c r="BY221">
        <v>11.939890999999999</v>
      </c>
      <c r="BZ221">
        <v>291</v>
      </c>
      <c r="CC221">
        <v>283</v>
      </c>
      <c r="CD221">
        <v>294</v>
      </c>
      <c r="CE221">
        <v>218.5</v>
      </c>
      <c r="CH221">
        <v>215.83333332999999</v>
      </c>
      <c r="CI221">
        <v>228</v>
      </c>
      <c r="CJ221">
        <v>72</v>
      </c>
      <c r="CM221">
        <v>67.166666669999998</v>
      </c>
      <c r="CN221">
        <v>64.5</v>
      </c>
      <c r="CO221">
        <v>4.5334159999999999</v>
      </c>
      <c r="CP221">
        <v>86</v>
      </c>
      <c r="CR221">
        <v>16</v>
      </c>
      <c r="CS221">
        <v>29</v>
      </c>
      <c r="CT221">
        <v>85</v>
      </c>
      <c r="CU221">
        <v>83</v>
      </c>
      <c r="CX221">
        <v>38</v>
      </c>
      <c r="CY221">
        <v>65</v>
      </c>
      <c r="CZ221">
        <v>74</v>
      </c>
      <c r="DA221">
        <v>84</v>
      </c>
      <c r="DB221">
        <v>766</v>
      </c>
      <c r="DC221">
        <v>38</v>
      </c>
      <c r="DD221">
        <v>65</v>
      </c>
      <c r="DE221">
        <v>74</v>
      </c>
      <c r="DF221">
        <v>84</v>
      </c>
      <c r="DG221">
        <v>929</v>
      </c>
      <c r="DH221" t="s">
        <v>117</v>
      </c>
      <c r="DI221" t="s">
        <v>559</v>
      </c>
      <c r="DJ221">
        <v>4591.7659999999996</v>
      </c>
      <c r="DK221">
        <v>4583.0814</v>
      </c>
      <c r="DL221">
        <v>4528.8154999999997</v>
      </c>
      <c r="DM221">
        <v>4477.6584999999995</v>
      </c>
      <c r="DN221">
        <v>4451.9718000000003</v>
      </c>
      <c r="DO221">
        <v>4450.8869000000004</v>
      </c>
      <c r="DP221">
        <v>4417.8405000000002</v>
      </c>
      <c r="DQ221">
        <v>4457.6086999999998</v>
      </c>
      <c r="DR221">
        <v>4528.5294000000004</v>
      </c>
      <c r="DS221">
        <v>4576.6840000000002</v>
      </c>
      <c r="DT221">
        <v>1823.0338999999999</v>
      </c>
      <c r="DU221">
        <v>1882.4263000000001</v>
      </c>
      <c r="DV221">
        <v>1987.2574</v>
      </c>
      <c r="DW221">
        <v>2088.1804000000002</v>
      </c>
      <c r="DX221">
        <v>2165.6080999999999</v>
      </c>
      <c r="DY221">
        <v>2236.3982999999998</v>
      </c>
      <c r="DZ221">
        <v>2322.8841000000002</v>
      </c>
      <c r="EA221">
        <v>2384.9771000000001</v>
      </c>
      <c r="EB221">
        <v>2445.0808000000002</v>
      </c>
      <c r="EC221">
        <v>2463.2734</v>
      </c>
    </row>
    <row r="222" spans="1:133" customFormat="1" x14ac:dyDescent="0.25">
      <c r="A222" t="s">
        <v>9</v>
      </c>
      <c r="B222" t="s">
        <v>560</v>
      </c>
      <c r="C222">
        <v>222</v>
      </c>
      <c r="D222">
        <v>82020.000002159999</v>
      </c>
      <c r="E222">
        <v>110.43037073573363</v>
      </c>
      <c r="F222">
        <v>712.32626186840253</v>
      </c>
      <c r="G222">
        <v>70179.775287876415</v>
      </c>
      <c r="H222">
        <v>82</v>
      </c>
      <c r="I222">
        <v>29.541186</v>
      </c>
      <c r="J222">
        <v>23.611483</v>
      </c>
      <c r="K222">
        <v>11.50323</v>
      </c>
      <c r="L222">
        <v>7.8179369999999997</v>
      </c>
      <c r="M222">
        <v>3727</v>
      </c>
      <c r="N222">
        <v>2626</v>
      </c>
      <c r="O222">
        <v>2672</v>
      </c>
      <c r="P222">
        <v>2645</v>
      </c>
      <c r="Q222">
        <v>2672</v>
      </c>
      <c r="R222">
        <v>2651</v>
      </c>
      <c r="S222">
        <v>1101</v>
      </c>
      <c r="T222">
        <v>913</v>
      </c>
      <c r="U222">
        <v>978</v>
      </c>
      <c r="V222">
        <v>1009</v>
      </c>
      <c r="W222">
        <v>1039</v>
      </c>
      <c r="X222">
        <v>26.464531999999998</v>
      </c>
      <c r="Y222">
        <v>1.3420430000000001</v>
      </c>
      <c r="Z222">
        <v>2650</v>
      </c>
      <c r="AA222">
        <v>2633</v>
      </c>
      <c r="AB222">
        <v>2524</v>
      </c>
      <c r="AC222">
        <v>2505.3065999999999</v>
      </c>
      <c r="AD222">
        <v>1140</v>
      </c>
      <c r="AE222">
        <v>1213</v>
      </c>
      <c r="AF222">
        <v>1282</v>
      </c>
      <c r="AG222">
        <v>1353.9213999999999</v>
      </c>
      <c r="AH222">
        <v>68909.847062000001</v>
      </c>
      <c r="AI222">
        <v>14777.604203999999</v>
      </c>
      <c r="AJ222">
        <v>-10.063357</v>
      </c>
      <c r="AK222">
        <v>77.114250999999996</v>
      </c>
      <c r="AL222">
        <v>233267.029973</v>
      </c>
      <c r="AM222">
        <v>53.984999999999999</v>
      </c>
      <c r="AN222">
        <v>2.01630435</v>
      </c>
      <c r="AO222">
        <v>10.759323999999999</v>
      </c>
      <c r="AP222">
        <v>-4.6124999999999998</v>
      </c>
      <c r="AQ222">
        <v>-4.5541999999999998</v>
      </c>
      <c r="AR222">
        <v>-14.1694</v>
      </c>
      <c r="AS222">
        <v>-15.343400000000001</v>
      </c>
      <c r="AT222">
        <v>-2.3035000000000001</v>
      </c>
      <c r="AU222">
        <v>261995.51569500001</v>
      </c>
      <c r="AV222">
        <v>222327.272723</v>
      </c>
      <c r="AW222">
        <v>187084.15841599999</v>
      </c>
      <c r="AX222">
        <v>194263.41463399999</v>
      </c>
      <c r="AY222">
        <v>242741.46341500001</v>
      </c>
      <c r="AZ222">
        <v>15676.147035</v>
      </c>
      <c r="BA222">
        <v>785.06000100000006</v>
      </c>
      <c r="BB222">
        <v>3546.6164880000001</v>
      </c>
      <c r="BC222">
        <v>102.392956</v>
      </c>
      <c r="BD222">
        <v>100.688774</v>
      </c>
      <c r="BE222">
        <v>67879.200727000003</v>
      </c>
      <c r="BF222">
        <v>53065.395095</v>
      </c>
      <c r="BG222">
        <v>5.983365</v>
      </c>
      <c r="BH222">
        <v>223</v>
      </c>
      <c r="BI222">
        <v>187.91666667000001</v>
      </c>
      <c r="BJ222">
        <v>202</v>
      </c>
      <c r="BK222">
        <v>205</v>
      </c>
      <c r="BL222">
        <v>205</v>
      </c>
      <c r="BM222">
        <v>13.079019000000001</v>
      </c>
      <c r="BN222">
        <v>4.9327350000000001</v>
      </c>
      <c r="BO222">
        <v>0.40246799999999999</v>
      </c>
      <c r="BP222">
        <v>0.32197500000000001</v>
      </c>
      <c r="BQ222">
        <v>31.353211009999999</v>
      </c>
      <c r="BR222">
        <v>218</v>
      </c>
      <c r="BS222">
        <v>10165.802741</v>
      </c>
      <c r="BT222">
        <v>48434.397639000003</v>
      </c>
      <c r="BU222">
        <v>163955.495005</v>
      </c>
      <c r="BV222">
        <v>1014129.2134830001</v>
      </c>
      <c r="BW222">
        <v>3351.7574460000001</v>
      </c>
      <c r="BX222">
        <v>57.872340430000001</v>
      </c>
      <c r="BY222">
        <v>11.898274000000001</v>
      </c>
      <c r="BZ222">
        <v>178</v>
      </c>
      <c r="CA222">
        <v>180.41666667000001</v>
      </c>
      <c r="CB222">
        <v>178.41666667000001</v>
      </c>
      <c r="CC222">
        <v>166.16666667000001</v>
      </c>
      <c r="CD222">
        <v>162</v>
      </c>
      <c r="CE222">
        <v>131</v>
      </c>
      <c r="CF222">
        <v>143.83333332999999</v>
      </c>
      <c r="CG222">
        <v>142.16666667000001</v>
      </c>
      <c r="CH222">
        <v>124.16666667</v>
      </c>
      <c r="CI222">
        <v>115</v>
      </c>
      <c r="CJ222">
        <v>46</v>
      </c>
      <c r="CK222">
        <v>36.583333330000002</v>
      </c>
      <c r="CL222">
        <v>36.25</v>
      </c>
      <c r="CM222">
        <v>42</v>
      </c>
      <c r="CN222">
        <v>47.5</v>
      </c>
      <c r="CO222">
        <v>4.7759590000000003</v>
      </c>
      <c r="CP222">
        <v>86</v>
      </c>
      <c r="CQ222">
        <v>53.444444439999998</v>
      </c>
      <c r="CR222">
        <v>19</v>
      </c>
      <c r="CS222">
        <v>24</v>
      </c>
      <c r="CT222">
        <v>82</v>
      </c>
      <c r="CU222">
        <v>74</v>
      </c>
      <c r="CV222">
        <v>78.333333330000002</v>
      </c>
      <c r="CW222">
        <v>24</v>
      </c>
      <c r="CX222">
        <v>31</v>
      </c>
      <c r="CY222">
        <v>55</v>
      </c>
      <c r="CZ222">
        <v>75</v>
      </c>
      <c r="DA222">
        <v>85</v>
      </c>
      <c r="DB222">
        <v>368</v>
      </c>
      <c r="DC222">
        <v>31</v>
      </c>
      <c r="DD222">
        <v>55</v>
      </c>
      <c r="DE222">
        <v>75</v>
      </c>
      <c r="DF222">
        <v>85</v>
      </c>
      <c r="DG222">
        <v>1158</v>
      </c>
      <c r="DH222" t="s">
        <v>9</v>
      </c>
      <c r="DI222" t="s">
        <v>560</v>
      </c>
      <c r="DJ222">
        <v>2639.3137000000002</v>
      </c>
      <c r="DK222">
        <v>2609.4576999999999</v>
      </c>
      <c r="DL222">
        <v>2581.7159000000001</v>
      </c>
      <c r="DM222">
        <v>2525.7285999999999</v>
      </c>
      <c r="DN222">
        <v>2505.3065999999999</v>
      </c>
      <c r="DO222">
        <v>2506.3254999999999</v>
      </c>
      <c r="DP222">
        <v>2521.0976000000001</v>
      </c>
      <c r="DQ222">
        <v>2524.6154999999999</v>
      </c>
      <c r="DR222">
        <v>2563.2141000000001</v>
      </c>
      <c r="DS222">
        <v>2607.0925000000002</v>
      </c>
      <c r="DT222">
        <v>1071.0633</v>
      </c>
      <c r="DU222">
        <v>1130.9584</v>
      </c>
      <c r="DV222">
        <v>1200.5820000000001</v>
      </c>
      <c r="DW222">
        <v>1278.4618</v>
      </c>
      <c r="DX222">
        <v>1353.9213999999999</v>
      </c>
      <c r="DY222">
        <v>1403.6527000000001</v>
      </c>
      <c r="DZ222">
        <v>1430.2663</v>
      </c>
      <c r="EA222">
        <v>1474.9911999999999</v>
      </c>
      <c r="EB222">
        <v>1498.6676</v>
      </c>
      <c r="EC222">
        <v>1502.3601000000001</v>
      </c>
    </row>
    <row r="223" spans="1:133" customFormat="1" x14ac:dyDescent="0.25">
      <c r="A223" t="s">
        <v>252</v>
      </c>
      <c r="B223" t="s">
        <v>561</v>
      </c>
      <c r="C223">
        <v>223</v>
      </c>
      <c r="D223">
        <v>55032.000003359994</v>
      </c>
      <c r="E223">
        <v>85.728159392248941</v>
      </c>
      <c r="F223">
        <v>903.78325332539771</v>
      </c>
      <c r="G223">
        <v>23231.707312499999</v>
      </c>
      <c r="H223">
        <v>71</v>
      </c>
      <c r="I223">
        <v>28.617885999999999</v>
      </c>
      <c r="J223">
        <v>15.880758</v>
      </c>
      <c r="K223">
        <v>12.647057999999999</v>
      </c>
      <c r="L223">
        <v>7.7647060000000003</v>
      </c>
      <c r="M223">
        <v>1845</v>
      </c>
      <c r="N223">
        <v>1317</v>
      </c>
      <c r="O223">
        <v>1360</v>
      </c>
      <c r="P223">
        <v>1329</v>
      </c>
      <c r="Q223">
        <v>1331</v>
      </c>
      <c r="R223">
        <v>1348</v>
      </c>
      <c r="S223">
        <v>528</v>
      </c>
      <c r="T223">
        <v>497</v>
      </c>
      <c r="U223">
        <v>514</v>
      </c>
      <c r="V223">
        <v>504</v>
      </c>
      <c r="W223">
        <v>498</v>
      </c>
      <c r="X223">
        <v>27.132352999999998</v>
      </c>
      <c r="Y223">
        <v>1.1764699999999999</v>
      </c>
      <c r="Z223">
        <v>1307</v>
      </c>
      <c r="AA223">
        <v>1290</v>
      </c>
      <c r="AB223">
        <v>1302</v>
      </c>
      <c r="AC223">
        <v>1290.442</v>
      </c>
      <c r="AD223">
        <v>588</v>
      </c>
      <c r="AE223">
        <v>625</v>
      </c>
      <c r="AF223">
        <v>607</v>
      </c>
      <c r="AG223">
        <v>617.88469999999995</v>
      </c>
      <c r="AH223">
        <v>75476.964770000006</v>
      </c>
      <c r="AI223">
        <v>17998.676470999999</v>
      </c>
      <c r="AJ223">
        <v>-2.3279450000000002</v>
      </c>
      <c r="AK223">
        <v>0</v>
      </c>
      <c r="AL223">
        <v>263740.53030300001</v>
      </c>
      <c r="AM223">
        <v>51.634</v>
      </c>
      <c r="AN223">
        <v>1.5833333300000001</v>
      </c>
      <c r="AO223">
        <v>17.452575</v>
      </c>
      <c r="AP223">
        <v>-1.8666</v>
      </c>
      <c r="AQ223">
        <v>5.7180999999999997</v>
      </c>
      <c r="AR223">
        <v>2.5644999999999998</v>
      </c>
      <c r="AS223">
        <v>-0.23089999999999999</v>
      </c>
      <c r="AT223">
        <v>-3.1171000000000002</v>
      </c>
      <c r="AU223">
        <v>401104.83870999998</v>
      </c>
      <c r="AV223">
        <v>283390.77670599998</v>
      </c>
      <c r="AW223">
        <v>283127.44517600001</v>
      </c>
      <c r="AX223">
        <v>325380.59701500001</v>
      </c>
      <c r="AY223">
        <v>366992.12598399998</v>
      </c>
      <c r="AZ223">
        <v>26957.723577000001</v>
      </c>
      <c r="BA223">
        <v>1280</v>
      </c>
      <c r="BB223">
        <v>6291.7647059999999</v>
      </c>
      <c r="BC223">
        <v>162.794118</v>
      </c>
      <c r="BD223">
        <v>83.823528999999994</v>
      </c>
      <c r="BE223">
        <v>115738.63636400001</v>
      </c>
      <c r="BF223">
        <v>94198.863635999995</v>
      </c>
      <c r="BG223">
        <v>6.7208670000000001</v>
      </c>
      <c r="BH223">
        <v>124</v>
      </c>
      <c r="BI223">
        <v>137.33333332999999</v>
      </c>
      <c r="BJ223">
        <v>140.58333332999999</v>
      </c>
      <c r="BK223">
        <v>134</v>
      </c>
      <c r="BL223">
        <v>127</v>
      </c>
      <c r="BM223">
        <v>17.234848</v>
      </c>
      <c r="BN223">
        <v>4.0322579999999997</v>
      </c>
      <c r="BO223">
        <v>0.54200499999999996</v>
      </c>
      <c r="BP223">
        <v>0.43360399999999999</v>
      </c>
      <c r="BQ223">
        <v>36.983870969999998</v>
      </c>
      <c r="BR223">
        <v>124</v>
      </c>
      <c r="BS223">
        <v>10180.294118</v>
      </c>
      <c r="BT223">
        <v>42355.013550000003</v>
      </c>
      <c r="BU223">
        <v>148001.893939</v>
      </c>
      <c r="BV223">
        <v>952987.80487800005</v>
      </c>
      <c r="BW223">
        <v>1032.520325</v>
      </c>
      <c r="BX223">
        <v>81.61538462</v>
      </c>
      <c r="BY223">
        <v>12.121212</v>
      </c>
      <c r="BZ223">
        <v>82</v>
      </c>
      <c r="CA223">
        <v>93.25</v>
      </c>
      <c r="CB223">
        <v>92.166666669999998</v>
      </c>
      <c r="CC223">
        <v>83</v>
      </c>
      <c r="CD223">
        <v>77</v>
      </c>
      <c r="CE223">
        <v>64</v>
      </c>
      <c r="CF223">
        <v>72.583333330000002</v>
      </c>
      <c r="CG223">
        <v>71.416666669999998</v>
      </c>
      <c r="CH223">
        <v>67.583333330000002</v>
      </c>
      <c r="CI223">
        <v>64</v>
      </c>
      <c r="CJ223">
        <v>18</v>
      </c>
      <c r="CK223">
        <v>20.666666670000001</v>
      </c>
      <c r="CL223">
        <v>20.75</v>
      </c>
      <c r="CM223">
        <v>15.41666667</v>
      </c>
      <c r="CN223">
        <v>13.5</v>
      </c>
      <c r="CO223">
        <v>4.4444439999999998</v>
      </c>
      <c r="CP223">
        <v>85</v>
      </c>
      <c r="CS223">
        <v>34</v>
      </c>
      <c r="CT223">
        <v>86</v>
      </c>
      <c r="CU223">
        <v>87</v>
      </c>
      <c r="CW223">
        <v>55</v>
      </c>
      <c r="CX223">
        <v>59</v>
      </c>
      <c r="CY223">
        <v>88</v>
      </c>
      <c r="CZ223">
        <v>94</v>
      </c>
      <c r="DA223">
        <v>82</v>
      </c>
      <c r="DB223">
        <v>591</v>
      </c>
      <c r="DC223">
        <v>59</v>
      </c>
      <c r="DD223">
        <v>88</v>
      </c>
      <c r="DE223">
        <v>94</v>
      </c>
      <c r="DF223">
        <v>82</v>
      </c>
      <c r="DG223">
        <v>404</v>
      </c>
      <c r="DH223" t="s">
        <v>252</v>
      </c>
      <c r="DI223" t="s">
        <v>561</v>
      </c>
      <c r="DJ223">
        <v>1322.6649</v>
      </c>
      <c r="DK223">
        <v>1308.9136000000001</v>
      </c>
      <c r="DL223">
        <v>1289.7447</v>
      </c>
      <c r="DM223">
        <v>1306.5507</v>
      </c>
      <c r="DN223">
        <v>1290.442</v>
      </c>
      <c r="DO223">
        <v>1276.087</v>
      </c>
      <c r="DP223">
        <v>1263.5534</v>
      </c>
      <c r="DQ223">
        <v>1275.4817</v>
      </c>
      <c r="DR223">
        <v>1287.4462000000001</v>
      </c>
      <c r="DS223">
        <v>1302.9659999999999</v>
      </c>
      <c r="DT223">
        <v>527.38819999999998</v>
      </c>
      <c r="DU223">
        <v>549.8922</v>
      </c>
      <c r="DV223">
        <v>582.83500000000004</v>
      </c>
      <c r="DW223">
        <v>595.29899999999998</v>
      </c>
      <c r="DX223">
        <v>617.88469999999995</v>
      </c>
      <c r="DY223">
        <v>641.51850000000002</v>
      </c>
      <c r="DZ223">
        <v>669.61569999999995</v>
      </c>
      <c r="EA223">
        <v>678.67740000000003</v>
      </c>
      <c r="EB223">
        <v>676.69159999999999</v>
      </c>
      <c r="EC223">
        <v>684.52229999999997</v>
      </c>
    </row>
    <row r="224" spans="1:133" customFormat="1" x14ac:dyDescent="0.25">
      <c r="A224" t="s">
        <v>140</v>
      </c>
      <c r="B224" t="s">
        <v>562</v>
      </c>
      <c r="C224">
        <v>224</v>
      </c>
      <c r="D224">
        <v>57215.99998800001</v>
      </c>
      <c r="E224">
        <v>55.907220706373344</v>
      </c>
      <c r="F224">
        <v>1552.5027967470642</v>
      </c>
      <c r="G224">
        <v>50990.291260000005</v>
      </c>
      <c r="H224">
        <v>72</v>
      </c>
      <c r="I224">
        <v>28.058320999999999</v>
      </c>
      <c r="J224">
        <v>17.034139</v>
      </c>
      <c r="K224">
        <v>12.302593</v>
      </c>
      <c r="L224">
        <v>7.6915579999999997</v>
      </c>
      <c r="M224">
        <v>2812</v>
      </c>
      <c r="N224">
        <v>2023</v>
      </c>
      <c r="O224">
        <v>1927</v>
      </c>
      <c r="P224">
        <v>1970</v>
      </c>
      <c r="Q224">
        <v>1987</v>
      </c>
      <c r="R224">
        <v>1996</v>
      </c>
      <c r="S224">
        <v>789</v>
      </c>
      <c r="T224">
        <v>698</v>
      </c>
      <c r="U224">
        <v>709</v>
      </c>
      <c r="V224">
        <v>724</v>
      </c>
      <c r="W224">
        <v>763</v>
      </c>
      <c r="X224">
        <v>27.412751</v>
      </c>
      <c r="Y224">
        <v>1.3257939999999999</v>
      </c>
      <c r="Z224">
        <v>1935</v>
      </c>
      <c r="AA224">
        <v>1904</v>
      </c>
      <c r="AB224">
        <v>1974</v>
      </c>
      <c r="AC224">
        <v>1915.6506999999999</v>
      </c>
      <c r="AD224">
        <v>787</v>
      </c>
      <c r="AE224">
        <v>822</v>
      </c>
      <c r="AF224">
        <v>852</v>
      </c>
      <c r="AG224">
        <v>915.00070000000005</v>
      </c>
      <c r="AH224">
        <v>83767.780939000004</v>
      </c>
      <c r="AI224">
        <v>19365.860791999999</v>
      </c>
      <c r="AJ224">
        <v>26.769480999999999</v>
      </c>
      <c r="AK224">
        <v>0</v>
      </c>
      <c r="AL224">
        <v>298548.79594400001</v>
      </c>
      <c r="AM224">
        <v>44.375999999999998</v>
      </c>
      <c r="AN224">
        <v>4</v>
      </c>
      <c r="AO224">
        <v>12.1266</v>
      </c>
      <c r="AP224">
        <v>15.574</v>
      </c>
      <c r="AQ224">
        <v>-3.911</v>
      </c>
      <c r="AR224">
        <v>-5.5491999999999999</v>
      </c>
      <c r="AS224">
        <v>6.2426000000000004</v>
      </c>
      <c r="AT224">
        <v>11.791700000000001</v>
      </c>
      <c r="AU224">
        <v>417032.86385000002</v>
      </c>
      <c r="AV224">
        <v>277441.45706400002</v>
      </c>
      <c r="AW224">
        <v>286660.92201099999</v>
      </c>
      <c r="AX224">
        <v>335178.571429</v>
      </c>
      <c r="AY224">
        <v>398548.22334999999</v>
      </c>
      <c r="AZ224">
        <v>31588.904694000001</v>
      </c>
      <c r="BA224">
        <v>2743.41977</v>
      </c>
      <c r="BB224">
        <v>7496.0031200000003</v>
      </c>
      <c r="BC224">
        <v>138.03860399999999</v>
      </c>
      <c r="BD224">
        <v>3.8993959999999999</v>
      </c>
      <c r="BE224">
        <v>155922.686946</v>
      </c>
      <c r="BF224">
        <v>112583.016477</v>
      </c>
      <c r="BG224">
        <v>7.5746799999999999</v>
      </c>
      <c r="BH224">
        <v>213</v>
      </c>
      <c r="BI224">
        <v>192.16666667000001</v>
      </c>
      <c r="BJ224">
        <v>193.41666667000001</v>
      </c>
      <c r="BK224">
        <v>196</v>
      </c>
      <c r="BL224">
        <v>197</v>
      </c>
      <c r="BM224">
        <v>18.377693000000001</v>
      </c>
      <c r="BN224">
        <v>0</v>
      </c>
      <c r="BO224">
        <v>0.80014200000000002</v>
      </c>
      <c r="BP224">
        <v>0.42674299999999998</v>
      </c>
      <c r="BQ224">
        <v>22.704761900000001</v>
      </c>
      <c r="BR224">
        <v>210</v>
      </c>
      <c r="BS224">
        <v>8984.4999029999999</v>
      </c>
      <c r="BT224">
        <v>40018.492176</v>
      </c>
      <c r="BU224">
        <v>142626.10899899999</v>
      </c>
      <c r="BV224">
        <v>1092543.6893199999</v>
      </c>
      <c r="BW224">
        <v>1867.7098149999999</v>
      </c>
      <c r="BX224">
        <v>35.291666669999998</v>
      </c>
      <c r="BY224">
        <v>10.836501999999999</v>
      </c>
      <c r="BZ224">
        <v>103</v>
      </c>
      <c r="CA224">
        <v>113.25</v>
      </c>
      <c r="CB224">
        <v>109.25</v>
      </c>
      <c r="CC224">
        <v>99.833333330000002</v>
      </c>
      <c r="CD224">
        <v>103</v>
      </c>
      <c r="CE224">
        <v>85.5</v>
      </c>
      <c r="CF224">
        <v>84.25</v>
      </c>
      <c r="CG224">
        <v>80.75</v>
      </c>
      <c r="CH224">
        <v>73.583333330000002</v>
      </c>
      <c r="CI224">
        <v>84</v>
      </c>
      <c r="CJ224">
        <v>19</v>
      </c>
      <c r="CK224">
        <v>29</v>
      </c>
      <c r="CL224">
        <v>28.5</v>
      </c>
      <c r="CM224">
        <v>26.25</v>
      </c>
      <c r="CN224">
        <v>19</v>
      </c>
      <c r="CO224">
        <v>3.6628729999999998</v>
      </c>
      <c r="CP224">
        <v>87.5</v>
      </c>
      <c r="CR224">
        <v>15</v>
      </c>
      <c r="CS224">
        <v>29</v>
      </c>
      <c r="CT224">
        <v>95</v>
      </c>
      <c r="CU224">
        <v>89</v>
      </c>
      <c r="CW224">
        <v>127</v>
      </c>
      <c r="CX224">
        <v>20</v>
      </c>
      <c r="CY224">
        <v>71</v>
      </c>
      <c r="CZ224">
        <v>84</v>
      </c>
      <c r="DA224">
        <v>85</v>
      </c>
      <c r="DB224">
        <v>1276</v>
      </c>
      <c r="DC224">
        <v>20</v>
      </c>
      <c r="DD224">
        <v>71</v>
      </c>
      <c r="DE224">
        <v>84</v>
      </c>
      <c r="DF224">
        <v>85</v>
      </c>
      <c r="DG224">
        <v>1020</v>
      </c>
      <c r="DH224" t="s">
        <v>140</v>
      </c>
      <c r="DI224" t="s">
        <v>562</v>
      </c>
      <c r="DJ224">
        <v>2011.5515</v>
      </c>
      <c r="DK224">
        <v>2005.9075</v>
      </c>
      <c r="DL224">
        <v>1975.3321000000001</v>
      </c>
      <c r="DM224">
        <v>1938.6977999999999</v>
      </c>
      <c r="DN224">
        <v>1915.6506999999999</v>
      </c>
      <c r="DO224">
        <v>1895.5659000000001</v>
      </c>
      <c r="DP224">
        <v>1872.1991</v>
      </c>
      <c r="DQ224">
        <v>1881.7841000000001</v>
      </c>
      <c r="DR224">
        <v>1863.1982</v>
      </c>
      <c r="DS224">
        <v>1863.1495</v>
      </c>
      <c r="DT224">
        <v>770.21730000000002</v>
      </c>
      <c r="DU224">
        <v>796.06</v>
      </c>
      <c r="DV224">
        <v>831.27959999999996</v>
      </c>
      <c r="DW224">
        <v>873.39819999999997</v>
      </c>
      <c r="DX224">
        <v>915.00070000000005</v>
      </c>
      <c r="DY224">
        <v>951.80539999999996</v>
      </c>
      <c r="DZ224">
        <v>987.05899999999997</v>
      </c>
      <c r="EA224">
        <v>1010.5198</v>
      </c>
      <c r="EB224">
        <v>1038.5458000000001</v>
      </c>
      <c r="EC224">
        <v>1056.3599999999999</v>
      </c>
    </row>
    <row r="225" spans="1:133" customFormat="1" x14ac:dyDescent="0.25">
      <c r="A225" t="s">
        <v>52</v>
      </c>
      <c r="B225" t="s">
        <v>563</v>
      </c>
      <c r="C225">
        <v>225</v>
      </c>
      <c r="D225">
        <v>82787.999996159997</v>
      </c>
      <c r="E225">
        <v>373.56693248681336</v>
      </c>
      <c r="F225">
        <v>396.48258203503519</v>
      </c>
      <c r="G225">
        <v>74466.165408646615</v>
      </c>
      <c r="H225">
        <v>76</v>
      </c>
      <c r="I225">
        <v>25.604763999999999</v>
      </c>
      <c r="J225">
        <v>24.562709000000002</v>
      </c>
      <c r="K225">
        <v>9.705686</v>
      </c>
      <c r="L225">
        <v>6.5530049999999997</v>
      </c>
      <c r="M225">
        <v>2687</v>
      </c>
      <c r="N225">
        <v>1999</v>
      </c>
      <c r="O225">
        <v>1926</v>
      </c>
      <c r="P225">
        <v>1940</v>
      </c>
      <c r="Q225">
        <v>1962</v>
      </c>
      <c r="R225">
        <v>1990</v>
      </c>
      <c r="S225">
        <v>688</v>
      </c>
      <c r="T225">
        <v>607</v>
      </c>
      <c r="U225">
        <v>632</v>
      </c>
      <c r="V225">
        <v>624</v>
      </c>
      <c r="W225">
        <v>655</v>
      </c>
      <c r="X225">
        <v>25.592914</v>
      </c>
      <c r="Y225">
        <v>1.019144</v>
      </c>
      <c r="Z225">
        <v>1943</v>
      </c>
      <c r="AA225">
        <v>1902</v>
      </c>
      <c r="AB225">
        <v>1902</v>
      </c>
      <c r="AC225">
        <v>1934.8382999999999</v>
      </c>
      <c r="AD225">
        <v>728</v>
      </c>
      <c r="AE225">
        <v>786</v>
      </c>
      <c r="AF225">
        <v>823</v>
      </c>
      <c r="AG225">
        <v>868.02859999999998</v>
      </c>
      <c r="AH225">
        <v>62754.372906999997</v>
      </c>
      <c r="AI225">
        <v>13636.441566</v>
      </c>
      <c r="AJ225">
        <v>4.6482900000000003</v>
      </c>
      <c r="AK225">
        <v>0</v>
      </c>
      <c r="AL225">
        <v>245088.66279100001</v>
      </c>
      <c r="AM225">
        <v>52.872</v>
      </c>
      <c r="AN225">
        <v>3.1860465100000002</v>
      </c>
      <c r="AO225">
        <v>16.114626000000001</v>
      </c>
      <c r="AP225">
        <v>3.3555999999999999</v>
      </c>
      <c r="AQ225">
        <v>14.7623</v>
      </c>
      <c r="AR225">
        <v>15.463699999999999</v>
      </c>
      <c r="AS225">
        <v>19.335799999999999</v>
      </c>
      <c r="AT225">
        <v>0.75260000000000005</v>
      </c>
      <c r="AU225">
        <v>207746.83544299999</v>
      </c>
      <c r="AV225">
        <v>331162.92133899999</v>
      </c>
      <c r="AW225">
        <v>299193.79845</v>
      </c>
      <c r="AX225">
        <v>391721.31147499999</v>
      </c>
      <c r="AY225">
        <v>247630.76923100001</v>
      </c>
      <c r="AZ225">
        <v>12215.854112000001</v>
      </c>
      <c r="BA225">
        <v>513.66796799999997</v>
      </c>
      <c r="BB225">
        <v>2779.1218210000002</v>
      </c>
      <c r="BC225">
        <v>292.88503700000001</v>
      </c>
      <c r="BD225">
        <v>278.97895</v>
      </c>
      <c r="BE225">
        <v>66097.383721000006</v>
      </c>
      <c r="BF225">
        <v>47709.302325999997</v>
      </c>
      <c r="BG225">
        <v>5.8801639999999997</v>
      </c>
      <c r="BH225">
        <v>158</v>
      </c>
      <c r="BI225">
        <v>118.66666667</v>
      </c>
      <c r="BJ225">
        <v>129</v>
      </c>
      <c r="BK225">
        <v>122</v>
      </c>
      <c r="BL225">
        <v>130</v>
      </c>
      <c r="BM225">
        <v>16.133721000000001</v>
      </c>
      <c r="BN225">
        <v>4.4303800000000004</v>
      </c>
      <c r="BP225">
        <v>0.63267600000000002</v>
      </c>
      <c r="BQ225">
        <v>43.664556959999999</v>
      </c>
      <c r="BR225">
        <v>158</v>
      </c>
      <c r="BS225">
        <v>9771.787789</v>
      </c>
      <c r="BT225">
        <v>45830.294007999997</v>
      </c>
      <c r="BU225">
        <v>178991.27906999999</v>
      </c>
      <c r="BV225">
        <v>1851819.5488720001</v>
      </c>
      <c r="BW225">
        <v>1842.947525</v>
      </c>
      <c r="BY225">
        <v>7.4854649999999996</v>
      </c>
      <c r="BZ225">
        <v>66.5</v>
      </c>
      <c r="CA225">
        <v>89.916666669999998</v>
      </c>
      <c r="CB225">
        <v>88.416666669999998</v>
      </c>
      <c r="CC225">
        <v>90.333333330000002</v>
      </c>
      <c r="CD225">
        <v>91.5</v>
      </c>
      <c r="CE225">
        <v>51.5</v>
      </c>
      <c r="CF225">
        <v>74.333333330000002</v>
      </c>
      <c r="CG225">
        <v>74.916666669999998</v>
      </c>
      <c r="CH225">
        <v>72.5</v>
      </c>
      <c r="CI225">
        <v>72</v>
      </c>
      <c r="CJ225">
        <v>15</v>
      </c>
      <c r="CK225">
        <v>15.58333333</v>
      </c>
      <c r="CL225">
        <v>13.5</v>
      </c>
      <c r="CM225">
        <v>17.833333329999999</v>
      </c>
      <c r="CN225">
        <v>19</v>
      </c>
      <c r="CO225">
        <v>2.4748790000000001</v>
      </c>
      <c r="CP225">
        <v>87</v>
      </c>
      <c r="CS225">
        <v>39</v>
      </c>
      <c r="CT225">
        <v>91</v>
      </c>
      <c r="CU225">
        <v>91</v>
      </c>
      <c r="CX225">
        <v>43</v>
      </c>
      <c r="CY225">
        <v>75</v>
      </c>
      <c r="CZ225">
        <v>82</v>
      </c>
      <c r="DA225">
        <v>97</v>
      </c>
      <c r="DB225">
        <v>391.5</v>
      </c>
      <c r="DC225">
        <v>43</v>
      </c>
      <c r="DD225">
        <v>75</v>
      </c>
      <c r="DE225">
        <v>82</v>
      </c>
      <c r="DF225">
        <v>97</v>
      </c>
      <c r="DG225">
        <v>332</v>
      </c>
      <c r="DH225" t="s">
        <v>52</v>
      </c>
      <c r="DI225" t="s">
        <v>563</v>
      </c>
      <c r="DJ225">
        <v>1995.9972</v>
      </c>
      <c r="DK225">
        <v>2006.8035</v>
      </c>
      <c r="DL225">
        <v>1979.8613</v>
      </c>
      <c r="DM225">
        <v>1952.9836</v>
      </c>
      <c r="DN225">
        <v>1934.8382999999999</v>
      </c>
      <c r="DO225">
        <v>1906.0983999999999</v>
      </c>
      <c r="DP225">
        <v>1896.0977</v>
      </c>
      <c r="DQ225">
        <v>1887.3295000000001</v>
      </c>
      <c r="DR225">
        <v>1890.5497</v>
      </c>
      <c r="DS225">
        <v>1895.5358000000001</v>
      </c>
      <c r="DT225">
        <v>678.07799999999997</v>
      </c>
      <c r="DU225">
        <v>713.52110000000005</v>
      </c>
      <c r="DV225">
        <v>773.00099999999998</v>
      </c>
      <c r="DW225">
        <v>829.79570000000001</v>
      </c>
      <c r="DX225">
        <v>868.02859999999998</v>
      </c>
      <c r="DY225">
        <v>919.16160000000002</v>
      </c>
      <c r="DZ225">
        <v>966.0521</v>
      </c>
      <c r="EA225">
        <v>998.5829</v>
      </c>
      <c r="EB225">
        <v>1039.585</v>
      </c>
      <c r="EC225">
        <v>1069.2637</v>
      </c>
    </row>
    <row r="226" spans="1:133" customFormat="1" x14ac:dyDescent="0.25">
      <c r="A226" t="s">
        <v>122</v>
      </c>
      <c r="B226" t="s">
        <v>564</v>
      </c>
      <c r="C226">
        <v>226</v>
      </c>
      <c r="D226">
        <v>143952.0000072</v>
      </c>
      <c r="E226">
        <v>128.10359891119597</v>
      </c>
      <c r="F226">
        <v>730.56296539549953</v>
      </c>
      <c r="G226">
        <v>56788.235290211771</v>
      </c>
      <c r="H226">
        <v>81</v>
      </c>
      <c r="I226">
        <v>26.780864999999999</v>
      </c>
      <c r="J226">
        <v>30.729057000000001</v>
      </c>
      <c r="K226">
        <v>12.399925</v>
      </c>
      <c r="L226">
        <v>7.9563090000000001</v>
      </c>
      <c r="M226">
        <v>4787</v>
      </c>
      <c r="N226">
        <v>3505</v>
      </c>
      <c r="O226">
        <v>3396</v>
      </c>
      <c r="P226">
        <v>3419</v>
      </c>
      <c r="Q226">
        <v>3443</v>
      </c>
      <c r="R226">
        <v>3498</v>
      </c>
      <c r="S226">
        <v>1282</v>
      </c>
      <c r="T226">
        <v>1070</v>
      </c>
      <c r="U226">
        <v>1109</v>
      </c>
      <c r="V226">
        <v>1131</v>
      </c>
      <c r="W226">
        <v>1188</v>
      </c>
      <c r="X226">
        <v>29.708931</v>
      </c>
      <c r="Y226">
        <v>1.4088000000000001</v>
      </c>
      <c r="Z226">
        <v>3383</v>
      </c>
      <c r="AA226">
        <v>3302</v>
      </c>
      <c r="AB226">
        <v>3304</v>
      </c>
      <c r="AC226">
        <v>3339.7635</v>
      </c>
      <c r="AD226">
        <v>1328</v>
      </c>
      <c r="AE226">
        <v>1433</v>
      </c>
      <c r="AF226">
        <v>1535</v>
      </c>
      <c r="AG226">
        <v>1643.924</v>
      </c>
      <c r="AH226">
        <v>73177.355337000001</v>
      </c>
      <c r="AI226">
        <v>18649.165270000001</v>
      </c>
      <c r="AJ226">
        <v>38.942428999999997</v>
      </c>
      <c r="AK226">
        <v>43.256996999999998</v>
      </c>
      <c r="AL226">
        <v>273244.92979700002</v>
      </c>
      <c r="AM226">
        <v>59.15</v>
      </c>
      <c r="AN226">
        <v>5.7570093499999997</v>
      </c>
      <c r="AO226">
        <v>18.299561000000001</v>
      </c>
      <c r="AP226">
        <v>14.888999999999999</v>
      </c>
      <c r="AQ226">
        <v>2.4615999999999998</v>
      </c>
      <c r="AR226">
        <v>2.1196000000000002</v>
      </c>
      <c r="AS226">
        <v>2.8746999999999998</v>
      </c>
      <c r="AT226">
        <v>6.8562000000000003</v>
      </c>
      <c r="AU226">
        <v>361395.18900299998</v>
      </c>
      <c r="AV226">
        <v>278771.67205699999</v>
      </c>
      <c r="AW226">
        <v>273295.63269599999</v>
      </c>
      <c r="AX226">
        <v>319782.44274799997</v>
      </c>
      <c r="AY226">
        <v>331763.15789500001</v>
      </c>
      <c r="AZ226">
        <v>21969.082933000002</v>
      </c>
      <c r="BA226">
        <v>2178.3032330000001</v>
      </c>
      <c r="BB226">
        <v>5774.6540059999998</v>
      </c>
      <c r="BC226">
        <v>181.09600900000001</v>
      </c>
      <c r="BD226">
        <v>99.422826000000001</v>
      </c>
      <c r="BE226">
        <v>116246.48986</v>
      </c>
      <c r="BF226">
        <v>82032.761310000002</v>
      </c>
      <c r="BG226">
        <v>6.078964</v>
      </c>
      <c r="BH226">
        <v>291</v>
      </c>
      <c r="BI226">
        <v>283.58333333000002</v>
      </c>
      <c r="BJ226">
        <v>297.66666666999998</v>
      </c>
      <c r="BK226">
        <v>262</v>
      </c>
      <c r="BL226">
        <v>266</v>
      </c>
      <c r="BM226">
        <v>15.600624</v>
      </c>
      <c r="BN226">
        <v>5.8419239999999997</v>
      </c>
      <c r="BO226">
        <v>0.72070199999999995</v>
      </c>
      <c r="BP226">
        <v>0.33423900000000001</v>
      </c>
      <c r="BQ226">
        <v>43.781021899999999</v>
      </c>
      <c r="BR226">
        <v>274</v>
      </c>
      <c r="BS226">
        <v>10372.432198</v>
      </c>
      <c r="BT226">
        <v>41899.519531999998</v>
      </c>
      <c r="BU226">
        <v>156453.19812799999</v>
      </c>
      <c r="BV226">
        <v>1179841.1764710001</v>
      </c>
      <c r="BW226">
        <v>2016.7119279999999</v>
      </c>
      <c r="BX226">
        <v>71.775000000000006</v>
      </c>
      <c r="BY226">
        <v>10.764431</v>
      </c>
      <c r="BZ226">
        <v>170</v>
      </c>
      <c r="CA226">
        <v>171.16666667000001</v>
      </c>
      <c r="CB226">
        <v>170.5</v>
      </c>
      <c r="CC226">
        <v>160.41666667000001</v>
      </c>
      <c r="CD226">
        <v>171</v>
      </c>
      <c r="CE226">
        <v>138</v>
      </c>
      <c r="CF226">
        <v>139.58333332999999</v>
      </c>
      <c r="CG226">
        <v>140.66666667000001</v>
      </c>
      <c r="CH226">
        <v>130.83333332999999</v>
      </c>
      <c r="CI226">
        <v>141</v>
      </c>
      <c r="CJ226">
        <v>30</v>
      </c>
      <c r="CK226">
        <v>31.583333329999999</v>
      </c>
      <c r="CL226">
        <v>29.833333329999999</v>
      </c>
      <c r="CM226">
        <v>29.583333329999999</v>
      </c>
      <c r="CN226">
        <v>29.5</v>
      </c>
      <c r="CO226">
        <v>3.551285</v>
      </c>
      <c r="CP226">
        <v>87</v>
      </c>
      <c r="CQ226">
        <v>81.888888890000004</v>
      </c>
      <c r="CR226">
        <v>17</v>
      </c>
      <c r="CS226">
        <v>30</v>
      </c>
      <c r="CT226">
        <v>82</v>
      </c>
      <c r="CU226">
        <v>80</v>
      </c>
      <c r="CV226">
        <v>75.194444439999998</v>
      </c>
      <c r="CW226">
        <v>108</v>
      </c>
      <c r="CX226">
        <v>30</v>
      </c>
      <c r="CY226">
        <v>74</v>
      </c>
      <c r="CZ226">
        <v>86</v>
      </c>
      <c r="DA226">
        <v>93</v>
      </c>
      <c r="DB226">
        <v>550.5</v>
      </c>
      <c r="DC226">
        <v>30</v>
      </c>
      <c r="DD226">
        <v>74</v>
      </c>
      <c r="DE226">
        <v>86</v>
      </c>
      <c r="DF226">
        <v>93</v>
      </c>
      <c r="DG226">
        <v>686</v>
      </c>
      <c r="DH226" t="s">
        <v>122</v>
      </c>
      <c r="DI226" t="s">
        <v>564</v>
      </c>
      <c r="DJ226">
        <v>3500.7970999999998</v>
      </c>
      <c r="DK226">
        <v>3476.3841000000002</v>
      </c>
      <c r="DL226">
        <v>3421.6462999999999</v>
      </c>
      <c r="DM226">
        <v>3390.0835000000002</v>
      </c>
      <c r="DN226">
        <v>3339.7635</v>
      </c>
      <c r="DO226">
        <v>3290.0650000000001</v>
      </c>
      <c r="DP226">
        <v>3255.0162</v>
      </c>
      <c r="DQ226">
        <v>3238.2995999999998</v>
      </c>
      <c r="DR226">
        <v>3245.8154</v>
      </c>
      <c r="DS226">
        <v>3284.5369000000001</v>
      </c>
      <c r="DT226">
        <v>1268.0060000000001</v>
      </c>
      <c r="DU226">
        <v>1351.4953</v>
      </c>
      <c r="DV226">
        <v>1461.7752</v>
      </c>
      <c r="DW226">
        <v>1548.3764000000001</v>
      </c>
      <c r="DX226">
        <v>1643.924</v>
      </c>
      <c r="DY226">
        <v>1730.2530999999999</v>
      </c>
      <c r="DZ226">
        <v>1811.8691000000001</v>
      </c>
      <c r="EA226">
        <v>1883.3395</v>
      </c>
      <c r="EB226">
        <v>1918.8120000000001</v>
      </c>
      <c r="EC226">
        <v>1946.0792000000001</v>
      </c>
    </row>
    <row r="227" spans="1:133" customFormat="1" x14ac:dyDescent="0.25">
      <c r="A227" t="s">
        <v>183</v>
      </c>
      <c r="B227" t="s">
        <v>565</v>
      </c>
      <c r="C227">
        <v>227</v>
      </c>
      <c r="D227">
        <v>124775.99999099999</v>
      </c>
      <c r="E227">
        <v>115.75166392342003</v>
      </c>
      <c r="F227">
        <v>741.76123618781548</v>
      </c>
      <c r="G227">
        <v>65072.992712408755</v>
      </c>
      <c r="H227">
        <v>80</v>
      </c>
      <c r="I227">
        <v>28.059298999999999</v>
      </c>
      <c r="J227">
        <v>24.123989000000002</v>
      </c>
      <c r="K227">
        <v>15.155066</v>
      </c>
      <c r="L227">
        <v>9.3851420000000001</v>
      </c>
      <c r="M227">
        <v>3710</v>
      </c>
      <c r="N227">
        <v>2669</v>
      </c>
      <c r="O227">
        <v>2624</v>
      </c>
      <c r="P227">
        <v>2681</v>
      </c>
      <c r="Q227">
        <v>2720</v>
      </c>
      <c r="R227">
        <v>2680</v>
      </c>
      <c r="S227">
        <v>1041</v>
      </c>
      <c r="T227">
        <v>946</v>
      </c>
      <c r="U227">
        <v>987</v>
      </c>
      <c r="V227">
        <v>986</v>
      </c>
      <c r="W227">
        <v>1023</v>
      </c>
      <c r="X227">
        <v>33.44753</v>
      </c>
      <c r="Y227">
        <v>1.7219610000000001</v>
      </c>
      <c r="Z227">
        <v>2653</v>
      </c>
      <c r="AA227">
        <v>2592</v>
      </c>
      <c r="AB227">
        <v>2564</v>
      </c>
      <c r="AC227">
        <v>2527.9897000000001</v>
      </c>
      <c r="AD227">
        <v>1105</v>
      </c>
      <c r="AE227">
        <v>1193</v>
      </c>
      <c r="AF227">
        <v>1279</v>
      </c>
      <c r="AG227">
        <v>1332.8702000000001</v>
      </c>
      <c r="AH227">
        <v>71672.776280000005</v>
      </c>
      <c r="AI227">
        <v>19909.754777999999</v>
      </c>
      <c r="AJ227">
        <v>-1.3544639999999999</v>
      </c>
      <c r="AK227">
        <v>66.263974000000005</v>
      </c>
      <c r="AL227">
        <v>255433.237272</v>
      </c>
      <c r="AM227">
        <v>58.689</v>
      </c>
      <c r="AN227">
        <v>2.0217391299999998</v>
      </c>
      <c r="AO227">
        <v>17.169810999999999</v>
      </c>
      <c r="AP227">
        <v>-0.60960000000000003</v>
      </c>
      <c r="AQ227">
        <v>1.3319000000000001</v>
      </c>
      <c r="AR227">
        <v>-3.0703999999999998</v>
      </c>
      <c r="AS227">
        <v>-0.85050000000000003</v>
      </c>
      <c r="AT227">
        <v>0.82879999999999998</v>
      </c>
      <c r="AU227">
        <v>377771.428571</v>
      </c>
      <c r="AV227">
        <v>302482.88508199999</v>
      </c>
      <c r="AW227">
        <v>296146.43545300001</v>
      </c>
      <c r="AX227">
        <v>344185.483871</v>
      </c>
      <c r="AY227">
        <v>356411.067194</v>
      </c>
      <c r="AZ227">
        <v>24947.169811</v>
      </c>
      <c r="BA227">
        <v>1054.2733499999999</v>
      </c>
      <c r="BB227">
        <v>7203.4799860000003</v>
      </c>
      <c r="BC227">
        <v>224.84673599999999</v>
      </c>
      <c r="BD227">
        <v>374.05337200000002</v>
      </c>
      <c r="BE227">
        <v>109151.777137</v>
      </c>
      <c r="BF227">
        <v>88908.741595</v>
      </c>
      <c r="BG227">
        <v>6.6037739999999996</v>
      </c>
      <c r="BH227">
        <v>245</v>
      </c>
      <c r="BI227">
        <v>272.66666666999998</v>
      </c>
      <c r="BJ227">
        <v>259.5</v>
      </c>
      <c r="BK227">
        <v>248</v>
      </c>
      <c r="BL227">
        <v>253</v>
      </c>
      <c r="BM227">
        <v>18.443804</v>
      </c>
      <c r="BN227">
        <v>6.5306119999999996</v>
      </c>
      <c r="BO227">
        <v>0.43126700000000001</v>
      </c>
      <c r="BP227">
        <v>0.56603800000000004</v>
      </c>
      <c r="BQ227">
        <v>46.213333329999998</v>
      </c>
      <c r="BR227">
        <v>225</v>
      </c>
      <c r="BS227">
        <v>10986.83736</v>
      </c>
      <c r="BT227">
        <v>40449.865229000003</v>
      </c>
      <c r="BU227">
        <v>144158.501441</v>
      </c>
      <c r="BV227">
        <v>1095394.1605839999</v>
      </c>
      <c r="BW227">
        <v>2402.9649599999998</v>
      </c>
      <c r="BX227">
        <v>59.585365850000002</v>
      </c>
      <c r="BY227">
        <v>9.9423630000000003</v>
      </c>
      <c r="BZ227">
        <v>137</v>
      </c>
      <c r="CA227">
        <v>124</v>
      </c>
      <c r="CB227">
        <v>129</v>
      </c>
      <c r="CC227">
        <v>126.75</v>
      </c>
      <c r="CD227">
        <v>148</v>
      </c>
      <c r="CE227">
        <v>103.5</v>
      </c>
      <c r="CF227">
        <v>102.08333333</v>
      </c>
      <c r="CG227">
        <v>107.58333333</v>
      </c>
      <c r="CH227">
        <v>102.5</v>
      </c>
      <c r="CI227">
        <v>112.5</v>
      </c>
      <c r="CJ227">
        <v>35</v>
      </c>
      <c r="CK227">
        <v>21.916666670000001</v>
      </c>
      <c r="CL227">
        <v>21.416666670000001</v>
      </c>
      <c r="CM227">
        <v>24.25</v>
      </c>
      <c r="CN227">
        <v>35.5</v>
      </c>
      <c r="CO227">
        <v>3.6927219999999998</v>
      </c>
      <c r="CP227">
        <v>86</v>
      </c>
      <c r="CQ227">
        <v>80.555555560000002</v>
      </c>
      <c r="CS227">
        <v>35</v>
      </c>
      <c r="CT227">
        <v>83</v>
      </c>
      <c r="CU227">
        <v>83</v>
      </c>
      <c r="CV227">
        <v>86.111111109999996</v>
      </c>
      <c r="CX227">
        <v>24</v>
      </c>
      <c r="CY227">
        <v>67</v>
      </c>
      <c r="CZ227">
        <v>75</v>
      </c>
      <c r="DA227">
        <v>83</v>
      </c>
      <c r="DB227">
        <v>436.5</v>
      </c>
      <c r="DC227">
        <v>24</v>
      </c>
      <c r="DD227">
        <v>67</v>
      </c>
      <c r="DE227">
        <v>75</v>
      </c>
      <c r="DF227">
        <v>83</v>
      </c>
      <c r="DG227">
        <v>714</v>
      </c>
      <c r="DH227" t="s">
        <v>183</v>
      </c>
      <c r="DI227" t="s">
        <v>565</v>
      </c>
      <c r="DJ227">
        <v>2686.8195999999998</v>
      </c>
      <c r="DK227">
        <v>2670.3867</v>
      </c>
      <c r="DL227">
        <v>2627.8843000000002</v>
      </c>
      <c r="DM227">
        <v>2592.4818</v>
      </c>
      <c r="DN227">
        <v>2527.9897000000001</v>
      </c>
      <c r="DO227">
        <v>2490.1844000000001</v>
      </c>
      <c r="DP227">
        <v>2458.7687999999998</v>
      </c>
      <c r="DQ227">
        <v>2434.1914000000002</v>
      </c>
      <c r="DR227">
        <v>2417.627</v>
      </c>
      <c r="DS227">
        <v>2408.1572999999999</v>
      </c>
      <c r="DT227">
        <v>1060.4078999999999</v>
      </c>
      <c r="DU227">
        <v>1102.3670999999999</v>
      </c>
      <c r="DV227">
        <v>1187.6402</v>
      </c>
      <c r="DW227">
        <v>1253.2392</v>
      </c>
      <c r="DX227">
        <v>1332.8702000000001</v>
      </c>
      <c r="DY227">
        <v>1394.5541000000001</v>
      </c>
      <c r="DZ227">
        <v>1460.8097</v>
      </c>
      <c r="EA227">
        <v>1507.1351</v>
      </c>
      <c r="EB227">
        <v>1562.0437999999999</v>
      </c>
      <c r="EC227">
        <v>1592.6162999999999</v>
      </c>
    </row>
    <row r="228" spans="1:133" customFormat="1" x14ac:dyDescent="0.25">
      <c r="A228" t="s">
        <v>170</v>
      </c>
      <c r="B228" t="s">
        <v>566</v>
      </c>
      <c r="C228">
        <v>228</v>
      </c>
      <c r="D228">
        <v>35555.999996400002</v>
      </c>
      <c r="E228">
        <v>82.073362776507679</v>
      </c>
      <c r="F228">
        <v>1222.2690967606079</v>
      </c>
      <c r="G228">
        <v>54173.913051627336</v>
      </c>
      <c r="H228">
        <v>88</v>
      </c>
      <c r="I228">
        <v>28.087045</v>
      </c>
      <c r="J228">
        <v>23.734817</v>
      </c>
      <c r="K228">
        <v>13.267955000000001</v>
      </c>
      <c r="L228">
        <v>8.0040379999999995</v>
      </c>
      <c r="M228">
        <v>1976</v>
      </c>
      <c r="N228">
        <v>1421</v>
      </c>
      <c r="O228">
        <v>1359</v>
      </c>
      <c r="P228">
        <v>1349</v>
      </c>
      <c r="Q228">
        <v>1400</v>
      </c>
      <c r="R228">
        <v>1440</v>
      </c>
      <c r="S228">
        <v>555</v>
      </c>
      <c r="T228">
        <v>517</v>
      </c>
      <c r="U228">
        <v>518</v>
      </c>
      <c r="V228">
        <v>508</v>
      </c>
      <c r="W228">
        <v>519</v>
      </c>
      <c r="X228">
        <v>28.497260000000001</v>
      </c>
      <c r="Y228">
        <v>1.471012</v>
      </c>
      <c r="Z228">
        <v>1424</v>
      </c>
      <c r="AA228">
        <v>1413</v>
      </c>
      <c r="AB228">
        <v>1347</v>
      </c>
      <c r="AC228">
        <v>1346.31</v>
      </c>
      <c r="AD228">
        <v>570</v>
      </c>
      <c r="AE228">
        <v>609</v>
      </c>
      <c r="AF228">
        <v>613</v>
      </c>
      <c r="AG228">
        <v>672.11850000000004</v>
      </c>
      <c r="AH228">
        <v>78720.141699999993</v>
      </c>
      <c r="AI228">
        <v>18415.921546000001</v>
      </c>
      <c r="AJ228">
        <v>3.42509</v>
      </c>
      <c r="AK228">
        <v>138.44822600000001</v>
      </c>
      <c r="AL228">
        <v>280272.07207200001</v>
      </c>
      <c r="AM228">
        <v>48.04</v>
      </c>
      <c r="AN228">
        <v>1.6818181800000001</v>
      </c>
      <c r="AO228">
        <v>10.020243000000001</v>
      </c>
      <c r="AP228">
        <v>2.7561</v>
      </c>
      <c r="AQ228">
        <v>-10.2431</v>
      </c>
      <c r="AR228">
        <v>-6.9109999999999996</v>
      </c>
      <c r="AS228">
        <v>-4.9766000000000004</v>
      </c>
      <c r="AT228">
        <v>-2.8565999999999998</v>
      </c>
      <c r="AU228">
        <v>329234.84848500002</v>
      </c>
      <c r="AV228">
        <v>264550.53763400001</v>
      </c>
      <c r="AW228">
        <v>253782.94573599999</v>
      </c>
      <c r="AX228">
        <v>279906.25</v>
      </c>
      <c r="AY228">
        <v>308691.66666699998</v>
      </c>
      <c r="AZ228">
        <v>21993.421052999998</v>
      </c>
      <c r="BA228">
        <v>507.21084500000001</v>
      </c>
      <c r="BB228">
        <v>5815.5465819999999</v>
      </c>
      <c r="BC228">
        <v>190.65474499999999</v>
      </c>
      <c r="BD228">
        <v>494.80819200000002</v>
      </c>
      <c r="BE228">
        <v>96082.882882999998</v>
      </c>
      <c r="BF228">
        <v>78304.504505000004</v>
      </c>
      <c r="BG228">
        <v>6.6801620000000002</v>
      </c>
      <c r="BH228">
        <v>132</v>
      </c>
      <c r="BI228">
        <v>116.25</v>
      </c>
      <c r="BJ228">
        <v>129</v>
      </c>
      <c r="BK228">
        <v>128</v>
      </c>
      <c r="BL228">
        <v>120</v>
      </c>
      <c r="BM228">
        <v>17.117117</v>
      </c>
      <c r="BN228">
        <v>0</v>
      </c>
      <c r="BO228">
        <v>0.506073</v>
      </c>
      <c r="BP228">
        <v>0.65789500000000001</v>
      </c>
      <c r="BQ228">
        <v>22.792307690000001</v>
      </c>
      <c r="BR228">
        <v>130</v>
      </c>
      <c r="BS228">
        <v>11269.54139</v>
      </c>
      <c r="BT228">
        <v>51247.975708999998</v>
      </c>
      <c r="BU228">
        <v>182461.26126100001</v>
      </c>
      <c r="BV228">
        <v>1257962.7329190001</v>
      </c>
      <c r="BW228">
        <v>2206.9838060000002</v>
      </c>
      <c r="BX228">
        <v>39.200000000000003</v>
      </c>
      <c r="BY228">
        <v>11.801802</v>
      </c>
      <c r="BZ228">
        <v>80.5</v>
      </c>
      <c r="CA228">
        <v>66.916666669999998</v>
      </c>
      <c r="CB228">
        <v>63.583333330000002</v>
      </c>
      <c r="CC228">
        <v>58.666666669999998</v>
      </c>
      <c r="CD228">
        <v>73.5</v>
      </c>
      <c r="CE228">
        <v>65.5</v>
      </c>
      <c r="CF228">
        <v>57.166666669999998</v>
      </c>
      <c r="CG228">
        <v>53.333333330000002</v>
      </c>
      <c r="CH228">
        <v>49.25</v>
      </c>
      <c r="CI228">
        <v>64</v>
      </c>
      <c r="CJ228">
        <v>14.5</v>
      </c>
      <c r="CK228">
        <v>9.75</v>
      </c>
      <c r="CL228">
        <v>10.25</v>
      </c>
      <c r="CM228">
        <v>9.4166666699999997</v>
      </c>
      <c r="CN228">
        <v>10</v>
      </c>
      <c r="CO228">
        <v>4.073887</v>
      </c>
      <c r="CP228">
        <v>87.5</v>
      </c>
      <c r="CR228">
        <v>18</v>
      </c>
      <c r="CS228">
        <v>27</v>
      </c>
      <c r="CT228">
        <v>88</v>
      </c>
      <c r="CU228">
        <v>92</v>
      </c>
      <c r="CW228">
        <v>20</v>
      </c>
      <c r="CX228">
        <v>18</v>
      </c>
      <c r="CY228">
        <v>89</v>
      </c>
      <c r="CZ228">
        <v>78</v>
      </c>
      <c r="DA228">
        <v>81</v>
      </c>
      <c r="DB228">
        <v>542</v>
      </c>
      <c r="DC228">
        <v>18</v>
      </c>
      <c r="DD228">
        <v>89</v>
      </c>
      <c r="DE228">
        <v>78</v>
      </c>
      <c r="DF228">
        <v>81</v>
      </c>
      <c r="DG228">
        <v>356</v>
      </c>
      <c r="DH228" t="s">
        <v>170</v>
      </c>
      <c r="DI228" t="s">
        <v>566</v>
      </c>
      <c r="DJ228">
        <v>1424.6217999999999</v>
      </c>
      <c r="DK228">
        <v>1416.9517000000001</v>
      </c>
      <c r="DL228">
        <v>1401.8324</v>
      </c>
      <c r="DM228">
        <v>1382.0793000000001</v>
      </c>
      <c r="DN228">
        <v>1346.31</v>
      </c>
      <c r="DO228">
        <v>1350.6831999999999</v>
      </c>
      <c r="DP228">
        <v>1353.0070000000001</v>
      </c>
      <c r="DQ228">
        <v>1366.4504999999999</v>
      </c>
      <c r="DR228">
        <v>1366.4304999999999</v>
      </c>
      <c r="DS228">
        <v>1386.4648</v>
      </c>
      <c r="DT228">
        <v>552.89120000000003</v>
      </c>
      <c r="DU228">
        <v>573.57349999999997</v>
      </c>
      <c r="DV228">
        <v>608.76289999999995</v>
      </c>
      <c r="DW228">
        <v>630.17179999999996</v>
      </c>
      <c r="DX228">
        <v>672.11850000000004</v>
      </c>
      <c r="DY228">
        <v>681.85810000000004</v>
      </c>
      <c r="DZ228">
        <v>698.90480000000002</v>
      </c>
      <c r="EA228">
        <v>727.84339999999997</v>
      </c>
      <c r="EB228">
        <v>749.00350000000003</v>
      </c>
      <c r="EC228">
        <v>753.96989999999994</v>
      </c>
    </row>
    <row r="229" spans="1:133" customFormat="1" x14ac:dyDescent="0.25">
      <c r="A229" t="s">
        <v>280</v>
      </c>
      <c r="B229" t="s">
        <v>567</v>
      </c>
      <c r="C229">
        <v>229</v>
      </c>
      <c r="D229">
        <v>37704.0000048</v>
      </c>
      <c r="E229">
        <v>54.879135918239584</v>
      </c>
      <c r="F229">
        <v>1793.1253976087153</v>
      </c>
      <c r="G229">
        <v>65264.36781620689</v>
      </c>
      <c r="H229">
        <v>68</v>
      </c>
      <c r="I229">
        <v>29.388363999999999</v>
      </c>
      <c r="J229">
        <v>16.658377999999999</v>
      </c>
      <c r="K229">
        <v>13.536619999999999</v>
      </c>
      <c r="L229">
        <v>8.4212030000000002</v>
      </c>
      <c r="M229">
        <v>2011</v>
      </c>
      <c r="N229">
        <v>1420</v>
      </c>
      <c r="O229">
        <v>1445</v>
      </c>
      <c r="P229">
        <v>1436</v>
      </c>
      <c r="Q229">
        <v>1440</v>
      </c>
      <c r="R229">
        <v>1445</v>
      </c>
      <c r="S229">
        <v>591</v>
      </c>
      <c r="T229">
        <v>543</v>
      </c>
      <c r="U229">
        <v>561</v>
      </c>
      <c r="V229">
        <v>561</v>
      </c>
      <c r="W229">
        <v>578</v>
      </c>
      <c r="X229">
        <v>28.654886999999999</v>
      </c>
      <c r="Y229">
        <v>1.3679110000000001</v>
      </c>
      <c r="Z229">
        <v>1474</v>
      </c>
      <c r="AA229">
        <v>1465</v>
      </c>
      <c r="AB229">
        <v>1454</v>
      </c>
      <c r="AC229">
        <v>1403.0064</v>
      </c>
      <c r="AD229">
        <v>624</v>
      </c>
      <c r="AE229">
        <v>652</v>
      </c>
      <c r="AF229">
        <v>646</v>
      </c>
      <c r="AG229">
        <v>689.22370000000001</v>
      </c>
      <c r="AH229">
        <v>93327.200398000001</v>
      </c>
      <c r="AI229">
        <v>21824.308919999999</v>
      </c>
      <c r="AJ229">
        <v>14.749774</v>
      </c>
      <c r="AK229">
        <v>0</v>
      </c>
      <c r="AL229">
        <v>317565.14382400003</v>
      </c>
      <c r="AM229">
        <v>54.912999999999997</v>
      </c>
      <c r="AN229">
        <v>1.92592593</v>
      </c>
      <c r="AO229">
        <v>12.083541</v>
      </c>
      <c r="AP229">
        <v>10.6563</v>
      </c>
      <c r="AQ229">
        <v>12.683</v>
      </c>
      <c r="AR229">
        <v>10.654400000000001</v>
      </c>
      <c r="AS229">
        <v>5.9017999999999997</v>
      </c>
      <c r="AT229">
        <v>9.7463999999999995</v>
      </c>
      <c r="AU229">
        <v>463068.493151</v>
      </c>
      <c r="AV229">
        <v>339761.73285199999</v>
      </c>
      <c r="AW229">
        <v>335045.29616700002</v>
      </c>
      <c r="AX229">
        <v>388202.70270299999</v>
      </c>
      <c r="AY229">
        <v>443527.39726</v>
      </c>
      <c r="AZ229">
        <v>33619.094978000001</v>
      </c>
      <c r="BA229">
        <v>698.20461699999998</v>
      </c>
      <c r="BB229">
        <v>8461.5275010000005</v>
      </c>
      <c r="BC229">
        <v>304.21772600000003</v>
      </c>
      <c r="BD229">
        <v>49.016813999999997</v>
      </c>
      <c r="BE229">
        <v>134125.21150599999</v>
      </c>
      <c r="BF229">
        <v>114395.939086</v>
      </c>
      <c r="BG229">
        <v>7.2600699999999998</v>
      </c>
      <c r="BH229">
        <v>146</v>
      </c>
      <c r="BI229">
        <v>138.5</v>
      </c>
      <c r="BJ229">
        <v>143.5</v>
      </c>
      <c r="BK229">
        <v>148</v>
      </c>
      <c r="BL229">
        <v>146</v>
      </c>
      <c r="BM229">
        <v>17.428087999999999</v>
      </c>
      <c r="BN229">
        <v>0</v>
      </c>
      <c r="BO229">
        <v>0.74589799999999995</v>
      </c>
      <c r="BP229">
        <v>0.69617099999999998</v>
      </c>
      <c r="BQ229">
        <v>21.66896552</v>
      </c>
      <c r="BR229">
        <v>145</v>
      </c>
      <c r="BS229">
        <v>12311.342263</v>
      </c>
      <c r="BT229">
        <v>53909.995026999997</v>
      </c>
      <c r="BU229">
        <v>183439.93231800001</v>
      </c>
      <c r="BV229">
        <v>1246126.4367819999</v>
      </c>
      <c r="BW229">
        <v>2823.47091</v>
      </c>
      <c r="BX229">
        <v>38.029411760000002</v>
      </c>
      <c r="BY229">
        <v>11.252115</v>
      </c>
      <c r="BZ229">
        <v>87</v>
      </c>
      <c r="CA229">
        <v>88.333333330000002</v>
      </c>
      <c r="CB229">
        <v>86</v>
      </c>
      <c r="CC229">
        <v>80.666666669999998</v>
      </c>
      <c r="CD229">
        <v>84</v>
      </c>
      <c r="CE229">
        <v>66.5</v>
      </c>
      <c r="CF229">
        <v>69.75</v>
      </c>
      <c r="CG229">
        <v>71.416666669999998</v>
      </c>
      <c r="CH229">
        <v>66.833333330000002</v>
      </c>
      <c r="CI229">
        <v>64</v>
      </c>
      <c r="CJ229">
        <v>20</v>
      </c>
      <c r="CK229">
        <v>18.583333329999999</v>
      </c>
      <c r="CL229">
        <v>14.58333333</v>
      </c>
      <c r="CM229">
        <v>13.83333333</v>
      </c>
      <c r="CN229">
        <v>20</v>
      </c>
      <c r="CO229">
        <v>4.326206</v>
      </c>
      <c r="CP229">
        <v>86</v>
      </c>
      <c r="CR229">
        <v>19</v>
      </c>
      <c r="CS229">
        <v>39</v>
      </c>
      <c r="CT229">
        <v>92</v>
      </c>
      <c r="CU229">
        <v>93</v>
      </c>
      <c r="CW229">
        <v>35</v>
      </c>
      <c r="CX229">
        <v>40</v>
      </c>
      <c r="CY229">
        <v>76</v>
      </c>
      <c r="CZ229">
        <v>86</v>
      </c>
      <c r="DA229">
        <v>91</v>
      </c>
      <c r="DC229">
        <v>40</v>
      </c>
      <c r="DD229">
        <v>76</v>
      </c>
      <c r="DE229">
        <v>86</v>
      </c>
      <c r="DF229">
        <v>91</v>
      </c>
      <c r="DG229">
        <v>719</v>
      </c>
      <c r="DH229" t="s">
        <v>280</v>
      </c>
      <c r="DI229" t="s">
        <v>567</v>
      </c>
      <c r="DJ229">
        <v>1425.7279000000001</v>
      </c>
      <c r="DK229">
        <v>1436.8280999999999</v>
      </c>
      <c r="DL229">
        <v>1421.1380999999999</v>
      </c>
      <c r="DM229">
        <v>1425.9022</v>
      </c>
      <c r="DN229">
        <v>1403.0064</v>
      </c>
      <c r="DO229">
        <v>1398.7112999999999</v>
      </c>
      <c r="DP229">
        <v>1368.6811</v>
      </c>
      <c r="DQ229">
        <v>1373.7908</v>
      </c>
      <c r="DR229">
        <v>1383.761</v>
      </c>
      <c r="DS229">
        <v>1404.2724000000001</v>
      </c>
      <c r="DT229">
        <v>598.26139999999998</v>
      </c>
      <c r="DU229">
        <v>612.66750000000002</v>
      </c>
      <c r="DV229">
        <v>639.77509999999995</v>
      </c>
      <c r="DW229">
        <v>658.26499999999999</v>
      </c>
      <c r="DX229">
        <v>689.22370000000001</v>
      </c>
      <c r="DY229">
        <v>715.98699999999997</v>
      </c>
      <c r="DZ229">
        <v>754.66079999999999</v>
      </c>
      <c r="EA229">
        <v>771.08190000000002</v>
      </c>
      <c r="EB229">
        <v>789.19409999999993</v>
      </c>
      <c r="EC229">
        <v>797.05769999999995</v>
      </c>
    </row>
    <row r="230" spans="1:133" customFormat="1" x14ac:dyDescent="0.25">
      <c r="A230" t="s">
        <v>195</v>
      </c>
      <c r="B230" t="s">
        <v>568</v>
      </c>
      <c r="C230">
        <v>230</v>
      </c>
      <c r="D230">
        <v>67200.000002879999</v>
      </c>
      <c r="E230">
        <v>112.22295015153473</v>
      </c>
      <c r="F230">
        <v>875.96726186809849</v>
      </c>
      <c r="G230">
        <v>0</v>
      </c>
      <c r="H230">
        <v>69</v>
      </c>
      <c r="I230">
        <v>24.425108999999999</v>
      </c>
      <c r="J230">
        <v>19.453075999999999</v>
      </c>
      <c r="K230">
        <v>11.893426</v>
      </c>
      <c r="L230">
        <v>7.1964839999999999</v>
      </c>
      <c r="M230">
        <v>3218</v>
      </c>
      <c r="N230">
        <v>2432</v>
      </c>
      <c r="O230">
        <v>2359</v>
      </c>
      <c r="P230">
        <v>2382</v>
      </c>
      <c r="Q230">
        <v>2394</v>
      </c>
      <c r="R230">
        <v>2419</v>
      </c>
      <c r="S230">
        <v>786</v>
      </c>
      <c r="T230">
        <v>678</v>
      </c>
      <c r="U230">
        <v>715</v>
      </c>
      <c r="V230">
        <v>713</v>
      </c>
      <c r="W230">
        <v>739</v>
      </c>
      <c r="X230">
        <v>29.463467999999999</v>
      </c>
      <c r="Y230">
        <v>1.016297</v>
      </c>
      <c r="Z230">
        <v>2392</v>
      </c>
      <c r="AA230">
        <v>2338</v>
      </c>
      <c r="AB230">
        <v>2292</v>
      </c>
      <c r="AC230">
        <v>2274.2109999999998</v>
      </c>
      <c r="AD230">
        <v>823</v>
      </c>
      <c r="AE230">
        <v>881</v>
      </c>
      <c r="AF230">
        <v>972</v>
      </c>
      <c r="AG230">
        <v>1002.3342</v>
      </c>
      <c r="AH230">
        <v>61155.686761999998</v>
      </c>
      <c r="AI230">
        <v>15613.53232</v>
      </c>
      <c r="AJ230">
        <v>6.3902080000000003</v>
      </c>
      <c r="AK230">
        <v>137.15436700000001</v>
      </c>
      <c r="AL230">
        <v>250380.407125</v>
      </c>
      <c r="AM230">
        <v>44.683</v>
      </c>
      <c r="AN230">
        <v>2.2000000000000002</v>
      </c>
      <c r="AO230">
        <v>10.379117000000001</v>
      </c>
      <c r="AP230">
        <v>3.8931</v>
      </c>
      <c r="AQ230">
        <v>-7.4134000000000002</v>
      </c>
      <c r="AR230">
        <v>-5.3977000000000004</v>
      </c>
      <c r="AS230">
        <v>1.7025999999999999</v>
      </c>
      <c r="AT230">
        <v>-1.8058000000000001</v>
      </c>
      <c r="AU230">
        <v>314786.096257</v>
      </c>
      <c r="AV230">
        <v>309726.24798699998</v>
      </c>
      <c r="AW230">
        <v>278913.94658799999</v>
      </c>
      <c r="AX230">
        <v>307278.48101300001</v>
      </c>
      <c r="AY230">
        <v>291920.45454499999</v>
      </c>
      <c r="AZ230">
        <v>18292.417651</v>
      </c>
      <c r="BA230">
        <v>560.24537599999996</v>
      </c>
      <c r="BB230">
        <v>4835.5612529999999</v>
      </c>
      <c r="BC230">
        <v>134.590734</v>
      </c>
      <c r="BD230">
        <v>231.55099799999999</v>
      </c>
      <c r="BE230">
        <v>96891.857506</v>
      </c>
      <c r="BF230">
        <v>74891.857506</v>
      </c>
      <c r="BG230">
        <v>5.8110629999999999</v>
      </c>
      <c r="BH230">
        <v>187</v>
      </c>
      <c r="BI230">
        <v>155.25</v>
      </c>
      <c r="BJ230">
        <v>168.5</v>
      </c>
      <c r="BK230">
        <v>158</v>
      </c>
      <c r="BL230">
        <v>176</v>
      </c>
      <c r="BM230">
        <v>16.666667</v>
      </c>
      <c r="BO230">
        <v>0.38844000000000001</v>
      </c>
      <c r="BP230">
        <v>0.49720300000000001</v>
      </c>
      <c r="BQ230">
        <v>30.434782609999999</v>
      </c>
      <c r="BR230">
        <v>184</v>
      </c>
      <c r="BS230">
        <v>9714.4295920000004</v>
      </c>
      <c r="BT230">
        <v>37024.238658000002</v>
      </c>
      <c r="BU230">
        <v>151582.697201</v>
      </c>
      <c r="BV230">
        <v>1179643.5643559999</v>
      </c>
      <c r="BW230">
        <v>0</v>
      </c>
      <c r="BX230">
        <v>67.03846154</v>
      </c>
      <c r="BY230">
        <v>9.1603049999999993</v>
      </c>
      <c r="BZ230">
        <v>101</v>
      </c>
      <c r="CA230">
        <v>84.333333330000002</v>
      </c>
      <c r="CB230">
        <v>84.833333330000002</v>
      </c>
      <c r="CC230">
        <v>92.833333330000002</v>
      </c>
      <c r="CD230">
        <v>97</v>
      </c>
      <c r="CE230">
        <v>72</v>
      </c>
      <c r="CF230">
        <v>64.416666669999998</v>
      </c>
      <c r="CG230">
        <v>64.666666669999998</v>
      </c>
      <c r="CH230">
        <v>66.583333330000002</v>
      </c>
      <c r="CI230">
        <v>68.5</v>
      </c>
      <c r="CJ230">
        <v>29.5</v>
      </c>
      <c r="CK230">
        <v>19.916666670000001</v>
      </c>
      <c r="CL230">
        <v>20.166666670000001</v>
      </c>
      <c r="CM230">
        <v>26.25</v>
      </c>
      <c r="CN230">
        <v>30</v>
      </c>
      <c r="CO230">
        <v>3.138595</v>
      </c>
      <c r="CP230">
        <v>84</v>
      </c>
      <c r="CR230">
        <v>15</v>
      </c>
      <c r="CS230">
        <v>32</v>
      </c>
      <c r="CT230">
        <v>89</v>
      </c>
      <c r="CU230">
        <v>87</v>
      </c>
      <c r="CW230">
        <v>55</v>
      </c>
      <c r="CX230">
        <v>20</v>
      </c>
      <c r="CY230">
        <v>81</v>
      </c>
      <c r="CZ230">
        <v>95</v>
      </c>
      <c r="DA230">
        <v>88</v>
      </c>
      <c r="DB230">
        <v>646</v>
      </c>
      <c r="DC230">
        <v>20</v>
      </c>
      <c r="DD230">
        <v>81</v>
      </c>
      <c r="DE230">
        <v>95</v>
      </c>
      <c r="DF230">
        <v>88</v>
      </c>
      <c r="DG230">
        <v>991.5</v>
      </c>
      <c r="DH230" t="s">
        <v>195</v>
      </c>
      <c r="DI230" t="s">
        <v>568</v>
      </c>
      <c r="DJ230">
        <v>2429.5392000000002</v>
      </c>
      <c r="DK230">
        <v>2412.8867999999998</v>
      </c>
      <c r="DL230">
        <v>2360.2791999999999</v>
      </c>
      <c r="DM230">
        <v>2299.4434999999999</v>
      </c>
      <c r="DN230">
        <v>2274.2110000000002</v>
      </c>
      <c r="DO230">
        <v>2251.3764999999999</v>
      </c>
      <c r="DP230">
        <v>2232.8261000000002</v>
      </c>
      <c r="DQ230">
        <v>2260.7469999999998</v>
      </c>
      <c r="DR230">
        <v>2238.2676000000001</v>
      </c>
      <c r="DS230">
        <v>2228.2781999999997</v>
      </c>
      <c r="DT230">
        <v>771.30229999999995</v>
      </c>
      <c r="DU230">
        <v>814.35379999999998</v>
      </c>
      <c r="DV230">
        <v>884.17830000000004</v>
      </c>
      <c r="DW230">
        <v>955.90620000000001</v>
      </c>
      <c r="DX230">
        <v>1002.3342</v>
      </c>
      <c r="DY230">
        <v>1046.5291999999999</v>
      </c>
      <c r="DZ230">
        <v>1090.5931</v>
      </c>
      <c r="EA230">
        <v>1110.2496000000001</v>
      </c>
      <c r="EB230">
        <v>1142.1555000000001</v>
      </c>
      <c r="EC230">
        <v>1162.7364</v>
      </c>
    </row>
    <row r="231" spans="1:133" customFormat="1" x14ac:dyDescent="0.25">
      <c r="A231" t="s">
        <v>147</v>
      </c>
      <c r="B231" t="s">
        <v>569</v>
      </c>
      <c r="C231">
        <v>231</v>
      </c>
      <c r="D231">
        <v>133295.99998788</v>
      </c>
      <c r="E231">
        <v>66.859280562564123</v>
      </c>
      <c r="F231">
        <v>1149.79444254855</v>
      </c>
      <c r="G231">
        <v>54894.977170433791</v>
      </c>
      <c r="H231">
        <v>87</v>
      </c>
      <c r="I231">
        <v>26.746780999999999</v>
      </c>
      <c r="J231">
        <v>23.175965000000001</v>
      </c>
      <c r="K231">
        <v>12.553798</v>
      </c>
      <c r="L231">
        <v>7.5342130000000003</v>
      </c>
      <c r="M231">
        <v>5825</v>
      </c>
      <c r="N231">
        <v>4267</v>
      </c>
      <c r="O231">
        <v>4159</v>
      </c>
      <c r="P231">
        <v>4174</v>
      </c>
      <c r="Q231">
        <v>4242</v>
      </c>
      <c r="R231">
        <v>4296</v>
      </c>
      <c r="S231">
        <v>1558</v>
      </c>
      <c r="T231">
        <v>1320</v>
      </c>
      <c r="U231">
        <v>1385</v>
      </c>
      <c r="V231">
        <v>1422</v>
      </c>
      <c r="W231">
        <v>1483</v>
      </c>
      <c r="X231">
        <v>28.168673999999999</v>
      </c>
      <c r="Y231">
        <v>1.1509259999999999</v>
      </c>
      <c r="Z231">
        <v>4219</v>
      </c>
      <c r="AA231">
        <v>4119</v>
      </c>
      <c r="AB231">
        <v>4102</v>
      </c>
      <c r="AC231">
        <v>4026.2094999999999</v>
      </c>
      <c r="AD231">
        <v>1699</v>
      </c>
      <c r="AE231">
        <v>1820</v>
      </c>
      <c r="AF231">
        <v>1879</v>
      </c>
      <c r="AG231">
        <v>1936.192</v>
      </c>
      <c r="AH231">
        <v>69660.429185000001</v>
      </c>
      <c r="AI231">
        <v>15959.862663</v>
      </c>
      <c r="AJ231">
        <v>0.95787599999999995</v>
      </c>
      <c r="AK231">
        <v>36.026887000000002</v>
      </c>
      <c r="AL231">
        <v>260444.159178</v>
      </c>
      <c r="AM231">
        <v>66.322999999999993</v>
      </c>
      <c r="AN231">
        <v>2.6310679600000002</v>
      </c>
      <c r="AO231">
        <v>11.725322</v>
      </c>
      <c r="AP231">
        <v>0.29099999999999998</v>
      </c>
      <c r="AQ231">
        <v>9.9796999999999993</v>
      </c>
      <c r="AR231">
        <v>7.4817</v>
      </c>
      <c r="AS231">
        <v>6.4044999999999996</v>
      </c>
      <c r="AT231">
        <v>-0.75029999999999997</v>
      </c>
      <c r="AU231">
        <v>411997.31182800001</v>
      </c>
      <c r="AV231">
        <v>363575.19600900001</v>
      </c>
      <c r="AW231">
        <v>352324.35010400001</v>
      </c>
      <c r="AX231">
        <v>419876.106195</v>
      </c>
      <c r="AY231">
        <v>385031.428571</v>
      </c>
      <c r="AZ231">
        <v>26311.244634999999</v>
      </c>
      <c r="BA231">
        <v>793.41360799999995</v>
      </c>
      <c r="BB231">
        <v>6050.4376419999999</v>
      </c>
      <c r="BC231">
        <v>168.43174200000001</v>
      </c>
      <c r="BD231">
        <v>455.486242</v>
      </c>
      <c r="BE231">
        <v>122571.88703500001</v>
      </c>
      <c r="BF231">
        <v>98371.630294999995</v>
      </c>
      <c r="BG231">
        <v>6.386266</v>
      </c>
      <c r="BH231">
        <v>372</v>
      </c>
      <c r="BI231">
        <v>350.75</v>
      </c>
      <c r="BJ231">
        <v>349.41666666999998</v>
      </c>
      <c r="BK231">
        <v>339</v>
      </c>
      <c r="BL231">
        <v>350</v>
      </c>
      <c r="BM231">
        <v>17.394095</v>
      </c>
      <c r="BO231">
        <v>0.39484999999999998</v>
      </c>
      <c r="BP231">
        <v>0.386266</v>
      </c>
      <c r="BQ231">
        <v>30.267029969999999</v>
      </c>
      <c r="BR231">
        <v>367</v>
      </c>
      <c r="BS231">
        <v>8456.1148990000002</v>
      </c>
      <c r="BT231">
        <v>36746.437768000003</v>
      </c>
      <c r="BU231">
        <v>137386.392811</v>
      </c>
      <c r="BV231">
        <v>977388.12785399996</v>
      </c>
      <c r="BW231">
        <v>2063.8626610000001</v>
      </c>
      <c r="BX231">
        <v>85.344262299999997</v>
      </c>
      <c r="BY231">
        <v>10.622593</v>
      </c>
      <c r="BZ231">
        <v>219</v>
      </c>
      <c r="CA231">
        <v>212.83333332999999</v>
      </c>
      <c r="CB231">
        <v>220.58333332999999</v>
      </c>
      <c r="CC231">
        <v>228.66666667000001</v>
      </c>
      <c r="CD231">
        <v>220</v>
      </c>
      <c r="CE231">
        <v>165.5</v>
      </c>
      <c r="CF231">
        <v>155.75</v>
      </c>
      <c r="CG231">
        <v>161.08333332999999</v>
      </c>
      <c r="CH231">
        <v>170.75</v>
      </c>
      <c r="CI231">
        <v>162</v>
      </c>
      <c r="CJ231">
        <v>53</v>
      </c>
      <c r="CK231">
        <v>57.083333330000002</v>
      </c>
      <c r="CL231">
        <v>59.5</v>
      </c>
      <c r="CM231">
        <v>57.916666669999998</v>
      </c>
      <c r="CN231">
        <v>58.5</v>
      </c>
      <c r="CO231">
        <v>3.7596569999999998</v>
      </c>
      <c r="CP231">
        <v>85</v>
      </c>
      <c r="CR231">
        <v>19</v>
      </c>
      <c r="CS231">
        <v>34</v>
      </c>
      <c r="CT231">
        <v>87</v>
      </c>
      <c r="CU231">
        <v>83</v>
      </c>
      <c r="CW231">
        <v>75</v>
      </c>
      <c r="CX231">
        <v>32</v>
      </c>
      <c r="CY231">
        <v>72</v>
      </c>
      <c r="CZ231">
        <v>69</v>
      </c>
      <c r="DA231">
        <v>85</v>
      </c>
      <c r="DB231">
        <v>941</v>
      </c>
      <c r="DC231">
        <v>32</v>
      </c>
      <c r="DD231">
        <v>72</v>
      </c>
      <c r="DE231">
        <v>69</v>
      </c>
      <c r="DF231">
        <v>85</v>
      </c>
      <c r="DG231">
        <v>633</v>
      </c>
      <c r="DH231" t="s">
        <v>147</v>
      </c>
      <c r="DI231" t="s">
        <v>569</v>
      </c>
      <c r="DJ231">
        <v>4290.5919999999996</v>
      </c>
      <c r="DK231">
        <v>4271.5847000000003</v>
      </c>
      <c r="DL231">
        <v>4178.7646000000004</v>
      </c>
      <c r="DM231">
        <v>4125.8199000000004</v>
      </c>
      <c r="DN231">
        <v>4026.2094999999999</v>
      </c>
      <c r="DO231">
        <v>3960.0774000000001</v>
      </c>
      <c r="DP231">
        <v>3889.0879</v>
      </c>
      <c r="DQ231">
        <v>3863.9762999999998</v>
      </c>
      <c r="DR231">
        <v>3872.8018000000002</v>
      </c>
      <c r="DS231">
        <v>3899.2147</v>
      </c>
      <c r="DT231">
        <v>1555.5081</v>
      </c>
      <c r="DU231">
        <v>1642.0030999999999</v>
      </c>
      <c r="DV231">
        <v>1750.4537</v>
      </c>
      <c r="DW231">
        <v>1829.4222</v>
      </c>
      <c r="DX231">
        <v>1936.192</v>
      </c>
      <c r="DY231">
        <v>2038.1570999999999</v>
      </c>
      <c r="DZ231">
        <v>2138.0794999999998</v>
      </c>
      <c r="EA231">
        <v>2218.5558999999998</v>
      </c>
      <c r="EB231">
        <v>2254.8962999999999</v>
      </c>
      <c r="EC231">
        <v>2281.5727999999999</v>
      </c>
    </row>
    <row r="232" spans="1:133" customFormat="1" x14ac:dyDescent="0.25">
      <c r="A232" t="s">
        <v>46</v>
      </c>
      <c r="B232" t="s">
        <v>570</v>
      </c>
      <c r="C232">
        <v>232</v>
      </c>
      <c r="D232">
        <v>568595.99999916006</v>
      </c>
      <c r="E232">
        <v>95.224168096631189</v>
      </c>
      <c r="F232">
        <v>819.46584218121006</v>
      </c>
      <c r="G232">
        <v>56142.585550268057</v>
      </c>
      <c r="H232">
        <v>87</v>
      </c>
      <c r="I232">
        <v>26.703115</v>
      </c>
      <c r="J232">
        <v>34.616213999999999</v>
      </c>
      <c r="K232">
        <v>10.165836000000001</v>
      </c>
      <c r="L232">
        <v>6.2054900000000002</v>
      </c>
      <c r="M232">
        <v>13901</v>
      </c>
      <c r="N232">
        <v>10189</v>
      </c>
      <c r="O232">
        <v>9687</v>
      </c>
      <c r="P232">
        <v>9825</v>
      </c>
      <c r="Q232">
        <v>9990</v>
      </c>
      <c r="R232">
        <v>10089</v>
      </c>
      <c r="S232">
        <v>3712</v>
      </c>
      <c r="T232">
        <v>3270</v>
      </c>
      <c r="U232">
        <v>3353</v>
      </c>
      <c r="V232">
        <v>3445</v>
      </c>
      <c r="W232">
        <v>3566</v>
      </c>
      <c r="X232">
        <v>23.238824000000001</v>
      </c>
      <c r="Y232">
        <v>1.058209</v>
      </c>
      <c r="Z232">
        <v>10172</v>
      </c>
      <c r="AA232">
        <v>10056</v>
      </c>
      <c r="AB232">
        <v>9837</v>
      </c>
      <c r="AC232">
        <v>9681.9069</v>
      </c>
      <c r="AD232">
        <v>3835</v>
      </c>
      <c r="AE232">
        <v>4086</v>
      </c>
      <c r="AF232">
        <v>4381</v>
      </c>
      <c r="AG232">
        <v>4591.2723999999998</v>
      </c>
      <c r="AH232">
        <v>74928.997914000007</v>
      </c>
      <c r="AI232">
        <v>14652.913839000001</v>
      </c>
      <c r="AJ232">
        <v>115.520837</v>
      </c>
      <c r="AK232">
        <v>50.018388999999999</v>
      </c>
      <c r="AL232">
        <v>280600.215517</v>
      </c>
      <c r="AM232">
        <v>60.430999999999997</v>
      </c>
      <c r="AN232">
        <v>2.6079136699999999</v>
      </c>
      <c r="AO232">
        <v>13.099777</v>
      </c>
      <c r="AP232">
        <v>15.180300000000001</v>
      </c>
      <c r="AQ232">
        <v>11.876799999999999</v>
      </c>
      <c r="AR232">
        <v>12.2668</v>
      </c>
      <c r="AS232">
        <v>9.7751000000000001</v>
      </c>
      <c r="AT232">
        <v>13.127599999999999</v>
      </c>
      <c r="AU232">
        <v>384760.52848899999</v>
      </c>
      <c r="AV232">
        <v>295225.11863899999</v>
      </c>
      <c r="AW232">
        <v>301624.73820199998</v>
      </c>
      <c r="AX232">
        <v>321720.371805</v>
      </c>
      <c r="AY232">
        <v>346932.217573</v>
      </c>
      <c r="AZ232">
        <v>33518.811596</v>
      </c>
      <c r="BA232">
        <v>584.38931400000001</v>
      </c>
      <c r="BB232">
        <v>7003.4939320000003</v>
      </c>
      <c r="BC232">
        <v>136.48065800000001</v>
      </c>
      <c r="BD232">
        <v>79.257080000000002</v>
      </c>
      <c r="BE232">
        <v>139101.02370699999</v>
      </c>
      <c r="BF232">
        <v>125523.976293</v>
      </c>
      <c r="BG232">
        <v>8.7116030000000002</v>
      </c>
      <c r="BH232">
        <v>1211</v>
      </c>
      <c r="BI232">
        <v>1281.9166666599999</v>
      </c>
      <c r="BJ232">
        <v>1352.8333333400001</v>
      </c>
      <c r="BK232">
        <v>1291</v>
      </c>
      <c r="BL232">
        <v>1195</v>
      </c>
      <c r="BM232">
        <v>23.545259000000001</v>
      </c>
      <c r="BN232">
        <v>3.3856320000000002</v>
      </c>
      <c r="BO232">
        <v>0.381268</v>
      </c>
      <c r="BQ232">
        <v>39.127167630000002</v>
      </c>
      <c r="BR232">
        <v>1211</v>
      </c>
      <c r="BS232">
        <v>6799.2744659999998</v>
      </c>
      <c r="BT232">
        <v>37556.650601000001</v>
      </c>
      <c r="BU232">
        <v>140645.20474099999</v>
      </c>
      <c r="BV232">
        <v>992538.02281400003</v>
      </c>
      <c r="BW232">
        <v>2124.3795409999998</v>
      </c>
      <c r="BX232">
        <v>59.217105259999997</v>
      </c>
      <c r="BY232">
        <v>10.695043</v>
      </c>
      <c r="BZ232">
        <v>526</v>
      </c>
      <c r="CA232">
        <v>464.91666666999998</v>
      </c>
      <c r="CB232">
        <v>418.33333333000002</v>
      </c>
      <c r="CD232">
        <v>503.5</v>
      </c>
      <c r="CE232">
        <v>397</v>
      </c>
      <c r="CF232">
        <v>369</v>
      </c>
      <c r="CG232">
        <v>327.83333333000002</v>
      </c>
      <c r="CI232">
        <v>380.5</v>
      </c>
      <c r="CJ232">
        <v>128.5</v>
      </c>
      <c r="CK232">
        <v>95.916666669999998</v>
      </c>
      <c r="CL232">
        <v>90.5</v>
      </c>
      <c r="CN232">
        <v>122</v>
      </c>
      <c r="CO232">
        <v>3.7839</v>
      </c>
      <c r="CP232">
        <v>86</v>
      </c>
      <c r="CR232">
        <v>19</v>
      </c>
      <c r="CS232">
        <v>39</v>
      </c>
      <c r="CT232">
        <v>90</v>
      </c>
      <c r="CU232">
        <v>90</v>
      </c>
      <c r="CW232">
        <v>11</v>
      </c>
      <c r="CX232">
        <v>34</v>
      </c>
      <c r="CY232">
        <v>72</v>
      </c>
      <c r="CZ232">
        <v>73</v>
      </c>
      <c r="DA232">
        <v>87</v>
      </c>
      <c r="DB232">
        <v>699</v>
      </c>
      <c r="DC232">
        <v>34</v>
      </c>
      <c r="DD232">
        <v>72</v>
      </c>
      <c r="DE232">
        <v>73</v>
      </c>
      <c r="DF232">
        <v>87</v>
      </c>
      <c r="DG232">
        <v>669</v>
      </c>
      <c r="DH232" t="s">
        <v>46</v>
      </c>
      <c r="DI232" t="s">
        <v>570</v>
      </c>
      <c r="DJ232">
        <v>10159.4501</v>
      </c>
      <c r="DK232">
        <v>10128.051600000001</v>
      </c>
      <c r="DL232">
        <v>9988.0697999999993</v>
      </c>
      <c r="DM232">
        <v>9852.2932000000001</v>
      </c>
      <c r="DN232">
        <v>9681.9069</v>
      </c>
      <c r="DO232">
        <v>9575.9081000000006</v>
      </c>
      <c r="DP232">
        <v>9476.9027000000006</v>
      </c>
      <c r="DQ232">
        <v>9391.5527000000002</v>
      </c>
      <c r="DR232">
        <v>9384.6965</v>
      </c>
      <c r="DS232">
        <v>9410.7824999999993</v>
      </c>
      <c r="DT232">
        <v>3685.0082000000002</v>
      </c>
      <c r="DU232">
        <v>3849.9592000000002</v>
      </c>
      <c r="DV232">
        <v>4107.3746000000001</v>
      </c>
      <c r="DW232">
        <v>4353.6719999999996</v>
      </c>
      <c r="DX232">
        <v>4591.2723999999998</v>
      </c>
      <c r="DY232">
        <v>4805.3928999999998</v>
      </c>
      <c r="DZ232">
        <v>4980.7326000000003</v>
      </c>
      <c r="EA232">
        <v>5214.9485999999997</v>
      </c>
      <c r="EB232">
        <v>5345.5105000000003</v>
      </c>
      <c r="EC232">
        <v>5426.3683000000001</v>
      </c>
    </row>
    <row r="233" spans="1:133" customFormat="1" x14ac:dyDescent="0.25">
      <c r="A233" t="s">
        <v>23</v>
      </c>
      <c r="B233" t="s">
        <v>571</v>
      </c>
      <c r="C233">
        <v>233</v>
      </c>
      <c r="D233">
        <v>362940.00003360002</v>
      </c>
      <c r="E233">
        <v>95.42711734415137</v>
      </c>
      <c r="F233">
        <v>1017.146084658125</v>
      </c>
      <c r="G233">
        <v>54800.582247219798</v>
      </c>
      <c r="H233">
        <v>91</v>
      </c>
      <c r="I233">
        <v>27.169118000000001</v>
      </c>
      <c r="J233">
        <v>22.003675999999999</v>
      </c>
      <c r="K233">
        <v>9.4714240000000007</v>
      </c>
      <c r="L233">
        <v>5.6652230000000001</v>
      </c>
      <c r="M233">
        <v>10880</v>
      </c>
      <c r="N233">
        <v>7924</v>
      </c>
      <c r="O233">
        <v>7623</v>
      </c>
      <c r="P233">
        <v>7722</v>
      </c>
      <c r="Q233">
        <v>7812</v>
      </c>
      <c r="R233">
        <v>7892</v>
      </c>
      <c r="S233">
        <v>2956</v>
      </c>
      <c r="T233">
        <v>2700</v>
      </c>
      <c r="U233">
        <v>2754</v>
      </c>
      <c r="V233">
        <v>2729</v>
      </c>
      <c r="W233">
        <v>2838</v>
      </c>
      <c r="X233">
        <v>20.851700000000001</v>
      </c>
      <c r="Y233">
        <v>0.92376000000000003</v>
      </c>
      <c r="Z233">
        <v>7922</v>
      </c>
      <c r="AA233">
        <v>7861</v>
      </c>
      <c r="AB233">
        <v>7648</v>
      </c>
      <c r="AC233">
        <v>7643.7182000000003</v>
      </c>
      <c r="AD233">
        <v>3170</v>
      </c>
      <c r="AE233">
        <v>3327</v>
      </c>
      <c r="AF233">
        <v>3319</v>
      </c>
      <c r="AG233">
        <v>3537.2022000000002</v>
      </c>
      <c r="AH233">
        <v>77110.386029000001</v>
      </c>
      <c r="AI233">
        <v>13978.400858999999</v>
      </c>
      <c r="AJ233">
        <v>112.314763</v>
      </c>
      <c r="AK233">
        <v>43.543256</v>
      </c>
      <c r="AL233">
        <v>283816.305819</v>
      </c>
      <c r="AM233">
        <v>56.317999999999998</v>
      </c>
      <c r="AN233">
        <v>3.5477941199999998</v>
      </c>
      <c r="AO233">
        <v>8.2261030000000002</v>
      </c>
      <c r="AP233">
        <v>18.201799999999999</v>
      </c>
      <c r="AQ233">
        <v>13.402900000000001</v>
      </c>
      <c r="AR233">
        <v>17.142299999999999</v>
      </c>
      <c r="AS233">
        <v>15.9758</v>
      </c>
      <c r="AT233">
        <v>18.860700000000001</v>
      </c>
      <c r="AU233">
        <v>459157.96019900002</v>
      </c>
      <c r="AV233">
        <v>387627.46214100003</v>
      </c>
      <c r="AW233">
        <v>394439.828553</v>
      </c>
      <c r="AX233">
        <v>431233.60655700002</v>
      </c>
      <c r="AY233">
        <v>503764.53900699998</v>
      </c>
      <c r="AZ233">
        <v>33930.422793999998</v>
      </c>
      <c r="BA233">
        <v>631.07056599999999</v>
      </c>
      <c r="BB233">
        <v>6246.5598529999997</v>
      </c>
      <c r="BC233">
        <v>102.686956</v>
      </c>
      <c r="BD233">
        <v>147.897581</v>
      </c>
      <c r="BE233">
        <v>141329.499323</v>
      </c>
      <c r="BF233">
        <v>124885.99458699999</v>
      </c>
      <c r="BG233">
        <v>7.3897060000000003</v>
      </c>
      <c r="BH233">
        <v>804</v>
      </c>
      <c r="BI233">
        <v>731.91666667000004</v>
      </c>
      <c r="BJ233">
        <v>758.25</v>
      </c>
      <c r="BK233">
        <v>732</v>
      </c>
      <c r="BL233">
        <v>705</v>
      </c>
      <c r="BM233">
        <v>18.26793</v>
      </c>
      <c r="BN233">
        <v>3.7313429999999999</v>
      </c>
      <c r="BO233">
        <v>0.37683800000000001</v>
      </c>
      <c r="BP233">
        <v>0.422794</v>
      </c>
      <c r="BQ233">
        <v>40.597315440000003</v>
      </c>
      <c r="BR233">
        <v>745</v>
      </c>
      <c r="BS233">
        <v>6806.6426460000002</v>
      </c>
      <c r="BT233">
        <v>38503.584559000003</v>
      </c>
      <c r="BU233">
        <v>141718.20027100001</v>
      </c>
      <c r="BV233">
        <v>1219560.407569</v>
      </c>
      <c r="BW233">
        <v>1730.1470589999999</v>
      </c>
      <c r="BX233">
        <v>62.976744189999998</v>
      </c>
      <c r="BY233">
        <v>9.2185389999999998</v>
      </c>
      <c r="BZ233">
        <v>343.5</v>
      </c>
      <c r="CA233">
        <v>388.25</v>
      </c>
      <c r="CB233">
        <v>383.25</v>
      </c>
      <c r="CC233">
        <v>329.41666666999998</v>
      </c>
      <c r="CD233">
        <v>339.5</v>
      </c>
      <c r="CE233">
        <v>272.5</v>
      </c>
      <c r="CF233">
        <v>309.58333333000002</v>
      </c>
      <c r="CG233">
        <v>298.08333333000002</v>
      </c>
      <c r="CH233">
        <v>247.41666667000001</v>
      </c>
      <c r="CI233">
        <v>264</v>
      </c>
      <c r="CJ233">
        <v>72</v>
      </c>
      <c r="CK233">
        <v>78.666666669999998</v>
      </c>
      <c r="CL233">
        <v>85.166666669999998</v>
      </c>
      <c r="CM233">
        <v>82</v>
      </c>
      <c r="CN233">
        <v>77</v>
      </c>
      <c r="CO233">
        <v>3.1571690000000001</v>
      </c>
      <c r="CP233">
        <v>87</v>
      </c>
      <c r="CS233">
        <v>33</v>
      </c>
      <c r="CT233">
        <v>84</v>
      </c>
      <c r="CU233">
        <v>85</v>
      </c>
      <c r="CX233">
        <v>27</v>
      </c>
      <c r="CY233">
        <v>62</v>
      </c>
      <c r="CZ233">
        <v>63</v>
      </c>
      <c r="DA233">
        <v>83</v>
      </c>
      <c r="DB233">
        <v>447</v>
      </c>
      <c r="DC233">
        <v>27</v>
      </c>
      <c r="DD233">
        <v>62</v>
      </c>
      <c r="DE233">
        <v>63</v>
      </c>
      <c r="DF233">
        <v>83</v>
      </c>
      <c r="DG233">
        <v>424</v>
      </c>
      <c r="DH233" t="s">
        <v>23</v>
      </c>
      <c r="DI233" t="s">
        <v>571</v>
      </c>
      <c r="DJ233">
        <v>7917.7655999999997</v>
      </c>
      <c r="DK233">
        <v>7887.1543000000001</v>
      </c>
      <c r="DL233">
        <v>7802.7644</v>
      </c>
      <c r="DM233">
        <v>7750.1880000000001</v>
      </c>
      <c r="DN233">
        <v>7643.7182000000003</v>
      </c>
      <c r="DO233">
        <v>7611.1100999999999</v>
      </c>
      <c r="DP233">
        <v>7580.3723</v>
      </c>
      <c r="DQ233">
        <v>7634.9525000000003</v>
      </c>
      <c r="DR233">
        <v>7694.2681000000002</v>
      </c>
      <c r="DS233">
        <v>7771.2465000000002</v>
      </c>
      <c r="DT233">
        <v>2955.2741999999998</v>
      </c>
      <c r="DU233">
        <v>3094.2669999999998</v>
      </c>
      <c r="DV233">
        <v>3241.6325000000002</v>
      </c>
      <c r="DW233">
        <v>3374.0579000000002</v>
      </c>
      <c r="DX233">
        <v>3537.2022000000002</v>
      </c>
      <c r="DY233">
        <v>3672.0725000000002</v>
      </c>
      <c r="DZ233">
        <v>3815.1579999999999</v>
      </c>
      <c r="EA233">
        <v>3913.9832000000001</v>
      </c>
      <c r="EB233">
        <v>4006.8326999999999</v>
      </c>
      <c r="EC233">
        <v>4044.1410000000001</v>
      </c>
    </row>
    <row r="234" spans="1:133" customFormat="1" x14ac:dyDescent="0.25">
      <c r="A234" t="s">
        <v>217</v>
      </c>
      <c r="B234" t="s">
        <v>572</v>
      </c>
      <c r="C234">
        <v>234</v>
      </c>
      <c r="D234">
        <v>89784</v>
      </c>
      <c r="E234">
        <v>155.9153876238457</v>
      </c>
      <c r="F234">
        <v>698.72137574764997</v>
      </c>
      <c r="G234">
        <v>48254.545462860609</v>
      </c>
      <c r="H234">
        <v>66</v>
      </c>
      <c r="I234">
        <v>25.485037999999999</v>
      </c>
      <c r="J234">
        <v>23.281815000000002</v>
      </c>
      <c r="K234">
        <v>11.675981999999999</v>
      </c>
      <c r="L234">
        <v>6.8760539999999999</v>
      </c>
      <c r="M234">
        <v>3041</v>
      </c>
      <c r="N234">
        <v>2266</v>
      </c>
      <c r="O234">
        <v>2192</v>
      </c>
      <c r="P234">
        <v>2222</v>
      </c>
      <c r="Q234">
        <v>2241</v>
      </c>
      <c r="R234">
        <v>2276</v>
      </c>
      <c r="S234">
        <v>775</v>
      </c>
      <c r="T234">
        <v>643</v>
      </c>
      <c r="U234">
        <v>676</v>
      </c>
      <c r="V234">
        <v>674</v>
      </c>
      <c r="W234">
        <v>723</v>
      </c>
      <c r="X234">
        <v>26.980747000000001</v>
      </c>
      <c r="Y234">
        <v>1.091296</v>
      </c>
      <c r="Z234">
        <v>2268</v>
      </c>
      <c r="AA234">
        <v>2238</v>
      </c>
      <c r="AB234">
        <v>2220</v>
      </c>
      <c r="AC234">
        <v>2196.9776000000002</v>
      </c>
      <c r="AD234">
        <v>796</v>
      </c>
      <c r="AE234">
        <v>858</v>
      </c>
      <c r="AF234">
        <v>904</v>
      </c>
      <c r="AG234">
        <v>968.57709999999997</v>
      </c>
      <c r="AH234">
        <v>62816.836566999998</v>
      </c>
      <c r="AI234">
        <v>15112.944724999999</v>
      </c>
      <c r="AJ234">
        <v>8.4435760000000002</v>
      </c>
      <c r="AK234">
        <v>32.738886999999998</v>
      </c>
      <c r="AL234">
        <v>246485.16128999999</v>
      </c>
      <c r="AM234">
        <v>50.645000000000003</v>
      </c>
      <c r="AN234">
        <v>5.27631579</v>
      </c>
      <c r="AO234">
        <v>22.821439999999999</v>
      </c>
      <c r="AP234">
        <v>5.2153999999999998</v>
      </c>
      <c r="AQ234">
        <v>1.8842000000000001</v>
      </c>
      <c r="AR234">
        <v>3.2803</v>
      </c>
      <c r="AS234">
        <v>6.6760999999999999</v>
      </c>
      <c r="AT234">
        <v>1.1752</v>
      </c>
      <c r="AU234">
        <v>186154.30267100001</v>
      </c>
      <c r="AV234">
        <v>162651.87799499999</v>
      </c>
      <c r="AW234">
        <v>163019.33488000001</v>
      </c>
      <c r="AX234">
        <v>180070.73955</v>
      </c>
      <c r="AY234">
        <v>181024.76780199999</v>
      </c>
      <c r="AZ234">
        <v>20629.398224</v>
      </c>
      <c r="BA234">
        <v>1176.5593120000001</v>
      </c>
      <c r="BB234">
        <v>5016.0589120000004</v>
      </c>
      <c r="BC234">
        <v>160.14550600000001</v>
      </c>
      <c r="BD234">
        <v>4.4361639999999998</v>
      </c>
      <c r="BE234">
        <v>101709.677419</v>
      </c>
      <c r="BF234">
        <v>80947.096774000005</v>
      </c>
      <c r="BG234">
        <v>11.081880999999999</v>
      </c>
      <c r="BH234">
        <v>337</v>
      </c>
      <c r="BI234">
        <v>330.58333333000002</v>
      </c>
      <c r="BJ234">
        <v>323.25</v>
      </c>
      <c r="BK234">
        <v>311</v>
      </c>
      <c r="BL234">
        <v>323</v>
      </c>
      <c r="BM234">
        <v>29.806452</v>
      </c>
      <c r="BO234">
        <v>0.27951300000000001</v>
      </c>
      <c r="BP234">
        <v>0.55902700000000005</v>
      </c>
      <c r="BQ234">
        <v>32.25</v>
      </c>
      <c r="BR234">
        <v>232</v>
      </c>
      <c r="BS234">
        <v>8723.0946679999997</v>
      </c>
      <c r="BT234">
        <v>36775.073988999997</v>
      </c>
      <c r="BU234">
        <v>144300.64516099999</v>
      </c>
      <c r="BV234">
        <v>1355551.5151519999</v>
      </c>
      <c r="BW234">
        <v>1309.1088460000001</v>
      </c>
      <c r="BX234">
        <v>50.38461538</v>
      </c>
      <c r="BY234">
        <v>8.1935479999999998</v>
      </c>
      <c r="BZ234">
        <v>82.5</v>
      </c>
      <c r="CA234">
        <v>79.833333330000002</v>
      </c>
      <c r="CB234">
        <v>90.833333330000002</v>
      </c>
      <c r="CC234">
        <v>85.5</v>
      </c>
      <c r="CD234">
        <v>69.5</v>
      </c>
      <c r="CE234">
        <v>63.5</v>
      </c>
      <c r="CF234">
        <v>59.416666669999998</v>
      </c>
      <c r="CG234">
        <v>68.166666669999998</v>
      </c>
      <c r="CH234">
        <v>64.666666669999998</v>
      </c>
      <c r="CI234">
        <v>49.5</v>
      </c>
      <c r="CJ234">
        <v>19</v>
      </c>
      <c r="CK234">
        <v>20.416666670000001</v>
      </c>
      <c r="CL234">
        <v>22.666666670000001</v>
      </c>
      <c r="CM234">
        <v>20.833333329999999</v>
      </c>
      <c r="CN234">
        <v>20</v>
      </c>
      <c r="CO234">
        <v>2.712923</v>
      </c>
      <c r="CP234">
        <v>87</v>
      </c>
      <c r="CR234">
        <v>17</v>
      </c>
      <c r="CS234">
        <v>35</v>
      </c>
      <c r="CT234">
        <v>98</v>
      </c>
      <c r="CU234">
        <v>89</v>
      </c>
      <c r="CW234">
        <v>86</v>
      </c>
      <c r="CX234">
        <v>31</v>
      </c>
      <c r="CY234">
        <v>64</v>
      </c>
      <c r="CZ234">
        <v>73</v>
      </c>
      <c r="DA234">
        <v>91</v>
      </c>
      <c r="DB234">
        <v>662.5</v>
      </c>
      <c r="DC234">
        <v>31</v>
      </c>
      <c r="DD234">
        <v>64</v>
      </c>
      <c r="DE234">
        <v>73</v>
      </c>
      <c r="DF234">
        <v>91</v>
      </c>
      <c r="DG234">
        <v>560.5</v>
      </c>
      <c r="DH234" t="s">
        <v>217</v>
      </c>
      <c r="DI234" t="s">
        <v>572</v>
      </c>
      <c r="DJ234">
        <v>2279.6745000000001</v>
      </c>
      <c r="DK234">
        <v>2280.2980000000002</v>
      </c>
      <c r="DL234">
        <v>2247.1518999999998</v>
      </c>
      <c r="DM234">
        <v>2237.7925</v>
      </c>
      <c r="DN234">
        <v>2196.9776000000002</v>
      </c>
      <c r="DO234">
        <v>2168.6316999999999</v>
      </c>
      <c r="DP234">
        <v>2121.3483000000001</v>
      </c>
      <c r="DQ234">
        <v>2122.5063</v>
      </c>
      <c r="DR234">
        <v>2107.2613000000001</v>
      </c>
      <c r="DS234">
        <v>2100.9362000000001</v>
      </c>
      <c r="DT234">
        <v>760.95420000000001</v>
      </c>
      <c r="DU234">
        <v>805.01850000000002</v>
      </c>
      <c r="DV234">
        <v>874.13409999999999</v>
      </c>
      <c r="DW234">
        <v>910.1173</v>
      </c>
      <c r="DX234">
        <v>968.57709999999997</v>
      </c>
      <c r="DY234">
        <v>1022.5553</v>
      </c>
      <c r="DZ234">
        <v>1086.4662000000001</v>
      </c>
      <c r="EA234">
        <v>1126.6081999999999</v>
      </c>
      <c r="EB234">
        <v>1158.9854</v>
      </c>
      <c r="EC234">
        <v>1179.6493</v>
      </c>
    </row>
    <row r="235" spans="1:133" customFormat="1" x14ac:dyDescent="0.25">
      <c r="A235" t="s">
        <v>73</v>
      </c>
      <c r="B235" t="s">
        <v>573</v>
      </c>
      <c r="C235">
        <v>235</v>
      </c>
      <c r="D235">
        <v>146736.00001392001</v>
      </c>
      <c r="E235">
        <v>162.47937362867702</v>
      </c>
      <c r="F235">
        <v>765.79707767207833</v>
      </c>
      <c r="G235">
        <v>92032.786902032793</v>
      </c>
      <c r="H235">
        <v>71</v>
      </c>
      <c r="I235">
        <v>26.305515</v>
      </c>
      <c r="J235">
        <v>22.279160000000001</v>
      </c>
      <c r="K235">
        <v>12.083144000000001</v>
      </c>
      <c r="L235">
        <v>6.9805089999999996</v>
      </c>
      <c r="M235">
        <v>4098</v>
      </c>
      <c r="N235">
        <v>3020</v>
      </c>
      <c r="O235">
        <v>2907</v>
      </c>
      <c r="P235">
        <v>2942</v>
      </c>
      <c r="Q235">
        <v>2975</v>
      </c>
      <c r="R235">
        <v>2982</v>
      </c>
      <c r="S235">
        <v>1078</v>
      </c>
      <c r="T235">
        <v>998</v>
      </c>
      <c r="U235">
        <v>1008</v>
      </c>
      <c r="V235">
        <v>1029</v>
      </c>
      <c r="W235">
        <v>1055</v>
      </c>
      <c r="X235">
        <v>26.536294999999999</v>
      </c>
      <c r="Y235">
        <v>1.1850020000000001</v>
      </c>
      <c r="Z235">
        <v>3001</v>
      </c>
      <c r="AA235">
        <v>3017</v>
      </c>
      <c r="AB235">
        <v>3006</v>
      </c>
      <c r="AC235">
        <v>2980.7948000000001</v>
      </c>
      <c r="AD235">
        <v>1137</v>
      </c>
      <c r="AE235">
        <v>1208</v>
      </c>
      <c r="AF235">
        <v>1247</v>
      </c>
      <c r="AG235">
        <v>1310.7224000000001</v>
      </c>
      <c r="AH235">
        <v>66807.223035999996</v>
      </c>
      <c r="AI235">
        <v>14711.778799</v>
      </c>
      <c r="AJ235">
        <v>-6.329542</v>
      </c>
      <c r="AK235">
        <v>0.64754299999999998</v>
      </c>
      <c r="AL235">
        <v>253966.60482400001</v>
      </c>
      <c r="AM235">
        <v>54.08</v>
      </c>
      <c r="AN235">
        <v>1.7391304299999999</v>
      </c>
      <c r="AO235">
        <v>20.668619</v>
      </c>
      <c r="AP235">
        <v>-2.7105000000000001</v>
      </c>
      <c r="AQ235">
        <v>3.0716000000000001</v>
      </c>
      <c r="AR235">
        <v>-4.6725000000000003</v>
      </c>
      <c r="AS235">
        <v>-9.7716999999999992</v>
      </c>
      <c r="AT235">
        <v>-3.9733999999999998</v>
      </c>
      <c r="AU235">
        <v>297275.13227499998</v>
      </c>
      <c r="AV235">
        <v>360605.13123399997</v>
      </c>
      <c r="AW235">
        <v>313305.057096</v>
      </c>
      <c r="AX235">
        <v>305466.66666699998</v>
      </c>
      <c r="AY235">
        <v>292807.36543900002</v>
      </c>
      <c r="AZ235">
        <v>27420.693020999999</v>
      </c>
      <c r="BA235">
        <v>487.34054300000003</v>
      </c>
      <c r="BB235">
        <v>6314.3171659999998</v>
      </c>
      <c r="BC235">
        <v>203.58738600000001</v>
      </c>
      <c r="BD235">
        <v>297.41630500000002</v>
      </c>
      <c r="BE235">
        <v>119409.09090900001</v>
      </c>
      <c r="BF235">
        <v>104239.332096</v>
      </c>
      <c r="BG235">
        <v>9.2240120000000001</v>
      </c>
      <c r="BH235">
        <v>378</v>
      </c>
      <c r="BI235">
        <v>282.58333333000002</v>
      </c>
      <c r="BJ235">
        <v>306.5</v>
      </c>
      <c r="BK235">
        <v>330</v>
      </c>
      <c r="BL235">
        <v>353</v>
      </c>
      <c r="BM235">
        <v>23.840444999999999</v>
      </c>
      <c r="BN235">
        <v>1.587302</v>
      </c>
      <c r="BO235">
        <v>0.46364100000000003</v>
      </c>
      <c r="BP235">
        <v>0.58565199999999995</v>
      </c>
      <c r="BQ235">
        <v>34.348314610000003</v>
      </c>
      <c r="BR235">
        <v>356</v>
      </c>
      <c r="BS235">
        <v>7408.469857</v>
      </c>
      <c r="BT235">
        <v>35393.118594</v>
      </c>
      <c r="BU235">
        <v>134546.382189</v>
      </c>
      <c r="BV235">
        <v>1585147.5409840001</v>
      </c>
      <c r="BW235">
        <v>2054.9048320000002</v>
      </c>
      <c r="BX235">
        <v>64.714285709999999</v>
      </c>
      <c r="BY235">
        <v>6.493506</v>
      </c>
      <c r="BZ235">
        <v>91.5</v>
      </c>
      <c r="CA235">
        <v>116.75</v>
      </c>
      <c r="CB235">
        <v>112.5</v>
      </c>
      <c r="CC235">
        <v>103.41666667</v>
      </c>
      <c r="CD235">
        <v>103</v>
      </c>
      <c r="CE235">
        <v>70</v>
      </c>
      <c r="CF235">
        <v>96.25</v>
      </c>
      <c r="CG235">
        <v>89.583333330000002</v>
      </c>
      <c r="CH235">
        <v>79.083333330000002</v>
      </c>
      <c r="CI235">
        <v>76.5</v>
      </c>
      <c r="CJ235">
        <v>21</v>
      </c>
      <c r="CK235">
        <v>20.5</v>
      </c>
      <c r="CL235">
        <v>22.916666670000001</v>
      </c>
      <c r="CM235">
        <v>24.333333329999999</v>
      </c>
      <c r="CN235">
        <v>26</v>
      </c>
      <c r="CO235">
        <v>2.232796</v>
      </c>
      <c r="CP235">
        <v>83</v>
      </c>
      <c r="CR235">
        <v>19</v>
      </c>
      <c r="CS235">
        <v>32</v>
      </c>
      <c r="CT235">
        <v>90</v>
      </c>
      <c r="CU235">
        <v>90</v>
      </c>
      <c r="CW235">
        <v>21</v>
      </c>
      <c r="CX235">
        <v>15</v>
      </c>
      <c r="CY235">
        <v>77</v>
      </c>
      <c r="CZ235">
        <v>82</v>
      </c>
      <c r="DA235">
        <v>92</v>
      </c>
      <c r="DB235">
        <v>732</v>
      </c>
      <c r="DC235">
        <v>15</v>
      </c>
      <c r="DD235">
        <v>77</v>
      </c>
      <c r="DE235">
        <v>82</v>
      </c>
      <c r="DF235">
        <v>92</v>
      </c>
      <c r="DG235">
        <v>915</v>
      </c>
      <c r="DH235" t="s">
        <v>73</v>
      </c>
      <c r="DI235" t="s">
        <v>573</v>
      </c>
      <c r="DJ235">
        <v>3010.8233</v>
      </c>
      <c r="DK235">
        <v>3016.7247000000002</v>
      </c>
      <c r="DL235">
        <v>3036.9276</v>
      </c>
      <c r="DM235">
        <v>2992.556</v>
      </c>
      <c r="DN235">
        <v>2980.7948000000001</v>
      </c>
      <c r="DO235">
        <v>2957.9558000000002</v>
      </c>
      <c r="DP235">
        <v>2955.7631999999999</v>
      </c>
      <c r="DQ235">
        <v>2933.7321999999999</v>
      </c>
      <c r="DR235">
        <v>2943.9983000000002</v>
      </c>
      <c r="DS235">
        <v>2971.7599</v>
      </c>
      <c r="DT235">
        <v>1076.4911999999999</v>
      </c>
      <c r="DU235">
        <v>1112.5170000000001</v>
      </c>
      <c r="DV235">
        <v>1176.3115</v>
      </c>
      <c r="DW235">
        <v>1258.2012999999999</v>
      </c>
      <c r="DX235">
        <v>1310.7224000000001</v>
      </c>
      <c r="DY235">
        <v>1374.4404</v>
      </c>
      <c r="DZ235">
        <v>1433.3887</v>
      </c>
      <c r="EA235">
        <v>1497.9803999999999</v>
      </c>
      <c r="EB235">
        <v>1509.9481000000001</v>
      </c>
      <c r="EC235">
        <v>1530.7071000000001</v>
      </c>
    </row>
    <row r="236" spans="1:133" customFormat="1" x14ac:dyDescent="0.25">
      <c r="A236" t="s">
        <v>14</v>
      </c>
      <c r="B236" t="s">
        <v>574</v>
      </c>
      <c r="C236">
        <v>236</v>
      </c>
      <c r="D236">
        <v>159947.99999627998</v>
      </c>
      <c r="E236">
        <v>109.47346010977422</v>
      </c>
      <c r="F236">
        <v>829.06319555917003</v>
      </c>
      <c r="G236">
        <v>59482.758610655168</v>
      </c>
      <c r="H236">
        <v>82</v>
      </c>
      <c r="I236">
        <v>27.705843000000002</v>
      </c>
      <c r="J236">
        <v>18.011288</v>
      </c>
      <c r="K236">
        <v>12.135878999999999</v>
      </c>
      <c r="L236">
        <v>7.2780389999999997</v>
      </c>
      <c r="M236">
        <v>6024</v>
      </c>
      <c r="N236">
        <v>4355</v>
      </c>
      <c r="O236">
        <v>4221</v>
      </c>
      <c r="P236">
        <v>4269</v>
      </c>
      <c r="Q236">
        <v>4320</v>
      </c>
      <c r="R236">
        <v>4302</v>
      </c>
      <c r="S236">
        <v>1669</v>
      </c>
      <c r="T236">
        <v>1498</v>
      </c>
      <c r="U236">
        <v>1535</v>
      </c>
      <c r="V236">
        <v>1572</v>
      </c>
      <c r="W236">
        <v>1614</v>
      </c>
      <c r="X236">
        <v>26.268968999999998</v>
      </c>
      <c r="Y236">
        <v>1.2558860000000001</v>
      </c>
      <c r="Z236">
        <v>4349</v>
      </c>
      <c r="AA236">
        <v>4334</v>
      </c>
      <c r="AB236">
        <v>4297</v>
      </c>
      <c r="AC236">
        <v>4236.3770999999997</v>
      </c>
      <c r="AD236">
        <v>1709</v>
      </c>
      <c r="AE236">
        <v>1768</v>
      </c>
      <c r="AF236">
        <v>1844</v>
      </c>
      <c r="AG236">
        <v>1937.0445</v>
      </c>
      <c r="AH236">
        <v>69334.661355000004</v>
      </c>
      <c r="AI236">
        <v>15216.98936</v>
      </c>
      <c r="AJ236">
        <v>-2.9726720000000002</v>
      </c>
      <c r="AK236">
        <v>118.611547</v>
      </c>
      <c r="AL236">
        <v>250252.846016</v>
      </c>
      <c r="AM236">
        <v>47.991999999999997</v>
      </c>
      <c r="AN236">
        <v>1.7954545500000001</v>
      </c>
      <c r="AO236">
        <v>11.27158</v>
      </c>
      <c r="AP236">
        <v>-0.84470000000000001</v>
      </c>
      <c r="AQ236">
        <v>-1.4449000000000001</v>
      </c>
      <c r="AR236">
        <v>-3.7978999999999998</v>
      </c>
      <c r="AS236">
        <v>1.8361000000000001</v>
      </c>
      <c r="AT236">
        <v>-0.82410000000000005</v>
      </c>
      <c r="AU236">
        <v>302066.05922599998</v>
      </c>
      <c r="AV236">
        <v>257381.67488100001</v>
      </c>
      <c r="AW236">
        <v>265055.41895399999</v>
      </c>
      <c r="AX236">
        <v>288214.61187199998</v>
      </c>
      <c r="AY236">
        <v>264885.58352400002</v>
      </c>
      <c r="AZ236">
        <v>22013.11421</v>
      </c>
      <c r="BA236">
        <v>267.35566</v>
      </c>
      <c r="BB236">
        <v>4912.6548059999996</v>
      </c>
      <c r="BC236">
        <v>52.721088000000002</v>
      </c>
      <c r="BD236">
        <v>249.30228500000001</v>
      </c>
      <c r="BE236">
        <v>88777.112043000001</v>
      </c>
      <c r="BF236">
        <v>79452.965848000007</v>
      </c>
      <c r="BG236">
        <v>7.2875170000000002</v>
      </c>
      <c r="BH236">
        <v>439</v>
      </c>
      <c r="BI236">
        <v>422.91666665999998</v>
      </c>
      <c r="BJ236">
        <v>440.58333333000002</v>
      </c>
      <c r="BK236">
        <v>438</v>
      </c>
      <c r="BL236">
        <v>437</v>
      </c>
      <c r="BM236">
        <v>18.214500000000001</v>
      </c>
      <c r="BO236">
        <v>0.14940200000000001</v>
      </c>
      <c r="BP236">
        <v>0.54780899999999999</v>
      </c>
      <c r="BQ236">
        <v>30.782909929999999</v>
      </c>
      <c r="BR236">
        <v>433</v>
      </c>
      <c r="BS236">
        <v>9616.3875810000009</v>
      </c>
      <c r="BT236">
        <v>44235.889774000003</v>
      </c>
      <c r="BU236">
        <v>159662.67225900001</v>
      </c>
      <c r="BV236">
        <v>1148607.758621</v>
      </c>
      <c r="BW236">
        <v>2290.8366529999998</v>
      </c>
      <c r="BX236">
        <v>41.147058819999998</v>
      </c>
      <c r="BY236">
        <v>10.095865999999999</v>
      </c>
      <c r="BZ236">
        <v>232</v>
      </c>
      <c r="CA236">
        <v>234.75</v>
      </c>
      <c r="CB236">
        <v>234.5</v>
      </c>
      <c r="CC236">
        <v>238.58333332999999</v>
      </c>
      <c r="CD236">
        <v>230</v>
      </c>
      <c r="CE236">
        <v>168.5</v>
      </c>
      <c r="CF236">
        <v>172.5</v>
      </c>
      <c r="CG236">
        <v>167.41666667000001</v>
      </c>
      <c r="CH236">
        <v>169.75</v>
      </c>
      <c r="CI236">
        <v>162.5</v>
      </c>
      <c r="CJ236">
        <v>64</v>
      </c>
      <c r="CK236">
        <v>62.25</v>
      </c>
      <c r="CL236">
        <v>67.083333330000002</v>
      </c>
      <c r="CM236">
        <v>68.833333330000002</v>
      </c>
      <c r="CN236">
        <v>66.5</v>
      </c>
      <c r="CO236">
        <v>3.8512620000000002</v>
      </c>
      <c r="CP236">
        <v>83</v>
      </c>
      <c r="CQ236">
        <v>72.472222220000006</v>
      </c>
      <c r="CR236">
        <v>18</v>
      </c>
      <c r="CS236">
        <v>33</v>
      </c>
      <c r="CT236">
        <v>85</v>
      </c>
      <c r="CU236">
        <v>88</v>
      </c>
      <c r="CV236">
        <v>73.138888890000004</v>
      </c>
      <c r="CW236">
        <v>35</v>
      </c>
      <c r="CX236">
        <v>20</v>
      </c>
      <c r="CY236">
        <v>56</v>
      </c>
      <c r="CZ236">
        <v>58</v>
      </c>
      <c r="DA236">
        <v>77</v>
      </c>
      <c r="DB236">
        <v>514.5</v>
      </c>
      <c r="DC236">
        <v>20</v>
      </c>
      <c r="DD236">
        <v>56</v>
      </c>
      <c r="DE236">
        <v>58</v>
      </c>
      <c r="DF236">
        <v>77</v>
      </c>
      <c r="DG236">
        <v>559</v>
      </c>
      <c r="DH236" t="s">
        <v>14</v>
      </c>
      <c r="DI236" t="s">
        <v>574</v>
      </c>
      <c r="DJ236">
        <v>4334.8406000000004</v>
      </c>
      <c r="DK236">
        <v>4317.5441000000001</v>
      </c>
      <c r="DL236">
        <v>4296.0985000000001</v>
      </c>
      <c r="DM236">
        <v>4296.9717000000001</v>
      </c>
      <c r="DN236">
        <v>4236.3770999999997</v>
      </c>
      <c r="DO236">
        <v>4176.7749999999996</v>
      </c>
      <c r="DP236">
        <v>4100.3462</v>
      </c>
      <c r="DQ236">
        <v>4093.3739999999998</v>
      </c>
      <c r="DR236">
        <v>4100.5857999999998</v>
      </c>
      <c r="DS236">
        <v>4110.8432000000003</v>
      </c>
      <c r="DT236">
        <v>1659.0464999999999</v>
      </c>
      <c r="DU236">
        <v>1731.2713000000001</v>
      </c>
      <c r="DV236">
        <v>1793.3804</v>
      </c>
      <c r="DW236">
        <v>1865.7726</v>
      </c>
      <c r="DX236">
        <v>1937.0445</v>
      </c>
      <c r="DY236">
        <v>2008.9942000000001</v>
      </c>
      <c r="DZ236">
        <v>2110.3134</v>
      </c>
      <c r="EA236">
        <v>2182.4005999999999</v>
      </c>
      <c r="EB236">
        <v>2222.0003000000002</v>
      </c>
      <c r="EC236">
        <v>2252.3018999999999</v>
      </c>
    </row>
    <row r="237" spans="1:133" customFormat="1" x14ac:dyDescent="0.25">
      <c r="A237" t="s">
        <v>134</v>
      </c>
      <c r="B237" t="s">
        <v>575</v>
      </c>
      <c r="C237">
        <v>237</v>
      </c>
      <c r="D237">
        <v>191399.99998967999</v>
      </c>
      <c r="E237">
        <v>94.283416904632517</v>
      </c>
      <c r="F237">
        <v>803.05120171502347</v>
      </c>
      <c r="G237">
        <v>38386.643242235499</v>
      </c>
      <c r="H237">
        <v>87</v>
      </c>
      <c r="I237">
        <v>28.488814000000001</v>
      </c>
      <c r="J237">
        <v>20.468726</v>
      </c>
      <c r="K237">
        <v>11.93033</v>
      </c>
      <c r="L237">
        <v>7.1035560000000002</v>
      </c>
      <c r="M237">
        <v>6571</v>
      </c>
      <c r="N237">
        <v>4699</v>
      </c>
      <c r="O237">
        <v>4773</v>
      </c>
      <c r="P237">
        <v>4777</v>
      </c>
      <c r="Q237">
        <v>4827</v>
      </c>
      <c r="R237">
        <v>4777</v>
      </c>
      <c r="S237">
        <v>1872</v>
      </c>
      <c r="T237">
        <v>1730</v>
      </c>
      <c r="U237">
        <v>1776</v>
      </c>
      <c r="V237">
        <v>1765</v>
      </c>
      <c r="W237">
        <v>1810</v>
      </c>
      <c r="X237">
        <v>24.934543000000001</v>
      </c>
      <c r="Y237">
        <v>1.40022</v>
      </c>
      <c r="Z237">
        <v>4708</v>
      </c>
      <c r="AA237">
        <v>4648</v>
      </c>
      <c r="AB237">
        <v>4592</v>
      </c>
      <c r="AC237">
        <v>4555.9407000000001</v>
      </c>
      <c r="AD237">
        <v>1986</v>
      </c>
      <c r="AE237">
        <v>2080</v>
      </c>
      <c r="AF237">
        <v>2084</v>
      </c>
      <c r="AG237">
        <v>2193.6565000000001</v>
      </c>
      <c r="AH237">
        <v>66493.684370999996</v>
      </c>
      <c r="AI237">
        <v>14369.066140000001</v>
      </c>
      <c r="AJ237">
        <v>-31.952915000000001</v>
      </c>
      <c r="AK237">
        <v>17.872727999999999</v>
      </c>
      <c r="AL237">
        <v>233402.77777799999</v>
      </c>
      <c r="AM237">
        <v>71.599000000000004</v>
      </c>
      <c r="AN237">
        <v>2.3809523800000001</v>
      </c>
      <c r="AO237">
        <v>16.405418000000001</v>
      </c>
      <c r="AP237">
        <v>-7.7816999999999998</v>
      </c>
      <c r="AQ237">
        <v>-0.87080000000000002</v>
      </c>
      <c r="AR237">
        <v>-3.0844</v>
      </c>
      <c r="AS237">
        <v>-9.1005000000000003</v>
      </c>
      <c r="AT237">
        <v>-4.8769</v>
      </c>
      <c r="AU237">
        <v>339302.42825599998</v>
      </c>
      <c r="AW237">
        <v>303179.43336800003</v>
      </c>
      <c r="AX237">
        <v>317204.91803300002</v>
      </c>
      <c r="AY237">
        <v>334565.48856500001</v>
      </c>
      <c r="AZ237">
        <v>23391.264648</v>
      </c>
      <c r="BA237">
        <v>376.503624</v>
      </c>
      <c r="BB237">
        <v>5286.684628</v>
      </c>
      <c r="BC237">
        <v>61.738700999999999</v>
      </c>
      <c r="BD237">
        <v>23.564679999999999</v>
      </c>
      <c r="BE237">
        <v>89233.974359</v>
      </c>
      <c r="BF237">
        <v>82106.837606999994</v>
      </c>
      <c r="BG237">
        <v>6.8939279999999998</v>
      </c>
      <c r="BH237">
        <v>453</v>
      </c>
      <c r="BJ237">
        <v>476.5</v>
      </c>
      <c r="BK237">
        <v>488</v>
      </c>
      <c r="BL237">
        <v>481</v>
      </c>
      <c r="BM237">
        <v>17.948718</v>
      </c>
      <c r="BN237">
        <v>3.7527590000000002</v>
      </c>
      <c r="BO237">
        <v>0.28154000000000001</v>
      </c>
      <c r="BP237">
        <v>0.15979299999999999</v>
      </c>
      <c r="BQ237">
        <v>35.682326619999998</v>
      </c>
      <c r="BR237">
        <v>447</v>
      </c>
      <c r="BS237">
        <v>8602.6258870000001</v>
      </c>
      <c r="BT237">
        <v>40999.847816000001</v>
      </c>
      <c r="BU237">
        <v>143915.598291</v>
      </c>
      <c r="BV237">
        <v>946959.57820700004</v>
      </c>
      <c r="BW237">
        <v>1661.9996960000001</v>
      </c>
      <c r="BX237">
        <v>68.298969069999998</v>
      </c>
      <c r="BY237">
        <v>11.858974</v>
      </c>
      <c r="BZ237">
        <v>284.5</v>
      </c>
      <c r="CA237">
        <v>336.58333333000002</v>
      </c>
      <c r="CB237">
        <v>335.25</v>
      </c>
      <c r="CC237">
        <v>315</v>
      </c>
      <c r="CD237">
        <v>297.5</v>
      </c>
      <c r="CE237">
        <v>222</v>
      </c>
      <c r="CF237">
        <v>263.25</v>
      </c>
      <c r="CG237">
        <v>262.5</v>
      </c>
      <c r="CH237">
        <v>241.83333332999999</v>
      </c>
      <c r="CI237">
        <v>226</v>
      </c>
      <c r="CJ237">
        <v>63</v>
      </c>
      <c r="CK237">
        <v>73.333333330000002</v>
      </c>
      <c r="CL237">
        <v>72.75</v>
      </c>
      <c r="CM237">
        <v>73.166666669999998</v>
      </c>
      <c r="CN237">
        <v>72</v>
      </c>
      <c r="CO237">
        <v>4.3296299999999999</v>
      </c>
      <c r="CP237">
        <v>84</v>
      </c>
      <c r="CR237">
        <v>20</v>
      </c>
      <c r="CS237">
        <v>33</v>
      </c>
      <c r="CT237">
        <v>82</v>
      </c>
      <c r="CU237">
        <v>85</v>
      </c>
      <c r="CW237">
        <v>15</v>
      </c>
      <c r="CX237">
        <v>26</v>
      </c>
      <c r="CY237">
        <v>68</v>
      </c>
      <c r="CZ237">
        <v>76</v>
      </c>
      <c r="DA237">
        <v>79</v>
      </c>
      <c r="DB237">
        <v>452</v>
      </c>
      <c r="DC237">
        <v>26</v>
      </c>
      <c r="DD237">
        <v>68</v>
      </c>
      <c r="DE237">
        <v>76</v>
      </c>
      <c r="DF237">
        <v>79</v>
      </c>
      <c r="DG237">
        <v>514</v>
      </c>
      <c r="DH237" t="s">
        <v>134</v>
      </c>
      <c r="DI237" t="s">
        <v>575</v>
      </c>
      <c r="DJ237">
        <v>4722.9444999999996</v>
      </c>
      <c r="DK237">
        <v>4664.2996000000003</v>
      </c>
      <c r="DL237">
        <v>4607.0905000000002</v>
      </c>
      <c r="DM237">
        <v>4597.0949000000001</v>
      </c>
      <c r="DN237">
        <v>4555.9407000000001</v>
      </c>
      <c r="DO237">
        <v>4511.4925999999996</v>
      </c>
      <c r="DP237">
        <v>4456.2039999999997</v>
      </c>
      <c r="DQ237">
        <v>4466.8886000000002</v>
      </c>
      <c r="DR237">
        <v>4474.0407999999998</v>
      </c>
      <c r="DS237">
        <v>4469.3195999999998</v>
      </c>
      <c r="DT237">
        <v>1871.1043999999999</v>
      </c>
      <c r="DU237">
        <v>1942.4049</v>
      </c>
      <c r="DV237">
        <v>2031.3184000000001</v>
      </c>
      <c r="DW237">
        <v>2108.0178000000001</v>
      </c>
      <c r="DX237">
        <v>2193.6565000000001</v>
      </c>
      <c r="DY237">
        <v>2273.7741999999998</v>
      </c>
      <c r="DZ237">
        <v>2361.4865</v>
      </c>
      <c r="EA237">
        <v>2417.2231000000002</v>
      </c>
      <c r="EB237">
        <v>2454.8532</v>
      </c>
      <c r="EC237">
        <v>2483.6734999999999</v>
      </c>
    </row>
    <row r="238" spans="1:133" customFormat="1" x14ac:dyDescent="0.25">
      <c r="A238" t="s">
        <v>168</v>
      </c>
      <c r="B238" t="s">
        <v>576</v>
      </c>
      <c r="C238">
        <v>238</v>
      </c>
      <c r="D238">
        <v>23028</v>
      </c>
      <c r="E238">
        <v>36.337484289540427</v>
      </c>
      <c r="F238">
        <v>1969.3850964035089</v>
      </c>
      <c r="G238">
        <v>93464.285706589275</v>
      </c>
      <c r="H238">
        <v>59</v>
      </c>
      <c r="I238">
        <v>21.097770000000001</v>
      </c>
      <c r="J238">
        <v>18.010290999999999</v>
      </c>
      <c r="K238">
        <v>14.018209000000001</v>
      </c>
      <c r="L238">
        <v>6.3391169999999999</v>
      </c>
      <c r="M238">
        <v>1749</v>
      </c>
      <c r="N238">
        <v>1380</v>
      </c>
      <c r="O238">
        <v>1258</v>
      </c>
      <c r="P238">
        <v>1291</v>
      </c>
      <c r="Q238">
        <v>1319</v>
      </c>
      <c r="R238">
        <v>1356</v>
      </c>
      <c r="S238">
        <v>369</v>
      </c>
      <c r="T238">
        <v>358</v>
      </c>
      <c r="U238">
        <v>352</v>
      </c>
      <c r="V238">
        <v>360</v>
      </c>
      <c r="W238">
        <v>367</v>
      </c>
      <c r="X238">
        <v>30.046384</v>
      </c>
      <c r="Y238">
        <v>1.3743339999999999</v>
      </c>
      <c r="Z238">
        <v>1348</v>
      </c>
      <c r="AA238">
        <v>1356</v>
      </c>
      <c r="AB238">
        <v>1341</v>
      </c>
      <c r="AC238">
        <v>1301.7162000000001</v>
      </c>
      <c r="AD238">
        <v>378</v>
      </c>
      <c r="AE238">
        <v>400</v>
      </c>
      <c r="AF238">
        <v>449</v>
      </c>
      <c r="AG238">
        <v>497.94499999999999</v>
      </c>
      <c r="AH238">
        <v>69114.922812999997</v>
      </c>
      <c r="AI238">
        <v>17822.710874</v>
      </c>
      <c r="AJ238">
        <v>4.3002750000000001</v>
      </c>
      <c r="AK238">
        <v>951.382924</v>
      </c>
      <c r="AL238">
        <v>327593.49593500001</v>
      </c>
      <c r="AM238">
        <v>44.707999999999998</v>
      </c>
      <c r="AN238">
        <v>2.9473684200000001</v>
      </c>
      <c r="AO238">
        <v>5.3745000000000003</v>
      </c>
      <c r="AP238">
        <v>4.3242000000000003</v>
      </c>
      <c r="AQ238">
        <v>-16.0932</v>
      </c>
      <c r="AR238">
        <v>-19.1905</v>
      </c>
      <c r="AS238">
        <v>-11.1637</v>
      </c>
      <c r="AT238">
        <v>-4.8093000000000004</v>
      </c>
      <c r="AU238">
        <v>449019.80197999999</v>
      </c>
      <c r="AV238">
        <v>351470.30182300002</v>
      </c>
      <c r="AW238">
        <v>439111.11111100001</v>
      </c>
      <c r="AX238">
        <v>524000</v>
      </c>
      <c r="AY238">
        <v>451406.59340700001</v>
      </c>
      <c r="AZ238">
        <v>25929.674099</v>
      </c>
      <c r="BA238">
        <v>1355.952585</v>
      </c>
      <c r="BB238">
        <v>7235.6983339999997</v>
      </c>
      <c r="BC238">
        <v>0</v>
      </c>
      <c r="BD238">
        <v>1160.797114</v>
      </c>
      <c r="BE238">
        <v>166902.43902399999</v>
      </c>
      <c r="BF238">
        <v>122902.43902400001</v>
      </c>
      <c r="BG238">
        <v>5.7747279999999996</v>
      </c>
      <c r="BH238">
        <v>101</v>
      </c>
      <c r="BI238">
        <v>85.583333339999996</v>
      </c>
      <c r="BJ238">
        <v>78.75</v>
      </c>
      <c r="BK238">
        <v>75</v>
      </c>
      <c r="BL238">
        <v>91</v>
      </c>
      <c r="BM238">
        <v>18.699186999999998</v>
      </c>
      <c r="BN238">
        <v>0</v>
      </c>
      <c r="BO238">
        <v>0.343053</v>
      </c>
      <c r="BQ238">
        <v>19</v>
      </c>
      <c r="BR238">
        <v>101</v>
      </c>
      <c r="BS238">
        <v>7119.2235010000004</v>
      </c>
      <c r="BT238">
        <v>30488.279017000001</v>
      </c>
      <c r="BU238">
        <v>144509.48509500001</v>
      </c>
      <c r="BV238">
        <v>952214.285714</v>
      </c>
      <c r="BW238">
        <v>2992.5671809999999</v>
      </c>
      <c r="BX238">
        <v>38.76923077</v>
      </c>
      <c r="BY238">
        <v>11.246612000000001</v>
      </c>
      <c r="BZ238">
        <v>56</v>
      </c>
      <c r="CA238">
        <v>57.166666669999998</v>
      </c>
      <c r="CC238">
        <v>53.333333330000002</v>
      </c>
      <c r="CD238">
        <v>54</v>
      </c>
      <c r="CE238">
        <v>41.5</v>
      </c>
      <c r="CF238">
        <v>47.75</v>
      </c>
      <c r="CH238">
        <v>42.25</v>
      </c>
      <c r="CI238">
        <v>39</v>
      </c>
      <c r="CJ238">
        <v>15</v>
      </c>
      <c r="CK238">
        <v>9.4166666699999997</v>
      </c>
      <c r="CM238">
        <v>11.08333333</v>
      </c>
      <c r="CN238">
        <v>14.5</v>
      </c>
      <c r="CO238">
        <v>3.2018300000000002</v>
      </c>
      <c r="CP238">
        <v>83</v>
      </c>
      <c r="CQ238">
        <v>71.555555560000002</v>
      </c>
      <c r="CS238">
        <v>47</v>
      </c>
      <c r="CT238">
        <v>93</v>
      </c>
      <c r="CU238">
        <v>81</v>
      </c>
      <c r="CV238">
        <v>67.638888890000004</v>
      </c>
      <c r="CX238">
        <v>38</v>
      </c>
      <c r="CY238">
        <v>72</v>
      </c>
      <c r="CZ238">
        <v>57</v>
      </c>
      <c r="DA238">
        <v>79</v>
      </c>
      <c r="DB238">
        <v>933.5</v>
      </c>
      <c r="DC238">
        <v>38</v>
      </c>
      <c r="DD238">
        <v>72</v>
      </c>
      <c r="DE238">
        <v>57</v>
      </c>
      <c r="DF238">
        <v>79</v>
      </c>
      <c r="DG238">
        <v>1222</v>
      </c>
      <c r="DH238" t="s">
        <v>168</v>
      </c>
      <c r="DI238" t="s">
        <v>576</v>
      </c>
      <c r="DJ238">
        <v>1364.5109</v>
      </c>
      <c r="DK238">
        <v>1352.3235</v>
      </c>
      <c r="DL238">
        <v>1350.8520000000001</v>
      </c>
      <c r="DM238">
        <v>1323.145</v>
      </c>
      <c r="DN238">
        <v>1301.7162000000001</v>
      </c>
      <c r="DO238">
        <v>1282.4969000000001</v>
      </c>
      <c r="DP238">
        <v>1269.2076</v>
      </c>
      <c r="DQ238">
        <v>1257.3407999999999</v>
      </c>
      <c r="DR238">
        <v>1254.5018</v>
      </c>
      <c r="DS238">
        <v>1265.6142</v>
      </c>
      <c r="DT238">
        <v>371.29899999999998</v>
      </c>
      <c r="DU238">
        <v>395.14879999999999</v>
      </c>
      <c r="DV238">
        <v>423.03949999999998</v>
      </c>
      <c r="DW238">
        <v>465.52589999999998</v>
      </c>
      <c r="DX238">
        <v>497.94499999999999</v>
      </c>
      <c r="DY238">
        <v>530.92809999999997</v>
      </c>
      <c r="DZ238">
        <v>564.84789999999998</v>
      </c>
      <c r="EA238">
        <v>589.26310000000001</v>
      </c>
      <c r="EB238">
        <v>613.19889999999998</v>
      </c>
      <c r="EC238">
        <v>631.37610000000006</v>
      </c>
    </row>
    <row r="239" spans="1:133" customFormat="1" x14ac:dyDescent="0.25">
      <c r="A239" t="s">
        <v>77</v>
      </c>
      <c r="B239" t="s">
        <v>577</v>
      </c>
      <c r="C239">
        <v>239</v>
      </c>
      <c r="H239">
        <v>78</v>
      </c>
      <c r="I239">
        <v>25.753425</v>
      </c>
      <c r="J239">
        <v>16.555772000000001</v>
      </c>
      <c r="K239">
        <v>11.919340999999999</v>
      </c>
      <c r="L239">
        <v>6.9467910000000002</v>
      </c>
      <c r="M239">
        <v>2555</v>
      </c>
      <c r="N239">
        <v>1897</v>
      </c>
      <c r="O239">
        <v>1828</v>
      </c>
      <c r="P239">
        <v>1861</v>
      </c>
      <c r="Q239">
        <v>1868</v>
      </c>
      <c r="R239">
        <v>1883</v>
      </c>
      <c r="S239">
        <v>658</v>
      </c>
      <c r="T239">
        <v>662</v>
      </c>
      <c r="U239">
        <v>654</v>
      </c>
      <c r="V239">
        <v>631</v>
      </c>
      <c r="W239">
        <v>632</v>
      </c>
      <c r="X239">
        <v>26.974240000000002</v>
      </c>
      <c r="Y239">
        <v>1.1929890000000001</v>
      </c>
      <c r="Z239">
        <v>1880</v>
      </c>
      <c r="AA239">
        <v>1857</v>
      </c>
      <c r="AB239">
        <v>1870</v>
      </c>
      <c r="AC239">
        <v>1825.8431</v>
      </c>
      <c r="AD239">
        <v>693</v>
      </c>
      <c r="AE239">
        <v>731</v>
      </c>
      <c r="AF239">
        <v>717</v>
      </c>
      <c r="AG239">
        <v>766.79390000000001</v>
      </c>
      <c r="AH239">
        <v>85046.575341999996</v>
      </c>
      <c r="AI239">
        <v>19001.055743000001</v>
      </c>
      <c r="AJ239">
        <v>34.654207999999997</v>
      </c>
      <c r="AK239">
        <v>0</v>
      </c>
      <c r="AL239">
        <v>330234.04255299998</v>
      </c>
      <c r="AM239">
        <v>43.207000000000001</v>
      </c>
      <c r="AN239">
        <v>1.5882352900000001</v>
      </c>
      <c r="AO239">
        <v>8.9236789999999999</v>
      </c>
      <c r="AP239">
        <v>23.8462</v>
      </c>
      <c r="AQ239">
        <v>18.952400000000001</v>
      </c>
      <c r="AR239">
        <v>22.447800000000001</v>
      </c>
      <c r="AS239">
        <v>21.904199999999999</v>
      </c>
      <c r="AT239">
        <v>21.678699999999999</v>
      </c>
      <c r="AV239">
        <v>247066.115708</v>
      </c>
      <c r="AW239">
        <v>243701.161035</v>
      </c>
      <c r="AX239">
        <v>232137.72455099999</v>
      </c>
      <c r="AY239">
        <v>283084.415584</v>
      </c>
      <c r="AZ239">
        <v>17340.508806000002</v>
      </c>
      <c r="BA239">
        <v>711.99324300000001</v>
      </c>
      <c r="BB239">
        <v>4094.594595</v>
      </c>
      <c r="BC239">
        <v>336.57094599999999</v>
      </c>
      <c r="BD239">
        <v>0</v>
      </c>
      <c r="BE239">
        <v>86364.741641000001</v>
      </c>
      <c r="BF239">
        <v>67332.826748000007</v>
      </c>
      <c r="BI239">
        <v>161.33333332999999</v>
      </c>
      <c r="BJ239">
        <v>165.08333332999999</v>
      </c>
      <c r="BK239">
        <v>167</v>
      </c>
      <c r="BL239">
        <v>154</v>
      </c>
      <c r="BS239">
        <v>13857.896959</v>
      </c>
      <c r="BT239">
        <v>62804.696672999999</v>
      </c>
      <c r="BU239">
        <v>243869.30091200001</v>
      </c>
      <c r="BW239">
        <v>2709.980431</v>
      </c>
      <c r="CA239">
        <v>131.33333332999999</v>
      </c>
      <c r="CB239">
        <v>127.25</v>
      </c>
      <c r="CD239">
        <v>119</v>
      </c>
      <c r="CF239">
        <v>101.75</v>
      </c>
      <c r="CG239">
        <v>96.75</v>
      </c>
      <c r="CI239">
        <v>86</v>
      </c>
      <c r="CK239">
        <v>29.583333329999999</v>
      </c>
      <c r="CL239">
        <v>30.5</v>
      </c>
      <c r="CN239">
        <v>32</v>
      </c>
      <c r="CP239">
        <v>84</v>
      </c>
      <c r="CS239">
        <v>27</v>
      </c>
      <c r="CT239">
        <v>93</v>
      </c>
      <c r="CU239">
        <v>89</v>
      </c>
      <c r="CX239">
        <v>37</v>
      </c>
      <c r="CY239">
        <v>76</v>
      </c>
      <c r="CZ239">
        <v>88</v>
      </c>
      <c r="DA239">
        <v>89</v>
      </c>
      <c r="DB239">
        <v>482</v>
      </c>
      <c r="DC239">
        <v>37</v>
      </c>
      <c r="DD239">
        <v>76</v>
      </c>
      <c r="DE239">
        <v>88</v>
      </c>
      <c r="DF239">
        <v>89</v>
      </c>
      <c r="DG239">
        <v>719</v>
      </c>
      <c r="DH239" t="s">
        <v>77</v>
      </c>
      <c r="DI239" t="s">
        <v>577</v>
      </c>
      <c r="DJ239">
        <v>1893.7577000000001</v>
      </c>
      <c r="DK239">
        <v>1893.2108000000001</v>
      </c>
      <c r="DL239">
        <v>1877.6072999999999</v>
      </c>
      <c r="DM239">
        <v>1866.8593000000001</v>
      </c>
      <c r="DN239">
        <v>1825.8431</v>
      </c>
      <c r="DO239">
        <v>1829.9854</v>
      </c>
      <c r="DP239">
        <v>1842.5083</v>
      </c>
      <c r="DQ239">
        <v>1847.9311</v>
      </c>
      <c r="DR239">
        <v>1848.5273</v>
      </c>
      <c r="DS239">
        <v>1863.5416</v>
      </c>
      <c r="DT239">
        <v>656.13570000000004</v>
      </c>
      <c r="DU239">
        <v>670.71810000000005</v>
      </c>
      <c r="DV239">
        <v>704.74680000000001</v>
      </c>
      <c r="DW239">
        <v>727.28980000000001</v>
      </c>
      <c r="DX239">
        <v>766.79390000000001</v>
      </c>
      <c r="DY239">
        <v>801.21659999999997</v>
      </c>
      <c r="DZ239">
        <v>822.83370000000002</v>
      </c>
      <c r="EA239">
        <v>851.56579999999997</v>
      </c>
      <c r="EB239">
        <v>875.61159999999995</v>
      </c>
      <c r="EC239">
        <v>885.91039999999998</v>
      </c>
    </row>
    <row r="240" spans="1:133" customFormat="1" x14ac:dyDescent="0.25">
      <c r="A240" t="s">
        <v>174</v>
      </c>
      <c r="B240" t="s">
        <v>578</v>
      </c>
      <c r="C240">
        <v>240</v>
      </c>
      <c r="D240">
        <v>98100.000011519995</v>
      </c>
      <c r="E240">
        <v>84.031645587955452</v>
      </c>
      <c r="F240">
        <v>916.15698256401504</v>
      </c>
      <c r="G240">
        <v>0</v>
      </c>
      <c r="H240">
        <v>66</v>
      </c>
      <c r="I240">
        <v>27.404719</v>
      </c>
      <c r="J240">
        <v>14.488808000000001</v>
      </c>
      <c r="K240">
        <v>12.123557999999999</v>
      </c>
      <c r="L240">
        <v>7.79556</v>
      </c>
      <c r="M240">
        <v>3306</v>
      </c>
      <c r="N240">
        <v>2400</v>
      </c>
      <c r="O240">
        <v>2361</v>
      </c>
      <c r="P240">
        <v>2378</v>
      </c>
      <c r="Q240">
        <v>2396</v>
      </c>
      <c r="R240">
        <v>2411</v>
      </c>
      <c r="S240">
        <v>906</v>
      </c>
      <c r="T240">
        <v>828</v>
      </c>
      <c r="U240">
        <v>841</v>
      </c>
      <c r="V240">
        <v>852</v>
      </c>
      <c r="W240">
        <v>860</v>
      </c>
      <c r="X240">
        <v>28.446051000000001</v>
      </c>
      <c r="Y240">
        <v>1.350886</v>
      </c>
      <c r="Z240">
        <v>2378</v>
      </c>
      <c r="AA240">
        <v>2336</v>
      </c>
      <c r="AB240">
        <v>2233</v>
      </c>
      <c r="AC240">
        <v>2245.9340999999999</v>
      </c>
      <c r="AD240">
        <v>950</v>
      </c>
      <c r="AE240">
        <v>1014</v>
      </c>
      <c r="AF240">
        <v>1055</v>
      </c>
      <c r="AG240">
        <v>1105.6531</v>
      </c>
      <c r="AH240">
        <v>60933.454324999999</v>
      </c>
      <c r="AI240">
        <v>15242.557219</v>
      </c>
      <c r="AJ240">
        <v>-18.063680000000002</v>
      </c>
      <c r="AK240">
        <v>0</v>
      </c>
      <c r="AL240">
        <v>222346.578366</v>
      </c>
      <c r="AM240">
        <v>38.960999999999999</v>
      </c>
      <c r="AN240">
        <v>2</v>
      </c>
      <c r="AO240">
        <v>6.8360560000000001</v>
      </c>
      <c r="AP240">
        <v>-9.2533999999999992</v>
      </c>
      <c r="AQ240">
        <v>-0.98040000000000005</v>
      </c>
      <c r="AR240">
        <v>-8.1013999999999999</v>
      </c>
      <c r="AS240">
        <v>-5.3479999999999999</v>
      </c>
      <c r="AT240">
        <v>-1.1940999999999999</v>
      </c>
      <c r="AU240">
        <v>358067.72908399999</v>
      </c>
      <c r="AV240">
        <v>291203.78026799997</v>
      </c>
      <c r="AW240">
        <v>302709.07968299999</v>
      </c>
      <c r="AX240">
        <v>339509.57854399999</v>
      </c>
      <c r="AY240">
        <v>382689.79591799999</v>
      </c>
      <c r="AZ240">
        <v>27185.420448000001</v>
      </c>
      <c r="BA240">
        <v>745.56874900000003</v>
      </c>
      <c r="BB240">
        <v>6972.9822750000003</v>
      </c>
      <c r="BC240">
        <v>517.036655</v>
      </c>
      <c r="BD240">
        <v>50.421613999999998</v>
      </c>
      <c r="BE240">
        <v>117828.918322</v>
      </c>
      <c r="BF240">
        <v>99199.779248999999</v>
      </c>
      <c r="BG240">
        <v>7.592257</v>
      </c>
      <c r="BH240">
        <v>251</v>
      </c>
      <c r="BI240">
        <v>282.16666666999998</v>
      </c>
      <c r="BJ240">
        <v>269.83333333000002</v>
      </c>
      <c r="BK240">
        <v>261</v>
      </c>
      <c r="BL240">
        <v>245</v>
      </c>
      <c r="BM240">
        <v>17.880794999999999</v>
      </c>
      <c r="BO240">
        <v>0.43859599999999999</v>
      </c>
      <c r="BP240">
        <v>1.013309</v>
      </c>
      <c r="BQ240">
        <v>34.935897439999998</v>
      </c>
      <c r="BR240">
        <v>234</v>
      </c>
      <c r="BS240">
        <v>6956.6339699999999</v>
      </c>
      <c r="BT240">
        <v>28642.77072</v>
      </c>
      <c r="BU240">
        <v>104517.660044</v>
      </c>
      <c r="BV240">
        <v>923834.14634099999</v>
      </c>
      <c r="BW240">
        <v>0</v>
      </c>
      <c r="BX240">
        <v>42.657894740000003</v>
      </c>
      <c r="BY240">
        <v>8.2781459999999996</v>
      </c>
      <c r="BZ240">
        <v>102.5</v>
      </c>
      <c r="CA240">
        <v>64.75</v>
      </c>
      <c r="CC240">
        <v>77.416666669999998</v>
      </c>
      <c r="CD240">
        <v>90.5</v>
      </c>
      <c r="CE240">
        <v>75</v>
      </c>
      <c r="CF240">
        <v>49.25</v>
      </c>
      <c r="CH240">
        <v>57.166666669999998</v>
      </c>
      <c r="CI240">
        <v>68</v>
      </c>
      <c r="CJ240">
        <v>27</v>
      </c>
      <c r="CK240">
        <v>15.5</v>
      </c>
      <c r="CM240">
        <v>20.25</v>
      </c>
      <c r="CN240">
        <v>22</v>
      </c>
      <c r="CO240">
        <v>3.1004230000000002</v>
      </c>
      <c r="CP240">
        <v>87</v>
      </c>
      <c r="CR240">
        <v>22</v>
      </c>
      <c r="CS240">
        <v>36</v>
      </c>
      <c r="CT240">
        <v>90</v>
      </c>
      <c r="CU240">
        <v>92</v>
      </c>
      <c r="CW240">
        <v>58</v>
      </c>
      <c r="CX240">
        <v>20</v>
      </c>
      <c r="CY240">
        <v>75</v>
      </c>
      <c r="CZ240">
        <v>75</v>
      </c>
      <c r="DA240">
        <v>86</v>
      </c>
      <c r="DB240">
        <v>365</v>
      </c>
      <c r="DC240">
        <v>20</v>
      </c>
      <c r="DD240">
        <v>75</v>
      </c>
      <c r="DE240">
        <v>75</v>
      </c>
      <c r="DF240">
        <v>86</v>
      </c>
      <c r="DG240">
        <v>385</v>
      </c>
      <c r="DH240" t="s">
        <v>174</v>
      </c>
      <c r="DI240" t="s">
        <v>578</v>
      </c>
      <c r="DJ240">
        <v>2408.3148999999999</v>
      </c>
      <c r="DK240">
        <v>2377.2867999999999</v>
      </c>
      <c r="DL240">
        <v>2341.19</v>
      </c>
      <c r="DM240">
        <v>2299.6201999999998</v>
      </c>
      <c r="DN240">
        <v>2245.9340999999999</v>
      </c>
      <c r="DO240">
        <v>2211.3609999999999</v>
      </c>
      <c r="DP240">
        <v>2165.5855000000001</v>
      </c>
      <c r="DQ240">
        <v>2140.3145</v>
      </c>
      <c r="DR240">
        <v>2142.511</v>
      </c>
      <c r="DS240">
        <v>2148.0830999999998</v>
      </c>
      <c r="DT240">
        <v>893.35940000000005</v>
      </c>
      <c r="DU240">
        <v>923.82749999999999</v>
      </c>
      <c r="DV240">
        <v>987.80539999999996</v>
      </c>
      <c r="DW240">
        <v>1043.3286000000001</v>
      </c>
      <c r="DX240">
        <v>1105.6531</v>
      </c>
      <c r="DY240">
        <v>1162.0318</v>
      </c>
      <c r="DZ240">
        <v>1204.2994000000001</v>
      </c>
      <c r="EA240">
        <v>1254.3561999999999</v>
      </c>
      <c r="EB240">
        <v>1269.8136</v>
      </c>
      <c r="EC240">
        <v>1287.4158</v>
      </c>
    </row>
    <row r="241" spans="1:133" customFormat="1" x14ac:dyDescent="0.25">
      <c r="A241" t="s">
        <v>158</v>
      </c>
      <c r="B241" t="s">
        <v>579</v>
      </c>
      <c r="C241">
        <v>241</v>
      </c>
      <c r="D241">
        <v>90780.000005759997</v>
      </c>
      <c r="E241">
        <v>97.497533840902349</v>
      </c>
      <c r="F241">
        <v>824.69706978693273</v>
      </c>
      <c r="G241">
        <v>59300.613500466265</v>
      </c>
      <c r="H241">
        <v>52</v>
      </c>
      <c r="I241">
        <v>23.913879000000001</v>
      </c>
      <c r="J241">
        <v>18.954248</v>
      </c>
      <c r="K241">
        <v>12.659428</v>
      </c>
      <c r="L241">
        <v>6.5563399999999996</v>
      </c>
      <c r="M241">
        <v>2601</v>
      </c>
      <c r="N241">
        <v>1979</v>
      </c>
      <c r="O241">
        <v>1971</v>
      </c>
      <c r="P241">
        <v>1972</v>
      </c>
      <c r="Q241">
        <v>1981</v>
      </c>
      <c r="R241">
        <v>1989</v>
      </c>
      <c r="S241">
        <v>622</v>
      </c>
      <c r="T241">
        <v>585</v>
      </c>
      <c r="U241">
        <v>590</v>
      </c>
      <c r="V241">
        <v>572</v>
      </c>
      <c r="W241">
        <v>585</v>
      </c>
      <c r="X241">
        <v>27.416464999999999</v>
      </c>
      <c r="Y241">
        <v>1.043533</v>
      </c>
      <c r="Z241">
        <v>1881</v>
      </c>
      <c r="AA241">
        <v>1842</v>
      </c>
      <c r="AB241">
        <v>1840</v>
      </c>
      <c r="AC241">
        <v>1830.0443</v>
      </c>
      <c r="AD241">
        <v>679</v>
      </c>
      <c r="AE241">
        <v>711</v>
      </c>
      <c r="AF241">
        <v>725</v>
      </c>
      <c r="AG241">
        <v>794.66459999999995</v>
      </c>
      <c r="AH241">
        <v>71210.303729000007</v>
      </c>
      <c r="AI241">
        <v>15953.726151999999</v>
      </c>
      <c r="AJ241">
        <v>-3.5126909999999998</v>
      </c>
      <c r="AK241">
        <v>328.76567899999998</v>
      </c>
      <c r="AL241">
        <v>297778.13504800003</v>
      </c>
      <c r="AM241">
        <v>56.773000000000003</v>
      </c>
      <c r="AN241">
        <v>2.5348837199999998</v>
      </c>
      <c r="AO241">
        <v>7.7662440000000004</v>
      </c>
      <c r="AP241">
        <v>-2.2683</v>
      </c>
      <c r="AQ241">
        <v>13.7637</v>
      </c>
      <c r="AR241">
        <v>18.3217</v>
      </c>
      <c r="AS241">
        <v>12.1951</v>
      </c>
      <c r="AT241">
        <v>6.6973000000000003</v>
      </c>
      <c r="AU241">
        <v>353141.50943400001</v>
      </c>
      <c r="AV241">
        <v>363026.52825799998</v>
      </c>
      <c r="AW241">
        <v>388124.15855200001</v>
      </c>
      <c r="AX241">
        <v>229607.30593599999</v>
      </c>
      <c r="AY241">
        <v>387315.53398100002</v>
      </c>
      <c r="AZ241">
        <v>28783.54479</v>
      </c>
      <c r="BA241">
        <v>1383.682935</v>
      </c>
      <c r="BB241">
        <v>7129.9673240000002</v>
      </c>
      <c r="BC241">
        <v>345.841678</v>
      </c>
      <c r="BD241">
        <v>247.918204</v>
      </c>
      <c r="BE241">
        <v>157191.31832799999</v>
      </c>
      <c r="BF241">
        <v>120363.34405099999</v>
      </c>
      <c r="BG241">
        <v>8.1507109999999994</v>
      </c>
      <c r="BH241">
        <v>212</v>
      </c>
      <c r="BI241">
        <v>216.75</v>
      </c>
      <c r="BJ241">
        <v>222.83333334</v>
      </c>
      <c r="BK241">
        <v>219</v>
      </c>
      <c r="BL241">
        <v>206</v>
      </c>
      <c r="BM241">
        <v>21.221865000000001</v>
      </c>
      <c r="BO241">
        <v>0.49980799999999997</v>
      </c>
      <c r="BP241">
        <v>0.86505200000000004</v>
      </c>
      <c r="BQ241">
        <v>36.37019231</v>
      </c>
      <c r="BR241">
        <v>208</v>
      </c>
      <c r="BS241">
        <v>6517.5503319999998</v>
      </c>
      <c r="BT241">
        <v>32091.503268</v>
      </c>
      <c r="BU241">
        <v>134196.14147900001</v>
      </c>
      <c r="BV241">
        <v>1024171.779141</v>
      </c>
      <c r="BW241">
        <v>1858.131488</v>
      </c>
      <c r="BX241">
        <v>76.454545449999998</v>
      </c>
      <c r="BY241">
        <v>10.128617</v>
      </c>
      <c r="BZ241">
        <v>81.5</v>
      </c>
      <c r="CA241">
        <v>71.25</v>
      </c>
      <c r="CB241">
        <v>66.333333330000002</v>
      </c>
      <c r="CC241">
        <v>64.75</v>
      </c>
      <c r="CD241">
        <v>81</v>
      </c>
      <c r="CE241">
        <v>63</v>
      </c>
      <c r="CF241">
        <v>55.833333330000002</v>
      </c>
      <c r="CG241">
        <v>53.333333330000002</v>
      </c>
      <c r="CH241">
        <v>53.583333330000002</v>
      </c>
      <c r="CI241">
        <v>63</v>
      </c>
      <c r="CJ241">
        <v>18</v>
      </c>
      <c r="CK241">
        <v>15.41666667</v>
      </c>
      <c r="CL241">
        <v>13</v>
      </c>
      <c r="CM241">
        <v>11.16666667</v>
      </c>
      <c r="CN241">
        <v>18</v>
      </c>
      <c r="CO241">
        <v>3.13341</v>
      </c>
      <c r="CP241">
        <v>85.5</v>
      </c>
      <c r="CS241">
        <v>31</v>
      </c>
      <c r="CT241">
        <v>82</v>
      </c>
      <c r="CU241">
        <v>84</v>
      </c>
      <c r="CX241">
        <v>35</v>
      </c>
      <c r="CY241">
        <v>63</v>
      </c>
      <c r="CZ241">
        <v>85</v>
      </c>
      <c r="DA241">
        <v>80</v>
      </c>
      <c r="DB241">
        <v>749</v>
      </c>
      <c r="DC241">
        <v>35</v>
      </c>
      <c r="DD241">
        <v>63</v>
      </c>
      <c r="DE241">
        <v>85</v>
      </c>
      <c r="DF241">
        <v>80</v>
      </c>
      <c r="DG241">
        <v>729</v>
      </c>
      <c r="DH241" t="s">
        <v>158</v>
      </c>
      <c r="DI241" t="s">
        <v>579</v>
      </c>
      <c r="DJ241">
        <v>1982.7894000000001</v>
      </c>
      <c r="DK241">
        <v>1943.4757999999999</v>
      </c>
      <c r="DL241">
        <v>1902.6890000000001</v>
      </c>
      <c r="DM241">
        <v>1873.5187000000001</v>
      </c>
      <c r="DN241">
        <v>1830.0443</v>
      </c>
      <c r="DO241">
        <v>1822.1777</v>
      </c>
      <c r="DP241">
        <v>1805.8027999999999</v>
      </c>
      <c r="DQ241">
        <v>1817.7018</v>
      </c>
      <c r="DR241">
        <v>1824.0095000000001</v>
      </c>
      <c r="DS241">
        <v>1841.4136000000001</v>
      </c>
      <c r="DT241">
        <v>619.50739999999996</v>
      </c>
      <c r="DU241">
        <v>654.55669999999998</v>
      </c>
      <c r="DV241">
        <v>696.30550000000005</v>
      </c>
      <c r="DW241">
        <v>735.88589999999999</v>
      </c>
      <c r="DX241">
        <v>794.66460000000006</v>
      </c>
      <c r="DY241">
        <v>821.3424</v>
      </c>
      <c r="DZ241">
        <v>867.23860000000002</v>
      </c>
      <c r="EA241">
        <v>891.84119999999996</v>
      </c>
      <c r="EB241">
        <v>916.31700000000001</v>
      </c>
      <c r="EC241">
        <v>911.78409999999997</v>
      </c>
    </row>
    <row r="242" spans="1:133" customFormat="1" x14ac:dyDescent="0.25">
      <c r="A242" t="s">
        <v>131</v>
      </c>
      <c r="B242" t="s">
        <v>580</v>
      </c>
      <c r="C242">
        <v>242</v>
      </c>
      <c r="D242">
        <v>155616.00000743999</v>
      </c>
      <c r="E242">
        <v>75.162098620951326</v>
      </c>
      <c r="F242">
        <v>1002.8338987807997</v>
      </c>
      <c r="G242">
        <v>57315.662662853014</v>
      </c>
      <c r="H242">
        <v>61</v>
      </c>
      <c r="I242">
        <v>26.290111</v>
      </c>
      <c r="J242">
        <v>19.046724999999999</v>
      </c>
      <c r="K242">
        <v>13.163923</v>
      </c>
      <c r="L242">
        <v>7.463641</v>
      </c>
      <c r="M242">
        <v>5329</v>
      </c>
      <c r="N242">
        <v>3928</v>
      </c>
      <c r="O242">
        <v>3772</v>
      </c>
      <c r="P242">
        <v>3835</v>
      </c>
      <c r="Q242">
        <v>3874</v>
      </c>
      <c r="R242">
        <v>3934</v>
      </c>
      <c r="S242">
        <v>1401</v>
      </c>
      <c r="T242">
        <v>1353</v>
      </c>
      <c r="U242">
        <v>1375</v>
      </c>
      <c r="V242">
        <v>1357</v>
      </c>
      <c r="W242">
        <v>1380</v>
      </c>
      <c r="X242">
        <v>28.389537000000001</v>
      </c>
      <c r="Y242">
        <v>1.3371690000000001</v>
      </c>
      <c r="Z242">
        <v>3827</v>
      </c>
      <c r="AA242">
        <v>3764</v>
      </c>
      <c r="AB242">
        <v>3817</v>
      </c>
      <c r="AC242">
        <v>3727.8872999999999</v>
      </c>
      <c r="AD242">
        <v>1519</v>
      </c>
      <c r="AE242">
        <v>1602</v>
      </c>
      <c r="AF242">
        <v>1642</v>
      </c>
      <c r="AG242">
        <v>1720.1348</v>
      </c>
      <c r="AH242">
        <v>72985.550759999998</v>
      </c>
      <c r="AI242">
        <v>17395.556976</v>
      </c>
      <c r="AJ242">
        <v>2.7345519999999999</v>
      </c>
      <c r="AK242">
        <v>0</v>
      </c>
      <c r="AL242">
        <v>277615.98858</v>
      </c>
      <c r="AM242">
        <v>41.566000000000003</v>
      </c>
      <c r="AN242">
        <v>1.256</v>
      </c>
      <c r="AO242">
        <v>7.8626379999999996</v>
      </c>
      <c r="AP242">
        <v>0.84450000000000003</v>
      </c>
      <c r="AQ242">
        <v>2.7490999999999999</v>
      </c>
      <c r="AR242">
        <v>2.9340000000000002</v>
      </c>
      <c r="AS242">
        <v>9.5602999999999998</v>
      </c>
      <c r="AT242">
        <v>5.1012000000000004</v>
      </c>
      <c r="AU242">
        <v>372451.07398599997</v>
      </c>
      <c r="AV242">
        <v>221376.16229499999</v>
      </c>
      <c r="AW242">
        <v>240562.05533999999</v>
      </c>
      <c r="AX242">
        <v>290703.79146899999</v>
      </c>
      <c r="AY242">
        <v>390574.62686600001</v>
      </c>
      <c r="AZ242">
        <v>29284.481141</v>
      </c>
      <c r="BA242">
        <v>901.28389500000003</v>
      </c>
      <c r="BB242">
        <v>7248.6282030000002</v>
      </c>
      <c r="BC242">
        <v>421.76762000000002</v>
      </c>
      <c r="BD242">
        <v>295.66885100000002</v>
      </c>
      <c r="BE242">
        <v>135162.740899</v>
      </c>
      <c r="BF242">
        <v>111389.72162700001</v>
      </c>
      <c r="BG242">
        <v>7.8626379999999996</v>
      </c>
      <c r="BH242">
        <v>419</v>
      </c>
      <c r="BI242">
        <v>394.33333334000002</v>
      </c>
      <c r="BJ242">
        <v>421.66666665999998</v>
      </c>
      <c r="BK242">
        <v>422</v>
      </c>
      <c r="BL242">
        <v>402</v>
      </c>
      <c r="BM242">
        <v>19.771591999999998</v>
      </c>
      <c r="BO242">
        <v>0.647401</v>
      </c>
      <c r="BP242">
        <v>1.8671420000000001</v>
      </c>
      <c r="BQ242">
        <v>31.399515739999998</v>
      </c>
      <c r="BR242">
        <v>413</v>
      </c>
      <c r="BS242">
        <v>8528.2084070000001</v>
      </c>
      <c r="BT242">
        <v>37451.116532</v>
      </c>
      <c r="BU242">
        <v>142453.24768</v>
      </c>
      <c r="BV242">
        <v>961816.86747000006</v>
      </c>
      <c r="BW242">
        <v>2231.750798</v>
      </c>
      <c r="BX242">
        <v>62.36538462</v>
      </c>
      <c r="BY242">
        <v>11.099214999999999</v>
      </c>
      <c r="BZ242">
        <v>207.5</v>
      </c>
      <c r="CA242">
        <v>244.25</v>
      </c>
      <c r="CB242">
        <v>228.83333332999999</v>
      </c>
      <c r="CC242">
        <v>222.25</v>
      </c>
      <c r="CD242">
        <v>207</v>
      </c>
      <c r="CE242">
        <v>155.5</v>
      </c>
      <c r="CF242">
        <v>194.66666667000001</v>
      </c>
      <c r="CG242">
        <v>177.41666667000001</v>
      </c>
      <c r="CH242">
        <v>167.66666667000001</v>
      </c>
      <c r="CI242">
        <v>156.5</v>
      </c>
      <c r="CJ242">
        <v>53.5</v>
      </c>
      <c r="CK242">
        <v>49.583333330000002</v>
      </c>
      <c r="CL242">
        <v>51.416666669999998</v>
      </c>
      <c r="CM242">
        <v>54.583333330000002</v>
      </c>
      <c r="CN242">
        <v>47.5</v>
      </c>
      <c r="CO242">
        <v>3.8937889999999999</v>
      </c>
      <c r="CP242">
        <v>87</v>
      </c>
      <c r="CQ242">
        <v>74.083333330000002</v>
      </c>
      <c r="CR242">
        <v>17</v>
      </c>
      <c r="CS242">
        <v>41</v>
      </c>
      <c r="CT242">
        <v>92</v>
      </c>
      <c r="CU242">
        <v>93</v>
      </c>
      <c r="CV242">
        <v>77.222222220000006</v>
      </c>
      <c r="CW242">
        <v>84</v>
      </c>
      <c r="CX242">
        <v>32</v>
      </c>
      <c r="CY242">
        <v>65</v>
      </c>
      <c r="CZ242">
        <v>72</v>
      </c>
      <c r="DA242">
        <v>86</v>
      </c>
      <c r="DB242">
        <v>514</v>
      </c>
      <c r="DC242">
        <v>32</v>
      </c>
      <c r="DD242">
        <v>65</v>
      </c>
      <c r="DE242">
        <v>72</v>
      </c>
      <c r="DF242">
        <v>86</v>
      </c>
      <c r="DG242">
        <v>872</v>
      </c>
      <c r="DH242" t="s">
        <v>131</v>
      </c>
      <c r="DI242" t="s">
        <v>580</v>
      </c>
      <c r="DJ242">
        <v>3945.0144</v>
      </c>
      <c r="DK242">
        <v>3920.5605999999998</v>
      </c>
      <c r="DL242">
        <v>3865.2365</v>
      </c>
      <c r="DM242">
        <v>3808.5857999999998</v>
      </c>
      <c r="DN242">
        <v>3727.8872999999999</v>
      </c>
      <c r="DO242">
        <v>3674.3033999999998</v>
      </c>
      <c r="DP242">
        <v>3608.9780000000001</v>
      </c>
      <c r="DQ242">
        <v>3596.8541</v>
      </c>
      <c r="DR242">
        <v>3569.8825999999999</v>
      </c>
      <c r="DS242">
        <v>3606.4699000000001</v>
      </c>
      <c r="DT242">
        <v>1407.2708</v>
      </c>
      <c r="DU242">
        <v>1452.6372000000001</v>
      </c>
      <c r="DV242">
        <v>1536.0985000000001</v>
      </c>
      <c r="DW242">
        <v>1628.5808</v>
      </c>
      <c r="DX242">
        <v>1720.1348</v>
      </c>
      <c r="DY242">
        <v>1793.6101000000001</v>
      </c>
      <c r="DZ242">
        <v>1862.9236000000001</v>
      </c>
      <c r="EA242">
        <v>1933.2734</v>
      </c>
      <c r="EB242">
        <v>1982.6179999999999</v>
      </c>
      <c r="EC242">
        <v>1999.261</v>
      </c>
    </row>
    <row r="243" spans="1:133" customFormat="1" x14ac:dyDescent="0.25">
      <c r="A243" t="s">
        <v>61</v>
      </c>
      <c r="B243" t="s">
        <v>581</v>
      </c>
      <c r="C243">
        <v>243</v>
      </c>
      <c r="D243">
        <v>54864.000004319998</v>
      </c>
      <c r="G243">
        <v>42271.627909306044</v>
      </c>
      <c r="H243">
        <v>94</v>
      </c>
      <c r="I243">
        <v>27.416592999999999</v>
      </c>
      <c r="J243">
        <v>27.735875</v>
      </c>
      <c r="K243">
        <v>9.8103250000000006</v>
      </c>
      <c r="L243">
        <v>5.7250249999999996</v>
      </c>
      <c r="M243">
        <v>21611</v>
      </c>
      <c r="N243">
        <v>15686</v>
      </c>
      <c r="O243">
        <v>15429</v>
      </c>
      <c r="P243">
        <v>15577</v>
      </c>
      <c r="Q243">
        <v>15692</v>
      </c>
      <c r="R243">
        <v>15650</v>
      </c>
      <c r="S243">
        <v>5925</v>
      </c>
      <c r="T243">
        <v>5190</v>
      </c>
      <c r="U243">
        <v>5375</v>
      </c>
      <c r="V243">
        <v>5475</v>
      </c>
      <c r="W243">
        <v>5697</v>
      </c>
      <c r="X243">
        <v>20.881606000000001</v>
      </c>
      <c r="Y243">
        <v>0.91020599999999996</v>
      </c>
      <c r="Z243">
        <v>15835</v>
      </c>
      <c r="AA243">
        <v>15754</v>
      </c>
      <c r="AB243">
        <v>15403</v>
      </c>
      <c r="AC243">
        <v>15305.901599999999</v>
      </c>
      <c r="AD243">
        <v>6309</v>
      </c>
      <c r="AE243">
        <v>6717</v>
      </c>
      <c r="AF243">
        <v>7000</v>
      </c>
      <c r="AG243">
        <v>7272.3855000000003</v>
      </c>
      <c r="AH243">
        <v>73815.464347000001</v>
      </c>
      <c r="AI243">
        <v>12999.748775</v>
      </c>
      <c r="AJ243">
        <v>116.17303099999999</v>
      </c>
      <c r="AK243">
        <v>92.325085000000001</v>
      </c>
      <c r="AL243">
        <v>269236.45569600002</v>
      </c>
      <c r="AM243">
        <v>41.411000000000001</v>
      </c>
      <c r="AN243">
        <v>2.5066006600000001</v>
      </c>
      <c r="AO243">
        <v>6.4411639999999997</v>
      </c>
      <c r="AP243">
        <v>9.4510000000000005</v>
      </c>
      <c r="AQ243">
        <v>-0.98409999999999997</v>
      </c>
      <c r="AR243">
        <v>1.4505999999999999</v>
      </c>
      <c r="AS243">
        <v>8.5786999999999995</v>
      </c>
      <c r="AT243">
        <v>5.5525000000000002</v>
      </c>
      <c r="AV243">
        <v>236346.536249</v>
      </c>
      <c r="AW243">
        <v>263012.93722999998</v>
      </c>
      <c r="AX243">
        <v>308863.57615899999</v>
      </c>
      <c r="AY243">
        <v>343988.01973200002</v>
      </c>
      <c r="AZ243">
        <v>23618.758965000001</v>
      </c>
      <c r="BA243">
        <v>196.67030600000001</v>
      </c>
      <c r="BB243">
        <v>4163.4699929999997</v>
      </c>
      <c r="BC243">
        <v>186.66963000000001</v>
      </c>
      <c r="BD243">
        <v>0</v>
      </c>
      <c r="BE243">
        <v>93513.924050999995</v>
      </c>
      <c r="BF243">
        <v>86147.679325000005</v>
      </c>
      <c r="BI243">
        <v>1550.5833333400001</v>
      </c>
      <c r="BJ243">
        <v>1565.25</v>
      </c>
      <c r="BK243">
        <v>1510</v>
      </c>
      <c r="BL243">
        <v>1419</v>
      </c>
      <c r="BO243">
        <v>0.32622299999999999</v>
      </c>
      <c r="BP243">
        <v>0.78895000000000004</v>
      </c>
      <c r="BQ243">
        <v>19.53846154</v>
      </c>
      <c r="BR243">
        <v>234</v>
      </c>
      <c r="BS243">
        <v>8360.6234239999994</v>
      </c>
      <c r="BT243">
        <v>47640.692239999997</v>
      </c>
      <c r="BU243">
        <v>173765.90717300001</v>
      </c>
      <c r="BV243">
        <v>957733.02325600001</v>
      </c>
      <c r="BW243">
        <v>2102.7254640000001</v>
      </c>
      <c r="BX243">
        <v>69.903225809999995</v>
      </c>
      <c r="BY243">
        <v>13.578059</v>
      </c>
      <c r="BZ243">
        <v>1075</v>
      </c>
      <c r="CA243">
        <v>957.33333332999996</v>
      </c>
      <c r="CB243">
        <v>970.91666667000004</v>
      </c>
      <c r="CC243">
        <v>981.58333332999996</v>
      </c>
      <c r="CD243">
        <v>1024.5</v>
      </c>
      <c r="CE243">
        <v>804.5</v>
      </c>
      <c r="CF243">
        <v>736.33333332999996</v>
      </c>
      <c r="CG243">
        <v>742.25</v>
      </c>
      <c r="CH243">
        <v>738.83333332999996</v>
      </c>
      <c r="CI243">
        <v>774.5</v>
      </c>
      <c r="CJ243">
        <v>276.5</v>
      </c>
      <c r="CK243">
        <v>221</v>
      </c>
      <c r="CL243">
        <v>228.66666667000001</v>
      </c>
      <c r="CM243">
        <v>242.75</v>
      </c>
      <c r="CN243">
        <v>249</v>
      </c>
      <c r="CO243">
        <v>4.9743190000000004</v>
      </c>
      <c r="CP243">
        <v>85</v>
      </c>
      <c r="CQ243">
        <v>73.555555560000002</v>
      </c>
      <c r="CR243">
        <v>14</v>
      </c>
      <c r="CS243">
        <v>35</v>
      </c>
      <c r="CT243">
        <v>86</v>
      </c>
      <c r="CU243">
        <v>85</v>
      </c>
      <c r="CV243">
        <v>77.944444439999998</v>
      </c>
      <c r="CX243">
        <v>36</v>
      </c>
      <c r="CY243">
        <v>64</v>
      </c>
      <c r="CZ243">
        <v>76</v>
      </c>
      <c r="DA243">
        <v>86</v>
      </c>
      <c r="DB243">
        <v>598</v>
      </c>
      <c r="DC243">
        <v>36</v>
      </c>
      <c r="DD243">
        <v>64</v>
      </c>
      <c r="DE243">
        <v>76</v>
      </c>
      <c r="DF243">
        <v>86</v>
      </c>
      <c r="DG243">
        <v>606</v>
      </c>
      <c r="DH243" t="s">
        <v>61</v>
      </c>
      <c r="DI243" t="s">
        <v>581</v>
      </c>
      <c r="DJ243">
        <v>15673.279399999999</v>
      </c>
      <c r="DK243">
        <v>15661.902599999999</v>
      </c>
      <c r="DL243">
        <v>15535.8243</v>
      </c>
      <c r="DM243">
        <v>15436.7399</v>
      </c>
      <c r="DN243">
        <v>15305.901599999999</v>
      </c>
      <c r="DO243">
        <v>15300.885</v>
      </c>
      <c r="DP243">
        <v>15320.505999999999</v>
      </c>
      <c r="DQ243">
        <v>15460.8717</v>
      </c>
      <c r="DR243">
        <v>15660.090200000001</v>
      </c>
      <c r="DS243">
        <v>15937.6975</v>
      </c>
      <c r="DT243">
        <v>5919.4906000000001</v>
      </c>
      <c r="DU243">
        <v>6162.8642</v>
      </c>
      <c r="DV243">
        <v>6534.7401</v>
      </c>
      <c r="DW243">
        <v>6888.3071</v>
      </c>
      <c r="DX243">
        <v>7272.3855000000003</v>
      </c>
      <c r="DY243">
        <v>7534.2740000000003</v>
      </c>
      <c r="DZ243">
        <v>7788.0313000000006</v>
      </c>
      <c r="EA243">
        <v>8008.0466999999999</v>
      </c>
      <c r="EB243">
        <v>8158.7525999999998</v>
      </c>
      <c r="EC243">
        <v>8235.5056000000004</v>
      </c>
    </row>
    <row r="244" spans="1:133" customFormat="1" x14ac:dyDescent="0.25">
      <c r="A244" t="s">
        <v>186</v>
      </c>
      <c r="B244" t="s">
        <v>582</v>
      </c>
      <c r="C244">
        <v>244</v>
      </c>
      <c r="D244">
        <v>162960.00004008002</v>
      </c>
      <c r="E244">
        <v>67.795357935854739</v>
      </c>
      <c r="F244">
        <v>1113.2363767511995</v>
      </c>
      <c r="G244">
        <v>70327.653987260812</v>
      </c>
      <c r="H244">
        <v>86</v>
      </c>
      <c r="I244">
        <v>28.113505</v>
      </c>
      <c r="J244">
        <v>21.240147</v>
      </c>
      <c r="K244">
        <v>11.115658</v>
      </c>
      <c r="L244">
        <v>6.8417820000000003</v>
      </c>
      <c r="M244">
        <v>9515</v>
      </c>
      <c r="N244">
        <v>6840</v>
      </c>
      <c r="O244">
        <v>6931</v>
      </c>
      <c r="P244">
        <v>6957</v>
      </c>
      <c r="Q244">
        <v>6973</v>
      </c>
      <c r="R244">
        <v>6881</v>
      </c>
      <c r="S244">
        <v>2675</v>
      </c>
      <c r="T244">
        <v>2380</v>
      </c>
      <c r="U244">
        <v>2458</v>
      </c>
      <c r="V244">
        <v>2522</v>
      </c>
      <c r="W244">
        <v>2632</v>
      </c>
      <c r="X244">
        <v>24.336283000000002</v>
      </c>
      <c r="Y244">
        <v>1.0588770000000001</v>
      </c>
      <c r="Z244">
        <v>6878</v>
      </c>
      <c r="AA244">
        <v>6789</v>
      </c>
      <c r="AB244">
        <v>6687</v>
      </c>
      <c r="AC244">
        <v>6540.32</v>
      </c>
      <c r="AD244">
        <v>2802</v>
      </c>
      <c r="AE244">
        <v>2959</v>
      </c>
      <c r="AF244">
        <v>3114</v>
      </c>
      <c r="AG244">
        <v>3260.5826000000002</v>
      </c>
      <c r="AH244">
        <v>66105.937993</v>
      </c>
      <c r="AI244">
        <v>13385.850939</v>
      </c>
      <c r="AJ244">
        <v>-25.840427999999999</v>
      </c>
      <c r="AK244">
        <v>67.676096000000001</v>
      </c>
      <c r="AL244">
        <v>235139.43925200001</v>
      </c>
      <c r="AM244">
        <v>38.064</v>
      </c>
      <c r="AN244">
        <v>1.5217391300000001</v>
      </c>
      <c r="AO244">
        <v>6.9889650000000003</v>
      </c>
      <c r="AP244">
        <v>-4.7050999999999998</v>
      </c>
      <c r="AQ244">
        <v>-5.7927999999999997</v>
      </c>
      <c r="AR244">
        <v>-5.3311999999999999</v>
      </c>
      <c r="AS244">
        <v>-3.1291000000000002</v>
      </c>
      <c r="AT244">
        <v>-2.8569</v>
      </c>
      <c r="AU244">
        <v>267176.73048600001</v>
      </c>
      <c r="AV244">
        <v>223276.54999500001</v>
      </c>
      <c r="AX244">
        <v>250245.28301899999</v>
      </c>
      <c r="AY244">
        <v>261258.160237</v>
      </c>
      <c r="AZ244">
        <v>19066.001050999999</v>
      </c>
      <c r="BA244">
        <v>1520.5125579999999</v>
      </c>
      <c r="BB244">
        <v>3985.0887509999998</v>
      </c>
      <c r="BC244">
        <v>148.14057</v>
      </c>
      <c r="BD244">
        <v>86.602895000000004</v>
      </c>
      <c r="BE244">
        <v>94894.953271000006</v>
      </c>
      <c r="BF244">
        <v>67817.943925</v>
      </c>
      <c r="BG244">
        <v>7.136101</v>
      </c>
      <c r="BH244">
        <v>679</v>
      </c>
      <c r="BI244">
        <v>697.58333332999996</v>
      </c>
      <c r="BK244">
        <v>689</v>
      </c>
      <c r="BL244">
        <v>674</v>
      </c>
      <c r="BM244">
        <v>17.121494999999999</v>
      </c>
      <c r="BN244">
        <v>0</v>
      </c>
      <c r="BO244">
        <v>0.504467</v>
      </c>
      <c r="BP244">
        <v>0.26799800000000001</v>
      </c>
      <c r="BQ244">
        <v>20.029498530000001</v>
      </c>
      <c r="BR244">
        <v>678</v>
      </c>
      <c r="BS244">
        <v>7577.8300680000002</v>
      </c>
      <c r="BT244">
        <v>39132.107198999998</v>
      </c>
      <c r="BU244">
        <v>139193.27102799999</v>
      </c>
      <c r="BV244">
        <v>975994.75753599999</v>
      </c>
      <c r="BW244">
        <v>2819.758276</v>
      </c>
      <c r="BX244">
        <v>34.602040819999999</v>
      </c>
      <c r="BY244">
        <v>11.177569999999999</v>
      </c>
      <c r="BZ244">
        <v>381.5</v>
      </c>
      <c r="CA244">
        <v>382.25</v>
      </c>
      <c r="CC244">
        <v>375.91666666999998</v>
      </c>
      <c r="CD244">
        <v>379</v>
      </c>
      <c r="CE244">
        <v>299</v>
      </c>
      <c r="CF244">
        <v>297.66666666999998</v>
      </c>
      <c r="CH244">
        <v>282.08333333000002</v>
      </c>
      <c r="CI244">
        <v>297</v>
      </c>
      <c r="CJ244">
        <v>80</v>
      </c>
      <c r="CK244">
        <v>84.583333330000002</v>
      </c>
      <c r="CM244">
        <v>93.833333330000002</v>
      </c>
      <c r="CN244">
        <v>82</v>
      </c>
      <c r="CO244">
        <v>4.0094589999999997</v>
      </c>
      <c r="CP244">
        <v>85</v>
      </c>
      <c r="CQ244">
        <v>79.25</v>
      </c>
      <c r="CS244">
        <v>30</v>
      </c>
      <c r="CT244">
        <v>83</v>
      </c>
      <c r="CU244">
        <v>81</v>
      </c>
      <c r="CV244">
        <v>81.722222220000006</v>
      </c>
      <c r="CX244">
        <v>33</v>
      </c>
      <c r="CY244">
        <v>72</v>
      </c>
      <c r="CZ244">
        <v>79</v>
      </c>
      <c r="DA244">
        <v>89</v>
      </c>
      <c r="DB244">
        <v>644</v>
      </c>
      <c r="DC244">
        <v>33</v>
      </c>
      <c r="DD244">
        <v>72</v>
      </c>
      <c r="DE244">
        <v>79</v>
      </c>
      <c r="DF244">
        <v>89</v>
      </c>
      <c r="DG244">
        <v>628</v>
      </c>
      <c r="DH244" t="s">
        <v>186</v>
      </c>
      <c r="DI244" t="s">
        <v>582</v>
      </c>
      <c r="DJ244">
        <v>6874.0222000000003</v>
      </c>
      <c r="DK244">
        <v>6803.2901000000002</v>
      </c>
      <c r="DL244">
        <v>6711.1823999999997</v>
      </c>
      <c r="DM244">
        <v>6609.4228000000003</v>
      </c>
      <c r="DN244">
        <v>6540.32</v>
      </c>
      <c r="DO244">
        <v>6464.5632999999998</v>
      </c>
      <c r="DP244">
        <v>6439.875</v>
      </c>
      <c r="DQ244">
        <v>6455.5636999999997</v>
      </c>
      <c r="DR244">
        <v>6554.2614000000003</v>
      </c>
      <c r="DS244">
        <v>6640.8047999999999</v>
      </c>
      <c r="DT244">
        <v>2700.3523</v>
      </c>
      <c r="DU244">
        <v>2821.9005999999999</v>
      </c>
      <c r="DV244">
        <v>2980.7721000000001</v>
      </c>
      <c r="DW244">
        <v>3137.5612000000001</v>
      </c>
      <c r="DX244">
        <v>3260.5826000000002</v>
      </c>
      <c r="DY244">
        <v>3378.4690000000001</v>
      </c>
      <c r="DZ244">
        <v>3463.9942000000001</v>
      </c>
      <c r="EA244">
        <v>3529.6597000000002</v>
      </c>
      <c r="EB244">
        <v>3561.1795999999999</v>
      </c>
      <c r="EC244">
        <v>3579.0628000000002</v>
      </c>
    </row>
    <row r="245" spans="1:133" customFormat="1" x14ac:dyDescent="0.25">
      <c r="A245" t="s">
        <v>219</v>
      </c>
      <c r="B245" t="s">
        <v>583</v>
      </c>
      <c r="C245">
        <v>245</v>
      </c>
      <c r="D245">
        <v>121055.99997864</v>
      </c>
      <c r="E245">
        <v>60.211681536825424</v>
      </c>
      <c r="F245">
        <v>1458.6389772581576</v>
      </c>
      <c r="G245">
        <v>55423.487537572953</v>
      </c>
      <c r="H245">
        <v>77</v>
      </c>
      <c r="I245">
        <v>25.854403999999999</v>
      </c>
      <c r="J245">
        <v>19.713809000000001</v>
      </c>
      <c r="K245">
        <v>13.045370999999999</v>
      </c>
      <c r="L245">
        <v>7.3679629999999996</v>
      </c>
      <c r="M245">
        <v>7198</v>
      </c>
      <c r="N245">
        <v>5337</v>
      </c>
      <c r="O245">
        <v>5209</v>
      </c>
      <c r="P245">
        <v>5247</v>
      </c>
      <c r="Q245">
        <v>5299</v>
      </c>
      <c r="R245">
        <v>5364</v>
      </c>
      <c r="S245">
        <v>1861</v>
      </c>
      <c r="T245">
        <v>1795</v>
      </c>
      <c r="U245">
        <v>1808</v>
      </c>
      <c r="V245">
        <v>1759</v>
      </c>
      <c r="W245">
        <v>1823</v>
      </c>
      <c r="X245">
        <v>28.497902</v>
      </c>
      <c r="Y245">
        <v>1.2392110000000001</v>
      </c>
      <c r="Z245">
        <v>5335</v>
      </c>
      <c r="AA245">
        <v>5261</v>
      </c>
      <c r="AB245">
        <v>5165</v>
      </c>
      <c r="AC245">
        <v>5053.7465000000002</v>
      </c>
      <c r="AD245">
        <v>1991</v>
      </c>
      <c r="AE245">
        <v>2090</v>
      </c>
      <c r="AF245">
        <v>2125</v>
      </c>
      <c r="AG245">
        <v>2250.4007999999999</v>
      </c>
      <c r="AH245">
        <v>73008.196721</v>
      </c>
      <c r="AI245">
        <v>17816.731333</v>
      </c>
      <c r="AJ245">
        <v>33.272263000000002</v>
      </c>
      <c r="AK245">
        <v>38.522447999999997</v>
      </c>
      <c r="AL245">
        <v>282382.05265999999</v>
      </c>
      <c r="AM245">
        <v>51.258000000000003</v>
      </c>
      <c r="AN245">
        <v>1.6666666699999999</v>
      </c>
      <c r="AO245">
        <v>8.5718259999999997</v>
      </c>
      <c r="AP245">
        <v>7.9837999999999996</v>
      </c>
      <c r="AQ245">
        <v>7.1731999999999996</v>
      </c>
      <c r="AR245">
        <v>3.6890999999999998</v>
      </c>
      <c r="AS245">
        <v>7.2175000000000002</v>
      </c>
      <c r="AT245">
        <v>6.0625999999999998</v>
      </c>
      <c r="AU245">
        <v>444778.33753100003</v>
      </c>
      <c r="AV245">
        <v>311210.68650900002</v>
      </c>
      <c r="AW245">
        <v>304388.843047</v>
      </c>
      <c r="AX245">
        <v>346767.03296699998</v>
      </c>
      <c r="AY245">
        <v>400867.5</v>
      </c>
      <c r="AZ245">
        <v>24531.39761</v>
      </c>
      <c r="BA245">
        <v>919.19391900000005</v>
      </c>
      <c r="BB245">
        <v>6188.2175939999997</v>
      </c>
      <c r="BC245">
        <v>174.43978100000001</v>
      </c>
      <c r="BD245">
        <v>220.167868</v>
      </c>
      <c r="BE245">
        <v>114160.666308</v>
      </c>
      <c r="BF245">
        <v>94882.858678000004</v>
      </c>
      <c r="BG245">
        <v>5.5154209999999999</v>
      </c>
      <c r="BH245">
        <v>397</v>
      </c>
      <c r="BI245">
        <v>492.83333333000002</v>
      </c>
      <c r="BJ245">
        <v>504.91666665999998</v>
      </c>
      <c r="BK245">
        <v>455</v>
      </c>
      <c r="BL245">
        <v>400</v>
      </c>
      <c r="BM245">
        <v>14.40086</v>
      </c>
      <c r="BN245">
        <v>2.2670029999999999</v>
      </c>
      <c r="BO245">
        <v>0.4793</v>
      </c>
      <c r="BP245">
        <v>0.50708500000000001</v>
      </c>
      <c r="BQ245">
        <v>27.86740331</v>
      </c>
      <c r="BR245">
        <v>362</v>
      </c>
      <c r="BS245">
        <v>10276.189721999999</v>
      </c>
      <c r="BT245">
        <v>43307.446513000003</v>
      </c>
      <c r="BU245">
        <v>167505.10478200001</v>
      </c>
      <c r="BV245">
        <v>1109348.7544480001</v>
      </c>
      <c r="BW245">
        <v>2163.656571</v>
      </c>
      <c r="BX245">
        <v>32.742424239999998</v>
      </c>
      <c r="BY245">
        <v>11.230521</v>
      </c>
      <c r="BZ245">
        <v>281</v>
      </c>
      <c r="CA245">
        <v>332.08333333000002</v>
      </c>
      <c r="CB245">
        <v>336.75</v>
      </c>
      <c r="CC245">
        <v>313.33333333000002</v>
      </c>
      <c r="CD245">
        <v>288.5</v>
      </c>
      <c r="CE245">
        <v>209</v>
      </c>
      <c r="CF245">
        <v>244.66666667000001</v>
      </c>
      <c r="CG245">
        <v>262.83333333000002</v>
      </c>
      <c r="CH245">
        <v>233.75</v>
      </c>
      <c r="CI245">
        <v>212.5</v>
      </c>
      <c r="CJ245">
        <v>72</v>
      </c>
      <c r="CK245">
        <v>87.416666669999998</v>
      </c>
      <c r="CL245">
        <v>73.916666669999998</v>
      </c>
      <c r="CM245">
        <v>79.583333330000002</v>
      </c>
      <c r="CN245">
        <v>75.5</v>
      </c>
      <c r="CO245">
        <v>3.9038620000000002</v>
      </c>
      <c r="CP245">
        <v>86</v>
      </c>
      <c r="CR245">
        <v>14</v>
      </c>
      <c r="CS245">
        <v>35</v>
      </c>
      <c r="CT245">
        <v>93</v>
      </c>
      <c r="CU245">
        <v>91</v>
      </c>
      <c r="CW245">
        <v>81</v>
      </c>
      <c r="CX245">
        <v>30</v>
      </c>
      <c r="CY245">
        <v>73</v>
      </c>
      <c r="CZ245">
        <v>78</v>
      </c>
      <c r="DA245">
        <v>89</v>
      </c>
      <c r="DB245">
        <v>779</v>
      </c>
      <c r="DC245">
        <v>30</v>
      </c>
      <c r="DD245">
        <v>73</v>
      </c>
      <c r="DE245">
        <v>78</v>
      </c>
      <c r="DF245">
        <v>89</v>
      </c>
      <c r="DG245">
        <v>845</v>
      </c>
      <c r="DH245" t="s">
        <v>219</v>
      </c>
      <c r="DI245" t="s">
        <v>583</v>
      </c>
      <c r="DJ245">
        <v>5350.2260999999999</v>
      </c>
      <c r="DK245">
        <v>5323.1306999999997</v>
      </c>
      <c r="DL245">
        <v>5246.6855999999998</v>
      </c>
      <c r="DM245">
        <v>5148.1666999999998</v>
      </c>
      <c r="DN245">
        <v>5053.7465000000002</v>
      </c>
      <c r="DO245">
        <v>4972.8858</v>
      </c>
      <c r="DP245">
        <v>4929.6598999999997</v>
      </c>
      <c r="DQ245">
        <v>4925.0253000000002</v>
      </c>
      <c r="DR245">
        <v>4929.4123</v>
      </c>
      <c r="DS245">
        <v>4916.6207999999997</v>
      </c>
      <c r="DT245">
        <v>1861.0877</v>
      </c>
      <c r="DU245">
        <v>1914.6871000000001</v>
      </c>
      <c r="DV245">
        <v>2014.2801999999999</v>
      </c>
      <c r="DW245">
        <v>2143.1999000000001</v>
      </c>
      <c r="DX245">
        <v>2250.4007999999999</v>
      </c>
      <c r="DY245">
        <v>2375.5189999999998</v>
      </c>
      <c r="DZ245">
        <v>2456.3112999999998</v>
      </c>
      <c r="EA245">
        <v>2533.7948999999999</v>
      </c>
      <c r="EB245">
        <v>2578.8798000000002</v>
      </c>
      <c r="EC245">
        <v>2624.5563999999999</v>
      </c>
    </row>
    <row r="246" spans="1:133" customFormat="1" x14ac:dyDescent="0.25">
      <c r="A246" t="s">
        <v>21</v>
      </c>
      <c r="B246" t="s">
        <v>584</v>
      </c>
      <c r="C246">
        <v>246</v>
      </c>
      <c r="D246">
        <v>232500.00001308002</v>
      </c>
      <c r="E246">
        <v>65.999949126571551</v>
      </c>
      <c r="F246">
        <v>1156.7268816564731</v>
      </c>
      <c r="G246">
        <v>58.956931020408163</v>
      </c>
      <c r="H246">
        <v>70</v>
      </c>
      <c r="I246">
        <v>27.290668</v>
      </c>
      <c r="J246">
        <v>21.863545999999999</v>
      </c>
      <c r="K246">
        <v>12.65024</v>
      </c>
      <c r="L246">
        <v>7.2716349999999998</v>
      </c>
      <c r="M246">
        <v>7094</v>
      </c>
      <c r="N246">
        <v>5158</v>
      </c>
      <c r="O246">
        <v>5081</v>
      </c>
      <c r="P246">
        <v>5108</v>
      </c>
      <c r="Q246">
        <v>5181</v>
      </c>
      <c r="R246">
        <v>5180</v>
      </c>
      <c r="S246">
        <v>1936</v>
      </c>
      <c r="T246">
        <v>1775</v>
      </c>
      <c r="U246">
        <v>1814</v>
      </c>
      <c r="V246">
        <v>1832</v>
      </c>
      <c r="W246">
        <v>1896</v>
      </c>
      <c r="X246">
        <v>26.645132</v>
      </c>
      <c r="Y246">
        <v>1.2845549999999999</v>
      </c>
      <c r="Z246">
        <v>5103</v>
      </c>
      <c r="AA246">
        <v>5007</v>
      </c>
      <c r="AB246">
        <v>4940</v>
      </c>
      <c r="AC246">
        <v>4870.7746999999999</v>
      </c>
      <c r="AD246">
        <v>2018</v>
      </c>
      <c r="AE246">
        <v>2128</v>
      </c>
      <c r="AF246">
        <v>2159</v>
      </c>
      <c r="AG246">
        <v>2306.3352</v>
      </c>
      <c r="AH246">
        <v>69264.589794</v>
      </c>
      <c r="AI246">
        <v>15858.736478000001</v>
      </c>
      <c r="AJ246">
        <v>-1.697235</v>
      </c>
      <c r="AK246">
        <v>191.29356999999999</v>
      </c>
      <c r="AL246">
        <v>253803.202479</v>
      </c>
      <c r="AM246">
        <v>43.432000000000002</v>
      </c>
      <c r="AN246">
        <v>2.5753424699999998</v>
      </c>
      <c r="AO246">
        <v>7.7248380000000001</v>
      </c>
      <c r="AP246">
        <v>-0.40039999999999998</v>
      </c>
      <c r="AQ246">
        <v>1.3455999999999999</v>
      </c>
      <c r="AR246">
        <v>-2.8490000000000002</v>
      </c>
      <c r="AS246">
        <v>-1.7393000000000001</v>
      </c>
      <c r="AT246">
        <v>-0.58919999999999995</v>
      </c>
      <c r="AU246">
        <v>471822.80701799999</v>
      </c>
      <c r="AV246">
        <v>381590.33158</v>
      </c>
      <c r="AW246">
        <v>357166.56822399999</v>
      </c>
      <c r="AX246">
        <v>413342.24598900002</v>
      </c>
      <c r="AY246">
        <v>465092.896175</v>
      </c>
      <c r="AZ246">
        <v>37910.769665</v>
      </c>
      <c r="BA246">
        <v>412.63521600000001</v>
      </c>
      <c r="BB246">
        <v>8877.6667670000006</v>
      </c>
      <c r="BC246">
        <v>0</v>
      </c>
      <c r="BD246">
        <v>53.748497999999998</v>
      </c>
      <c r="BE246">
        <v>146427.68595000001</v>
      </c>
      <c r="BF246">
        <v>138914.772727</v>
      </c>
      <c r="BG246">
        <v>8.0349590000000006</v>
      </c>
      <c r="BH246">
        <v>570</v>
      </c>
      <c r="BI246">
        <v>537.83333332999996</v>
      </c>
      <c r="BJ246">
        <v>564.33333332999996</v>
      </c>
      <c r="BK246">
        <v>561</v>
      </c>
      <c r="BL246">
        <v>549</v>
      </c>
      <c r="BM246">
        <v>21.280992000000001</v>
      </c>
      <c r="BO246">
        <v>0.45108500000000001</v>
      </c>
      <c r="BQ246">
        <v>34.050966610000003</v>
      </c>
      <c r="BR246">
        <v>569</v>
      </c>
      <c r="BS246">
        <v>6323.3548680000004</v>
      </c>
      <c r="BT246">
        <v>28477.445728999999</v>
      </c>
      <c r="BU246">
        <v>104348.65702499999</v>
      </c>
      <c r="BV246">
        <v>916185.94104299997</v>
      </c>
      <c r="BW246">
        <v>1.832535</v>
      </c>
      <c r="BX246">
        <v>55.636363639999999</v>
      </c>
      <c r="BY246">
        <v>7.9545450000000004</v>
      </c>
      <c r="BZ246">
        <v>220.5</v>
      </c>
      <c r="CA246">
        <v>240.41666667000001</v>
      </c>
      <c r="CB246">
        <v>218.75</v>
      </c>
      <c r="CC246">
        <v>211.33333332999999</v>
      </c>
      <c r="CD246">
        <v>215</v>
      </c>
      <c r="CE246">
        <v>154</v>
      </c>
      <c r="CF246">
        <v>170.75</v>
      </c>
      <c r="CG246">
        <v>155.75</v>
      </c>
      <c r="CH246">
        <v>146.58333332999999</v>
      </c>
      <c r="CI246">
        <v>149.5</v>
      </c>
      <c r="CJ246">
        <v>66</v>
      </c>
      <c r="CK246">
        <v>69.666666669999998</v>
      </c>
      <c r="CL246">
        <v>63</v>
      </c>
      <c r="CM246">
        <v>64.75</v>
      </c>
      <c r="CN246">
        <v>63.5</v>
      </c>
      <c r="CO246">
        <v>3.1082610000000002</v>
      </c>
      <c r="CP246">
        <v>85</v>
      </c>
      <c r="CQ246">
        <v>77.634099620000001</v>
      </c>
      <c r="CR246">
        <v>19</v>
      </c>
      <c r="CS246">
        <v>32</v>
      </c>
      <c r="CT246">
        <v>91</v>
      </c>
      <c r="CU246">
        <v>89</v>
      </c>
      <c r="CV246">
        <v>75.777777779999994</v>
      </c>
      <c r="CW246">
        <v>142</v>
      </c>
      <c r="CX246">
        <v>23</v>
      </c>
      <c r="CY246">
        <v>75</v>
      </c>
      <c r="CZ246">
        <v>75</v>
      </c>
      <c r="DA246">
        <v>89</v>
      </c>
      <c r="DB246">
        <v>708</v>
      </c>
      <c r="DC246">
        <v>23</v>
      </c>
      <c r="DD246">
        <v>75</v>
      </c>
      <c r="DE246">
        <v>75</v>
      </c>
      <c r="DF246">
        <v>89</v>
      </c>
      <c r="DG246">
        <v>625</v>
      </c>
      <c r="DH246" t="s">
        <v>21</v>
      </c>
      <c r="DI246" t="s">
        <v>584</v>
      </c>
      <c r="DJ246">
        <v>5170.0333000000001</v>
      </c>
      <c r="DK246">
        <v>5128.1351000000004</v>
      </c>
      <c r="DL246">
        <v>5031.7698</v>
      </c>
      <c r="DM246">
        <v>4973.9921999999997</v>
      </c>
      <c r="DN246">
        <v>4870.7746999999999</v>
      </c>
      <c r="DO246">
        <v>4834.6049999999996</v>
      </c>
      <c r="DP246">
        <v>4746.6570000000002</v>
      </c>
      <c r="DQ246">
        <v>4742.2587000000003</v>
      </c>
      <c r="DR246">
        <v>4763.0051000000003</v>
      </c>
      <c r="DS246">
        <v>4723.9519</v>
      </c>
      <c r="DT246">
        <v>1939.2817</v>
      </c>
      <c r="DU246">
        <v>2011.6570000000002</v>
      </c>
      <c r="DV246">
        <v>2121.2959000000001</v>
      </c>
      <c r="DW246">
        <v>2200.2195000000002</v>
      </c>
      <c r="DX246">
        <v>2306.3352</v>
      </c>
      <c r="DY246">
        <v>2381.3442</v>
      </c>
      <c r="DZ246">
        <v>2491.3683999999998</v>
      </c>
      <c r="EA246">
        <v>2545.2154</v>
      </c>
      <c r="EB246">
        <v>2582.9077000000002</v>
      </c>
      <c r="EC246">
        <v>2629.4931000000001</v>
      </c>
    </row>
    <row r="247" spans="1:133" customFormat="1" x14ac:dyDescent="0.25">
      <c r="A247" t="s">
        <v>79</v>
      </c>
      <c r="B247" t="s">
        <v>585</v>
      </c>
      <c r="C247">
        <v>247</v>
      </c>
      <c r="D247">
        <v>273288.00002544001</v>
      </c>
      <c r="E247">
        <v>97.972847942070928</v>
      </c>
      <c r="F247">
        <v>779.56953828920302</v>
      </c>
      <c r="G247">
        <v>2.2598770576271185</v>
      </c>
      <c r="H247">
        <v>72</v>
      </c>
      <c r="I247">
        <v>25.134488999999999</v>
      </c>
      <c r="J247">
        <v>24.785813000000001</v>
      </c>
      <c r="K247">
        <v>12.696348</v>
      </c>
      <c r="L247">
        <v>6.694439</v>
      </c>
      <c r="M247">
        <v>10038</v>
      </c>
      <c r="N247">
        <v>7515</v>
      </c>
      <c r="O247">
        <v>7182</v>
      </c>
      <c r="P247">
        <v>7312</v>
      </c>
      <c r="Q247">
        <v>7403</v>
      </c>
      <c r="R247">
        <v>7498</v>
      </c>
      <c r="S247">
        <v>2523</v>
      </c>
      <c r="T247">
        <v>2339</v>
      </c>
      <c r="U247">
        <v>2389</v>
      </c>
      <c r="V247">
        <v>2384</v>
      </c>
      <c r="W247">
        <v>2433</v>
      </c>
      <c r="X247">
        <v>26.634473</v>
      </c>
      <c r="Y247">
        <v>1.1223730000000001</v>
      </c>
      <c r="Z247">
        <v>7484</v>
      </c>
      <c r="AA247">
        <v>7369</v>
      </c>
      <c r="AB247">
        <v>7141</v>
      </c>
      <c r="AC247">
        <v>7047.5120999999999</v>
      </c>
      <c r="AD247">
        <v>2726</v>
      </c>
      <c r="AE247">
        <v>2938</v>
      </c>
      <c r="AF247">
        <v>3095</v>
      </c>
      <c r="AG247">
        <v>3292.7208000000001</v>
      </c>
      <c r="AH247">
        <v>65532.875075000004</v>
      </c>
      <c r="AI247">
        <v>14886.436001</v>
      </c>
      <c r="AJ247">
        <v>-4.7507960000000002</v>
      </c>
      <c r="AK247">
        <v>122.213967</v>
      </c>
      <c r="AL247">
        <v>260728.89417399999</v>
      </c>
      <c r="AM247">
        <v>46.048999999999999</v>
      </c>
      <c r="AN247">
        <v>1.8934426200000001</v>
      </c>
      <c r="AO247">
        <v>8.4080490000000001</v>
      </c>
      <c r="AP247">
        <v>-0.8397</v>
      </c>
      <c r="AQ247">
        <v>0.1575</v>
      </c>
      <c r="AR247">
        <v>1.7936000000000001</v>
      </c>
      <c r="AS247">
        <v>3.0015000000000001</v>
      </c>
      <c r="AT247">
        <v>3.7932999999999999</v>
      </c>
      <c r="AU247">
        <v>294670.81604399998</v>
      </c>
      <c r="AV247">
        <v>308540.24256099999</v>
      </c>
      <c r="AW247">
        <v>286405.39527899999</v>
      </c>
      <c r="AX247">
        <v>298612.27544900001</v>
      </c>
      <c r="AY247">
        <v>284581.49779699999</v>
      </c>
      <c r="AZ247">
        <v>21224.048615</v>
      </c>
      <c r="BA247">
        <v>607.19592399999999</v>
      </c>
      <c r="BB247">
        <v>4878.582042</v>
      </c>
      <c r="BC247">
        <v>110.990236</v>
      </c>
      <c r="BD247">
        <v>75.143281999999999</v>
      </c>
      <c r="BE247">
        <v>98065.794689000002</v>
      </c>
      <c r="BF247">
        <v>84441.934204999998</v>
      </c>
      <c r="BG247">
        <v>7.2026300000000001</v>
      </c>
      <c r="BH247">
        <v>723</v>
      </c>
      <c r="BI247">
        <v>604.66666666000003</v>
      </c>
      <c r="BJ247">
        <v>667.25</v>
      </c>
      <c r="BK247">
        <v>668</v>
      </c>
      <c r="BL247">
        <v>681</v>
      </c>
      <c r="BM247">
        <v>18.549346</v>
      </c>
      <c r="BN247">
        <v>1.659751</v>
      </c>
      <c r="BO247">
        <v>0.40844799999999998</v>
      </c>
      <c r="BP247">
        <v>0.82685799999999998</v>
      </c>
      <c r="BQ247">
        <v>31.49930844</v>
      </c>
      <c r="BR247">
        <v>723</v>
      </c>
      <c r="BS247">
        <v>9092.3370830000003</v>
      </c>
      <c r="BT247">
        <v>40402.570232999999</v>
      </c>
      <c r="BU247">
        <v>160745.541023</v>
      </c>
      <c r="BV247">
        <v>916522.03389800002</v>
      </c>
      <c r="BW247">
        <v>9.9621000000000001E-2</v>
      </c>
      <c r="BX247">
        <v>57.122807020000003</v>
      </c>
      <c r="BY247">
        <v>12.960761</v>
      </c>
      <c r="BZ247">
        <v>442.5</v>
      </c>
      <c r="CA247">
        <v>484.5</v>
      </c>
      <c r="CB247">
        <v>512.91666667000004</v>
      </c>
      <c r="CC247">
        <v>478.33333333000002</v>
      </c>
      <c r="CD247">
        <v>456.5</v>
      </c>
      <c r="CE247">
        <v>327</v>
      </c>
      <c r="CF247">
        <v>385.66666666999998</v>
      </c>
      <c r="CG247">
        <v>400.58333333000002</v>
      </c>
      <c r="CH247">
        <v>366.75</v>
      </c>
      <c r="CI247">
        <v>343</v>
      </c>
      <c r="CJ247">
        <v>116</v>
      </c>
      <c r="CK247">
        <v>98.833333330000002</v>
      </c>
      <c r="CL247">
        <v>112.33333333</v>
      </c>
      <c r="CM247">
        <v>111.58333333</v>
      </c>
      <c r="CN247">
        <v>117.5</v>
      </c>
      <c r="CO247">
        <v>4.4082489999999996</v>
      </c>
      <c r="CP247">
        <v>85</v>
      </c>
      <c r="CR247">
        <v>12</v>
      </c>
      <c r="CS247">
        <v>28</v>
      </c>
      <c r="CT247">
        <v>90</v>
      </c>
      <c r="CU247">
        <v>88</v>
      </c>
      <c r="CW247">
        <v>51</v>
      </c>
      <c r="CX247">
        <v>26</v>
      </c>
      <c r="CY247">
        <v>66</v>
      </c>
      <c r="CZ247">
        <v>70</v>
      </c>
      <c r="DA247">
        <v>86</v>
      </c>
      <c r="DB247">
        <v>534.5</v>
      </c>
      <c r="DC247">
        <v>26</v>
      </c>
      <c r="DD247">
        <v>66</v>
      </c>
      <c r="DE247">
        <v>70</v>
      </c>
      <c r="DF247">
        <v>86</v>
      </c>
      <c r="DG247">
        <v>765</v>
      </c>
      <c r="DH247" t="s">
        <v>79</v>
      </c>
      <c r="DI247" t="s">
        <v>585</v>
      </c>
      <c r="DJ247">
        <v>7500.7498999999998</v>
      </c>
      <c r="DK247">
        <v>7453.9225999999999</v>
      </c>
      <c r="DL247">
        <v>7325.6976999999997</v>
      </c>
      <c r="DM247">
        <v>7167.924</v>
      </c>
      <c r="DN247">
        <v>7047.5120999999999</v>
      </c>
      <c r="DO247">
        <v>6953.2592999999997</v>
      </c>
      <c r="DP247">
        <v>6850.1247999999996</v>
      </c>
      <c r="DQ247">
        <v>6809.4781999999996</v>
      </c>
      <c r="DR247">
        <v>6813.8063000000002</v>
      </c>
      <c r="DS247">
        <v>6828.1288000000004</v>
      </c>
      <c r="DT247">
        <v>2540.8544999999999</v>
      </c>
      <c r="DU247">
        <v>2674.3078</v>
      </c>
      <c r="DV247">
        <v>2890.5862999999999</v>
      </c>
      <c r="DW247">
        <v>3100.7663000000002</v>
      </c>
      <c r="DX247">
        <v>3292.7208000000001</v>
      </c>
      <c r="DY247">
        <v>3464.5354000000002</v>
      </c>
      <c r="DZ247">
        <v>3611.8322000000003</v>
      </c>
      <c r="EA247">
        <v>3728.7197999999999</v>
      </c>
      <c r="EB247">
        <v>3802.1309000000001</v>
      </c>
      <c r="EC247">
        <v>3857.2909</v>
      </c>
    </row>
    <row r="248" spans="1:133" customFormat="1" x14ac:dyDescent="0.25">
      <c r="A248" t="s">
        <v>273</v>
      </c>
      <c r="B248" t="s">
        <v>586</v>
      </c>
      <c r="C248">
        <v>248</v>
      </c>
      <c r="H248">
        <v>60</v>
      </c>
      <c r="I248">
        <v>26.666667</v>
      </c>
      <c r="J248">
        <v>17.409523</v>
      </c>
      <c r="K248">
        <v>13.890407</v>
      </c>
      <c r="L248">
        <v>7.6561300000000001</v>
      </c>
      <c r="M248">
        <v>2625</v>
      </c>
      <c r="N248">
        <v>1925</v>
      </c>
      <c r="O248">
        <v>1853</v>
      </c>
      <c r="P248">
        <v>1846</v>
      </c>
      <c r="Q248">
        <v>1859</v>
      </c>
      <c r="R248">
        <v>1902</v>
      </c>
      <c r="S248">
        <v>700</v>
      </c>
      <c r="T248">
        <v>717</v>
      </c>
      <c r="U248">
        <v>704</v>
      </c>
      <c r="V248">
        <v>680</v>
      </c>
      <c r="W248">
        <v>681</v>
      </c>
      <c r="X248">
        <v>28.710488999999999</v>
      </c>
      <c r="Y248">
        <v>1.1702939999999999</v>
      </c>
      <c r="Z248">
        <v>1880</v>
      </c>
      <c r="AA248">
        <v>1889</v>
      </c>
      <c r="AB248">
        <v>1943</v>
      </c>
      <c r="AC248">
        <v>1924.1859999999999</v>
      </c>
      <c r="AD248">
        <v>703</v>
      </c>
      <c r="AE248">
        <v>710</v>
      </c>
      <c r="AF248">
        <v>741</v>
      </c>
      <c r="AG248">
        <v>764.28440000000001</v>
      </c>
      <c r="AH248">
        <v>88136</v>
      </c>
      <c r="AI248">
        <v>22376.025375000001</v>
      </c>
      <c r="AJ248">
        <v>29.822906</v>
      </c>
      <c r="AK248">
        <v>0</v>
      </c>
      <c r="AL248">
        <v>330510</v>
      </c>
      <c r="AM248">
        <v>57.738999999999997</v>
      </c>
      <c r="AN248">
        <v>1.48101266</v>
      </c>
      <c r="AO248">
        <v>12</v>
      </c>
      <c r="AP248">
        <v>17.064900000000002</v>
      </c>
      <c r="AQ248">
        <v>23.279800000000002</v>
      </c>
      <c r="AR248">
        <v>15.5633</v>
      </c>
      <c r="AS248">
        <v>19.984200000000001</v>
      </c>
      <c r="AT248">
        <v>18.939299999999999</v>
      </c>
      <c r="AV248">
        <v>248922.06511699999</v>
      </c>
      <c r="AW248">
        <v>241146.71814700001</v>
      </c>
      <c r="AZ248">
        <v>28557.714285999999</v>
      </c>
      <c r="BA248">
        <v>1134.4197750000001</v>
      </c>
      <c r="BB248">
        <v>7426.5558350000001</v>
      </c>
      <c r="BC248">
        <v>105.32647900000001</v>
      </c>
      <c r="BD248">
        <v>241.496227</v>
      </c>
      <c r="BE248">
        <v>128837.142857</v>
      </c>
      <c r="BF248">
        <v>107091.428571</v>
      </c>
      <c r="BI248">
        <v>253.41666666</v>
      </c>
      <c r="BJ248">
        <v>259</v>
      </c>
      <c r="BS248">
        <v>13468.227059000001</v>
      </c>
      <c r="BT248">
        <v>53779.428570999997</v>
      </c>
      <c r="BU248">
        <v>201672.857143</v>
      </c>
      <c r="BW248">
        <v>1695.619048</v>
      </c>
      <c r="CA248">
        <v>142.25</v>
      </c>
      <c r="CB248">
        <v>114.75</v>
      </c>
      <c r="CF248">
        <v>115.08333333</v>
      </c>
      <c r="CG248">
        <v>90.916666669999998</v>
      </c>
      <c r="CK248">
        <v>27.166666670000001</v>
      </c>
      <c r="CL248">
        <v>23.833333329999999</v>
      </c>
      <c r="CP248">
        <v>85</v>
      </c>
      <c r="CS248">
        <v>36</v>
      </c>
      <c r="CT248">
        <v>97</v>
      </c>
      <c r="CU248">
        <v>92</v>
      </c>
      <c r="CX248">
        <v>23</v>
      </c>
      <c r="CY248">
        <v>80</v>
      </c>
      <c r="CZ248">
        <v>82</v>
      </c>
      <c r="DA248">
        <v>81</v>
      </c>
      <c r="DB248">
        <v>566</v>
      </c>
      <c r="DC248">
        <v>23</v>
      </c>
      <c r="DD248">
        <v>80</v>
      </c>
      <c r="DE248">
        <v>82</v>
      </c>
      <c r="DF248">
        <v>81</v>
      </c>
      <c r="DG248">
        <v>561</v>
      </c>
      <c r="DH248" t="s">
        <v>273</v>
      </c>
      <c r="DI248" t="s">
        <v>586</v>
      </c>
      <c r="DJ248">
        <v>1920.106</v>
      </c>
      <c r="DK248">
        <v>1924.0169000000001</v>
      </c>
      <c r="DL248">
        <v>1936.7266</v>
      </c>
      <c r="DM248">
        <v>1942.0654999999999</v>
      </c>
      <c r="DN248">
        <v>1924.1859999999999</v>
      </c>
      <c r="DO248">
        <v>1909.9593</v>
      </c>
      <c r="DP248">
        <v>1890.4319</v>
      </c>
      <c r="DQ248">
        <v>1892.8327999999999</v>
      </c>
      <c r="DR248">
        <v>1911.2586000000001</v>
      </c>
      <c r="DS248">
        <v>1916.8316</v>
      </c>
      <c r="DT248">
        <v>700.15620000000001</v>
      </c>
      <c r="DU248">
        <v>715.15189999999996</v>
      </c>
      <c r="DV248">
        <v>736.34770000000003</v>
      </c>
      <c r="DW248">
        <v>741.85889999999995</v>
      </c>
      <c r="DX248">
        <v>764.28440000000001</v>
      </c>
      <c r="DY248">
        <v>786.60320000000002</v>
      </c>
      <c r="DZ248">
        <v>812.19370000000004</v>
      </c>
      <c r="EA248">
        <v>826.43309999999997</v>
      </c>
      <c r="EB248">
        <v>837.16200000000003</v>
      </c>
      <c r="EC248">
        <v>850.82770000000005</v>
      </c>
    </row>
    <row r="249" spans="1:133" customFormat="1" x14ac:dyDescent="0.25">
      <c r="A249" t="s">
        <v>227</v>
      </c>
      <c r="B249" t="s">
        <v>587</v>
      </c>
      <c r="C249">
        <v>249</v>
      </c>
      <c r="D249">
        <v>26651.9999928</v>
      </c>
      <c r="E249">
        <v>24.778011836845099</v>
      </c>
      <c r="F249">
        <v>4048.77682834501</v>
      </c>
      <c r="G249">
        <v>79940.397340278141</v>
      </c>
      <c r="H249">
        <v>84</v>
      </c>
      <c r="I249">
        <v>25.106182</v>
      </c>
      <c r="J249">
        <v>17.720621999999999</v>
      </c>
      <c r="K249">
        <v>10.617324999999999</v>
      </c>
      <c r="L249">
        <v>5.9930159999999999</v>
      </c>
      <c r="M249">
        <v>4238</v>
      </c>
      <c r="N249">
        <v>3174</v>
      </c>
      <c r="O249">
        <v>3204</v>
      </c>
      <c r="P249">
        <v>3197</v>
      </c>
      <c r="Q249">
        <v>3192</v>
      </c>
      <c r="R249">
        <v>3161</v>
      </c>
      <c r="S249">
        <v>1064</v>
      </c>
      <c r="T249">
        <v>929</v>
      </c>
      <c r="U249">
        <v>972</v>
      </c>
      <c r="V249">
        <v>998</v>
      </c>
      <c r="W249">
        <v>1041</v>
      </c>
      <c r="X249">
        <v>23.870677000000001</v>
      </c>
      <c r="Y249">
        <v>0.79981899999999995</v>
      </c>
      <c r="Z249">
        <v>3144</v>
      </c>
      <c r="AA249">
        <v>3061</v>
      </c>
      <c r="AB249">
        <v>3022</v>
      </c>
      <c r="AC249">
        <v>2958.1487000000002</v>
      </c>
      <c r="AD249">
        <v>1156</v>
      </c>
      <c r="AE249">
        <v>1245</v>
      </c>
      <c r="AF249">
        <v>1254</v>
      </c>
      <c r="AG249">
        <v>1332.0587</v>
      </c>
      <c r="AH249">
        <v>76176.262388000003</v>
      </c>
      <c r="AI249">
        <v>15271.150163</v>
      </c>
      <c r="AJ249">
        <v>39.178261999999997</v>
      </c>
      <c r="AK249">
        <v>0</v>
      </c>
      <c r="AL249">
        <v>303416.35338300001</v>
      </c>
      <c r="AM249">
        <v>55.43</v>
      </c>
      <c r="AN249">
        <v>1.3625731000000001</v>
      </c>
      <c r="AO249">
        <v>16.493628999999999</v>
      </c>
      <c r="AP249">
        <v>16.891100000000002</v>
      </c>
      <c r="AQ249">
        <v>15.684200000000001</v>
      </c>
      <c r="AR249">
        <v>15.0991</v>
      </c>
      <c r="AS249">
        <v>8.4656000000000002</v>
      </c>
      <c r="AT249">
        <v>18.8262</v>
      </c>
      <c r="AU249">
        <v>284717.67810000002</v>
      </c>
      <c r="AV249">
        <v>222827.40448</v>
      </c>
      <c r="AW249">
        <v>234225.52447800001</v>
      </c>
      <c r="AX249">
        <v>240912</v>
      </c>
      <c r="AY249">
        <v>270994.97487400001</v>
      </c>
      <c r="AZ249">
        <v>25462.010382</v>
      </c>
      <c r="BA249">
        <v>969.97859600000004</v>
      </c>
      <c r="BB249">
        <v>5157.8235889999996</v>
      </c>
      <c r="BC249">
        <v>125.21122</v>
      </c>
      <c r="BD249">
        <v>0</v>
      </c>
      <c r="BE249">
        <v>121223.684211</v>
      </c>
      <c r="BF249">
        <v>101417.293233</v>
      </c>
      <c r="BG249">
        <v>8.9428979999999996</v>
      </c>
      <c r="BH249">
        <v>379</v>
      </c>
      <c r="BI249">
        <v>379.5</v>
      </c>
      <c r="BJ249">
        <v>381.33333333000002</v>
      </c>
      <c r="BK249">
        <v>375</v>
      </c>
      <c r="BL249">
        <v>398</v>
      </c>
      <c r="BM249">
        <v>22.274436000000001</v>
      </c>
      <c r="BN249">
        <v>0</v>
      </c>
      <c r="BO249">
        <v>0.51911300000000005</v>
      </c>
      <c r="BP249">
        <v>0.330345</v>
      </c>
      <c r="BQ249">
        <v>11.33163265</v>
      </c>
      <c r="BR249">
        <v>196</v>
      </c>
      <c r="BS249">
        <v>9018.0804329999992</v>
      </c>
      <c r="BT249">
        <v>45741.387447000001</v>
      </c>
      <c r="BU249">
        <v>182191.72932300001</v>
      </c>
      <c r="BV249">
        <v>1283788.07947</v>
      </c>
      <c r="BW249">
        <v>2848.2774890000001</v>
      </c>
      <c r="BX249">
        <v>19.363636360000001</v>
      </c>
      <c r="BY249">
        <v>9.4454890000000002</v>
      </c>
      <c r="BZ249">
        <v>151</v>
      </c>
      <c r="CA249">
        <v>178.16666667000001</v>
      </c>
      <c r="CB249">
        <v>169.83333332999999</v>
      </c>
      <c r="CC249">
        <v>159.75</v>
      </c>
      <c r="CD249">
        <v>155</v>
      </c>
      <c r="CE249">
        <v>100.5</v>
      </c>
      <c r="CF249">
        <v>117.66666667</v>
      </c>
      <c r="CG249">
        <v>109.75</v>
      </c>
      <c r="CH249">
        <v>101</v>
      </c>
      <c r="CI249">
        <v>102</v>
      </c>
      <c r="CJ249">
        <v>51</v>
      </c>
      <c r="CK249">
        <v>60.5</v>
      </c>
      <c r="CL249">
        <v>60.083333330000002</v>
      </c>
      <c r="CM249">
        <v>58.75</v>
      </c>
      <c r="CN249">
        <v>53</v>
      </c>
      <c r="CO249">
        <v>3.5630009999999999</v>
      </c>
      <c r="CP249">
        <v>86</v>
      </c>
      <c r="CS249">
        <v>38</v>
      </c>
      <c r="CT249">
        <v>92</v>
      </c>
      <c r="CU249">
        <v>89</v>
      </c>
      <c r="CX249">
        <v>24</v>
      </c>
      <c r="CY249">
        <v>61</v>
      </c>
      <c r="CZ249">
        <v>73</v>
      </c>
      <c r="DA249">
        <v>83</v>
      </c>
      <c r="DB249">
        <v>490</v>
      </c>
      <c r="DC249">
        <v>24</v>
      </c>
      <c r="DD249">
        <v>61</v>
      </c>
      <c r="DE249">
        <v>73</v>
      </c>
      <c r="DF249">
        <v>83</v>
      </c>
      <c r="DG249">
        <v>508.5</v>
      </c>
      <c r="DH249" t="s">
        <v>227</v>
      </c>
      <c r="DI249" t="s">
        <v>587</v>
      </c>
      <c r="DJ249">
        <v>3185.8253</v>
      </c>
      <c r="DK249">
        <v>3148.1035000000002</v>
      </c>
      <c r="DL249">
        <v>3081.3249999999998</v>
      </c>
      <c r="DM249">
        <v>3031.2487000000001</v>
      </c>
      <c r="DN249">
        <v>2958.1487000000002</v>
      </c>
      <c r="DO249">
        <v>2916.8049000000001</v>
      </c>
      <c r="DP249">
        <v>2889.2424000000001</v>
      </c>
      <c r="DQ249">
        <v>2879.0340999999999</v>
      </c>
      <c r="DR249">
        <v>2913.2222000000002</v>
      </c>
      <c r="DS249">
        <v>2926.1880000000001</v>
      </c>
      <c r="DT249">
        <v>1061.819</v>
      </c>
      <c r="DU249">
        <v>1105.7838999999999</v>
      </c>
      <c r="DV249">
        <v>1184.3905999999999</v>
      </c>
      <c r="DW249">
        <v>1242.289</v>
      </c>
      <c r="DX249">
        <v>1332.0587</v>
      </c>
      <c r="DY249">
        <v>1376.8606</v>
      </c>
      <c r="DZ249">
        <v>1417.5501999999999</v>
      </c>
      <c r="EA249">
        <v>1466.4326000000001</v>
      </c>
      <c r="EB249">
        <v>1483.2701999999999</v>
      </c>
      <c r="EC249">
        <v>1497.0876000000001</v>
      </c>
    </row>
    <row r="250" spans="1:133" customFormat="1" x14ac:dyDescent="0.25">
      <c r="A250" t="s">
        <v>85</v>
      </c>
      <c r="B250" t="s">
        <v>588</v>
      </c>
      <c r="C250">
        <v>250</v>
      </c>
      <c r="D250">
        <v>214428.00000120001</v>
      </c>
      <c r="E250">
        <v>72.863778564175931</v>
      </c>
      <c r="F250">
        <v>996.51631316231169</v>
      </c>
      <c r="G250">
        <v>59542.016803827726</v>
      </c>
      <c r="H250">
        <v>79</v>
      </c>
      <c r="I250">
        <v>26.920197999999999</v>
      </c>
      <c r="J250">
        <v>31.920946000000001</v>
      </c>
      <c r="K250">
        <v>12.191004</v>
      </c>
      <c r="L250">
        <v>7.226979</v>
      </c>
      <c r="M250">
        <v>6679</v>
      </c>
      <c r="N250">
        <v>4881</v>
      </c>
      <c r="O250">
        <v>4827</v>
      </c>
      <c r="P250">
        <v>4884</v>
      </c>
      <c r="Q250">
        <v>4899</v>
      </c>
      <c r="R250">
        <v>4889</v>
      </c>
      <c r="S250">
        <v>1798</v>
      </c>
      <c r="T250">
        <v>1661</v>
      </c>
      <c r="U250">
        <v>1671</v>
      </c>
      <c r="V250">
        <v>1702</v>
      </c>
      <c r="W250">
        <v>1739</v>
      </c>
      <c r="X250">
        <v>26.845934</v>
      </c>
      <c r="Y250">
        <v>1.0852520000000001</v>
      </c>
      <c r="Z250">
        <v>4763</v>
      </c>
      <c r="AA250">
        <v>4663</v>
      </c>
      <c r="AB250">
        <v>4601</v>
      </c>
      <c r="AC250">
        <v>4463.0712999999996</v>
      </c>
      <c r="AD250">
        <v>1925</v>
      </c>
      <c r="AE250">
        <v>2021</v>
      </c>
      <c r="AF250">
        <v>2085</v>
      </c>
      <c r="AG250">
        <v>2254.7521999999999</v>
      </c>
      <c r="AH250">
        <v>69127.264561000004</v>
      </c>
      <c r="AI250">
        <v>15385.78721</v>
      </c>
      <c r="AJ250">
        <v>4.4862979999999997</v>
      </c>
      <c r="AK250">
        <v>31.351742000000002</v>
      </c>
      <c r="AL250">
        <v>256785.873192</v>
      </c>
      <c r="AM250">
        <v>57.072000000000003</v>
      </c>
      <c r="AN250">
        <v>1.74836601</v>
      </c>
      <c r="AO250">
        <v>10.106303</v>
      </c>
      <c r="AP250">
        <v>1.1859</v>
      </c>
      <c r="AQ250">
        <v>-2.3414000000000001</v>
      </c>
      <c r="AR250">
        <v>-3.9020000000000001</v>
      </c>
      <c r="AS250">
        <v>-2.4737</v>
      </c>
      <c r="AT250">
        <v>11.3706</v>
      </c>
      <c r="AU250">
        <v>442403.726708</v>
      </c>
      <c r="AV250">
        <v>283217.29989299999</v>
      </c>
      <c r="AW250">
        <v>268932.98327700002</v>
      </c>
      <c r="AX250">
        <v>322155.80286200001</v>
      </c>
      <c r="AY250">
        <v>381681.13522499998</v>
      </c>
      <c r="AZ250">
        <v>31992.963017999999</v>
      </c>
      <c r="BA250">
        <v>535.39129400000002</v>
      </c>
      <c r="BB250">
        <v>7606.2542709999998</v>
      </c>
      <c r="BC250">
        <v>106.35475700000001</v>
      </c>
      <c r="BD250">
        <v>120.262068</v>
      </c>
      <c r="BE250">
        <v>133134.59399299999</v>
      </c>
      <c r="BF250">
        <v>118843.715239</v>
      </c>
      <c r="BG250">
        <v>7.2316219999999998</v>
      </c>
      <c r="BH250">
        <v>483</v>
      </c>
      <c r="BI250">
        <v>554.91666667000004</v>
      </c>
      <c r="BJ250">
        <v>603.08333333999997</v>
      </c>
      <c r="BK250">
        <v>629</v>
      </c>
      <c r="BL250">
        <v>599</v>
      </c>
      <c r="BM250">
        <v>18.07564</v>
      </c>
      <c r="BN250">
        <v>6.8322979999999998</v>
      </c>
      <c r="BO250">
        <v>0.25452900000000001</v>
      </c>
      <c r="BP250">
        <v>0.24704300000000001</v>
      </c>
      <c r="BQ250">
        <v>40.155056180000003</v>
      </c>
      <c r="BR250">
        <v>445</v>
      </c>
      <c r="BS250">
        <v>6986.1328830000002</v>
      </c>
      <c r="BT250">
        <v>33170.384788000003</v>
      </c>
      <c r="BU250">
        <v>123217.46384900001</v>
      </c>
      <c r="BV250">
        <v>930861.34453799995</v>
      </c>
      <c r="BW250">
        <v>2121.7248089999998</v>
      </c>
      <c r="BX250">
        <v>90.469879520000006</v>
      </c>
      <c r="BY250">
        <v>9.4827589999999997</v>
      </c>
      <c r="BZ250">
        <v>238</v>
      </c>
      <c r="CA250">
        <v>187.83333332999999</v>
      </c>
      <c r="CB250">
        <v>137.25</v>
      </c>
      <c r="CC250">
        <v>113.75</v>
      </c>
      <c r="CD250">
        <v>123.5</v>
      </c>
      <c r="CE250">
        <v>170.5</v>
      </c>
      <c r="CF250">
        <v>148.75</v>
      </c>
      <c r="CG250">
        <v>105.16666667</v>
      </c>
      <c r="CH250">
        <v>83.833333330000002</v>
      </c>
      <c r="CI250">
        <v>92.5</v>
      </c>
      <c r="CJ250">
        <v>64.5</v>
      </c>
      <c r="CK250">
        <v>39.083333330000002</v>
      </c>
      <c r="CL250">
        <v>32.083333330000002</v>
      </c>
      <c r="CM250">
        <v>29.916666670000001</v>
      </c>
      <c r="CN250">
        <v>33.5</v>
      </c>
      <c r="CO250">
        <v>3.5634079999999999</v>
      </c>
      <c r="CP250">
        <v>83</v>
      </c>
      <c r="CR250">
        <v>19</v>
      </c>
      <c r="CS250">
        <v>33</v>
      </c>
      <c r="CT250">
        <v>80</v>
      </c>
      <c r="CU250">
        <v>80</v>
      </c>
      <c r="CW250">
        <v>110</v>
      </c>
      <c r="CX250">
        <v>32</v>
      </c>
      <c r="CY250">
        <v>73</v>
      </c>
      <c r="CZ250">
        <v>80</v>
      </c>
      <c r="DA250">
        <v>89</v>
      </c>
      <c r="DB250">
        <v>877.5</v>
      </c>
      <c r="DC250">
        <v>32</v>
      </c>
      <c r="DD250">
        <v>73</v>
      </c>
      <c r="DE250">
        <v>80</v>
      </c>
      <c r="DF250">
        <v>89</v>
      </c>
      <c r="DG250">
        <v>960</v>
      </c>
      <c r="DH250" t="s">
        <v>85</v>
      </c>
      <c r="DI250" t="s">
        <v>588</v>
      </c>
      <c r="DJ250">
        <v>4868.6795000000002</v>
      </c>
      <c r="DK250">
        <v>4849.4728999999998</v>
      </c>
      <c r="DL250">
        <v>4751.8806000000004</v>
      </c>
      <c r="DM250">
        <v>4620.6517000000003</v>
      </c>
      <c r="DN250">
        <v>4463.0712999999996</v>
      </c>
      <c r="DO250">
        <v>4371.3191999999999</v>
      </c>
      <c r="DP250">
        <v>4285.0066999999999</v>
      </c>
      <c r="DQ250">
        <v>4232.0452999999998</v>
      </c>
      <c r="DR250">
        <v>4271.5569999999998</v>
      </c>
      <c r="DS250">
        <v>4275.6100999999999</v>
      </c>
      <c r="DT250">
        <v>1818.5916999999999</v>
      </c>
      <c r="DU250">
        <v>1906.8596</v>
      </c>
      <c r="DV250">
        <v>2004.2576000000001</v>
      </c>
      <c r="DW250">
        <v>2111.9078</v>
      </c>
      <c r="DX250">
        <v>2254.7521999999999</v>
      </c>
      <c r="DY250">
        <v>2334.4789999999998</v>
      </c>
      <c r="DZ250">
        <v>2417.7586000000001</v>
      </c>
      <c r="EA250">
        <v>2509.1493999999998</v>
      </c>
      <c r="EB250">
        <v>2521.5581000000002</v>
      </c>
      <c r="EC250">
        <v>2536.1736000000001</v>
      </c>
    </row>
    <row r="251" spans="1:133" customFormat="1" x14ac:dyDescent="0.25">
      <c r="A251" t="s">
        <v>210</v>
      </c>
      <c r="B251" t="s">
        <v>589</v>
      </c>
      <c r="C251">
        <v>251</v>
      </c>
      <c r="D251">
        <v>746759.99991959985</v>
      </c>
      <c r="E251">
        <v>107.45275083833155</v>
      </c>
      <c r="F251">
        <v>694.93679368994185</v>
      </c>
      <c r="G251">
        <v>62441.687342947895</v>
      </c>
      <c r="H251">
        <v>88</v>
      </c>
      <c r="I251">
        <v>27.952719999999999</v>
      </c>
      <c r="J251">
        <v>26.779751999999998</v>
      </c>
      <c r="K251">
        <v>10.239428999999999</v>
      </c>
      <c r="L251">
        <v>6.2358469999999997</v>
      </c>
      <c r="M251">
        <v>22166</v>
      </c>
      <c r="N251">
        <v>15970</v>
      </c>
      <c r="O251">
        <v>15933</v>
      </c>
      <c r="P251">
        <v>15893</v>
      </c>
      <c r="Q251">
        <v>15912</v>
      </c>
      <c r="R251">
        <v>16013</v>
      </c>
      <c r="S251">
        <v>6196</v>
      </c>
      <c r="T251">
        <v>5414</v>
      </c>
      <c r="U251">
        <v>5705</v>
      </c>
      <c r="V251">
        <v>5795</v>
      </c>
      <c r="W251">
        <v>5970</v>
      </c>
      <c r="X251">
        <v>22.308551999999999</v>
      </c>
      <c r="Y251">
        <v>0.99032799999999999</v>
      </c>
      <c r="Z251">
        <v>15879</v>
      </c>
      <c r="AA251">
        <v>15781</v>
      </c>
      <c r="AB251">
        <v>15413</v>
      </c>
      <c r="AC251">
        <v>15205.232400000001</v>
      </c>
      <c r="AD251">
        <v>6552</v>
      </c>
      <c r="AE251">
        <v>6811</v>
      </c>
      <c r="AF251">
        <v>7058</v>
      </c>
      <c r="AG251">
        <v>7429.2936</v>
      </c>
      <c r="AH251">
        <v>72272.805196999994</v>
      </c>
      <c r="AI251">
        <v>13342.387858</v>
      </c>
      <c r="AJ251">
        <v>52.083908000000001</v>
      </c>
      <c r="AK251">
        <v>314.46946000000003</v>
      </c>
      <c r="AL251">
        <v>258553.744351</v>
      </c>
      <c r="AM251">
        <v>58.627000000000002</v>
      </c>
      <c r="AN251">
        <v>2.3225404699999999</v>
      </c>
      <c r="AO251">
        <v>15.519264</v>
      </c>
      <c r="AP251">
        <v>4.0894000000000004</v>
      </c>
      <c r="AQ251">
        <v>7.5209000000000001</v>
      </c>
      <c r="AR251">
        <v>10.9095</v>
      </c>
      <c r="AS251">
        <v>11.9068</v>
      </c>
      <c r="AT251">
        <v>9.5640999999999998</v>
      </c>
      <c r="AU251">
        <v>347822.38605899998</v>
      </c>
      <c r="AV251">
        <v>313284.33495300001</v>
      </c>
      <c r="AX251">
        <v>351121.10481599998</v>
      </c>
      <c r="AY251">
        <v>355339.92932900001</v>
      </c>
      <c r="AZ251">
        <v>23412.027429000002</v>
      </c>
      <c r="BA251">
        <v>363.49271800000002</v>
      </c>
      <c r="BB251">
        <v>4460.8447980000001</v>
      </c>
      <c r="BC251">
        <v>269.64301899999998</v>
      </c>
      <c r="BD251">
        <v>103.11893000000001</v>
      </c>
      <c r="BE251">
        <v>96911.878631</v>
      </c>
      <c r="BF251">
        <v>83755.810200000007</v>
      </c>
      <c r="BG251">
        <v>6.7310299999999996</v>
      </c>
      <c r="BH251">
        <v>1492</v>
      </c>
      <c r="BI251">
        <v>1424.08333333</v>
      </c>
      <c r="BK251">
        <v>1412</v>
      </c>
      <c r="BL251">
        <v>1415</v>
      </c>
      <c r="BM251">
        <v>15.865074</v>
      </c>
      <c r="BN251">
        <v>2.2117960000000001</v>
      </c>
      <c r="BO251">
        <v>0.358657</v>
      </c>
      <c r="BP251">
        <v>0.27970800000000001</v>
      </c>
      <c r="BQ251">
        <v>43.065743939999997</v>
      </c>
      <c r="BR251">
        <v>1445</v>
      </c>
      <c r="BS251">
        <v>7830.8189329999996</v>
      </c>
      <c r="BT251">
        <v>43566.949381999999</v>
      </c>
      <c r="BU251">
        <v>155859.42543599999</v>
      </c>
      <c r="BV251">
        <v>958516.12903199997</v>
      </c>
      <c r="BW251">
        <v>2838.1304700000001</v>
      </c>
      <c r="BX251">
        <v>68.840796019999999</v>
      </c>
      <c r="BY251">
        <v>12.290187</v>
      </c>
      <c r="BZ251">
        <v>1007.5</v>
      </c>
      <c r="CA251">
        <v>1020.58333333</v>
      </c>
      <c r="CC251">
        <v>1054</v>
      </c>
      <c r="CD251">
        <v>1024</v>
      </c>
      <c r="CE251">
        <v>761.5</v>
      </c>
      <c r="CF251">
        <v>804.16666667000004</v>
      </c>
      <c r="CH251">
        <v>801.91666667000004</v>
      </c>
      <c r="CI251">
        <v>770</v>
      </c>
      <c r="CJ251">
        <v>244.5</v>
      </c>
      <c r="CK251">
        <v>216.41666667000001</v>
      </c>
      <c r="CM251">
        <v>252.08333332999999</v>
      </c>
      <c r="CN251">
        <v>255</v>
      </c>
      <c r="CO251">
        <v>4.5452490000000001</v>
      </c>
      <c r="CP251">
        <v>85</v>
      </c>
      <c r="CR251">
        <v>10</v>
      </c>
      <c r="CS251">
        <v>34</v>
      </c>
      <c r="CT251">
        <v>86</v>
      </c>
      <c r="CU251">
        <v>88</v>
      </c>
      <c r="CX251">
        <v>35</v>
      </c>
      <c r="CY251">
        <v>69</v>
      </c>
      <c r="CZ251">
        <v>74</v>
      </c>
      <c r="DA251">
        <v>80</v>
      </c>
      <c r="DB251">
        <v>966</v>
      </c>
      <c r="DC251">
        <v>35</v>
      </c>
      <c r="DD251">
        <v>69</v>
      </c>
      <c r="DE251">
        <v>74</v>
      </c>
      <c r="DF251">
        <v>80</v>
      </c>
      <c r="DG251">
        <v>867</v>
      </c>
      <c r="DH251" t="s">
        <v>210</v>
      </c>
      <c r="DI251" t="s">
        <v>589</v>
      </c>
      <c r="DJ251">
        <v>16007.5797</v>
      </c>
      <c r="DK251">
        <v>15835.3081</v>
      </c>
      <c r="DL251">
        <v>15700.958699999999</v>
      </c>
      <c r="DM251">
        <v>15467.591</v>
      </c>
      <c r="DN251">
        <v>15205.232400000001</v>
      </c>
      <c r="DO251">
        <v>15065.612000000001</v>
      </c>
      <c r="DP251">
        <v>15004.6548</v>
      </c>
      <c r="DQ251">
        <v>15053.069599999999</v>
      </c>
      <c r="DR251">
        <v>15156.990100000001</v>
      </c>
      <c r="DS251">
        <v>15448.5959</v>
      </c>
      <c r="DT251">
        <v>6186.9579999999996</v>
      </c>
      <c r="DU251">
        <v>6487.6310000000003</v>
      </c>
      <c r="DV251">
        <v>6757.0946999999996</v>
      </c>
      <c r="DW251">
        <v>7133.4147999999996</v>
      </c>
      <c r="DX251">
        <v>7429.2936</v>
      </c>
      <c r="DY251">
        <v>7690.7136</v>
      </c>
      <c r="DZ251">
        <v>7901.2343000000001</v>
      </c>
      <c r="EA251">
        <v>8084.1058999999996</v>
      </c>
      <c r="EB251">
        <v>8240.8727999999992</v>
      </c>
      <c r="EC251">
        <v>8274.4534000000003</v>
      </c>
    </row>
    <row r="252" spans="1:133" customFormat="1" x14ac:dyDescent="0.25">
      <c r="A252" t="s">
        <v>108</v>
      </c>
      <c r="B252" t="s">
        <v>590</v>
      </c>
      <c r="C252">
        <v>252</v>
      </c>
      <c r="D252">
        <v>227015.99999820004</v>
      </c>
      <c r="E252">
        <v>128.89798311510015</v>
      </c>
      <c r="F252">
        <v>694.55456884717444</v>
      </c>
      <c r="G252">
        <v>56507.389153655167</v>
      </c>
      <c r="H252">
        <v>69</v>
      </c>
      <c r="I252">
        <v>25.552641000000001</v>
      </c>
      <c r="J252">
        <v>20.157361999999999</v>
      </c>
      <c r="K252">
        <v>13.443923</v>
      </c>
      <c r="L252">
        <v>7.6184089999999998</v>
      </c>
      <c r="M252">
        <v>5338</v>
      </c>
      <c r="N252">
        <v>3974</v>
      </c>
      <c r="O252">
        <v>3943</v>
      </c>
      <c r="P252">
        <v>3946</v>
      </c>
      <c r="Q252">
        <v>3942</v>
      </c>
      <c r="R252">
        <v>3952</v>
      </c>
      <c r="S252">
        <v>1364</v>
      </c>
      <c r="T252">
        <v>1347</v>
      </c>
      <c r="U252">
        <v>1359</v>
      </c>
      <c r="V252">
        <v>1335</v>
      </c>
      <c r="W252">
        <v>1340</v>
      </c>
      <c r="X252">
        <v>29.814567</v>
      </c>
      <c r="Y252">
        <v>1.396336</v>
      </c>
      <c r="Z252">
        <v>3946</v>
      </c>
      <c r="AA252">
        <v>3856</v>
      </c>
      <c r="AB252">
        <v>3807</v>
      </c>
      <c r="AC252">
        <v>3733.3368999999998</v>
      </c>
      <c r="AD252">
        <v>1381</v>
      </c>
      <c r="AE252">
        <v>1451</v>
      </c>
      <c r="AF252">
        <v>1527</v>
      </c>
      <c r="AG252">
        <v>1595.7796000000001</v>
      </c>
      <c r="AH252">
        <v>74763.019858</v>
      </c>
      <c r="AI252">
        <v>18889.857015000001</v>
      </c>
      <c r="AJ252">
        <v>16.931642</v>
      </c>
      <c r="AK252">
        <v>45.073726999999998</v>
      </c>
      <c r="AL252">
        <v>292584.31085000001</v>
      </c>
      <c r="AM252">
        <v>57.192</v>
      </c>
      <c r="AN252">
        <v>1.4698795200000001</v>
      </c>
      <c r="AO252">
        <v>11.3713</v>
      </c>
      <c r="AP252">
        <v>5.2701000000000002</v>
      </c>
      <c r="AQ252">
        <v>6.5766999999999998</v>
      </c>
      <c r="AR252">
        <v>4.4513999999999996</v>
      </c>
      <c r="AS252">
        <v>3.0998999999999999</v>
      </c>
      <c r="AT252">
        <v>3.7724000000000002</v>
      </c>
      <c r="AU252">
        <v>458357.55813999998</v>
      </c>
      <c r="AW252">
        <v>488847.98042600002</v>
      </c>
      <c r="AX252">
        <v>450478.13411099999</v>
      </c>
      <c r="AY252">
        <v>453453.416149</v>
      </c>
      <c r="AZ252">
        <v>29538.216561000001</v>
      </c>
      <c r="BA252">
        <v>425.10053599999998</v>
      </c>
      <c r="BB252">
        <v>7883.2663089999996</v>
      </c>
      <c r="BC252">
        <v>54.233691</v>
      </c>
      <c r="BD252">
        <v>0</v>
      </c>
      <c r="BE252">
        <v>123694.281525</v>
      </c>
      <c r="BF252">
        <v>115597.507331</v>
      </c>
      <c r="BG252">
        <v>6.4443609999999998</v>
      </c>
      <c r="BH252">
        <v>344</v>
      </c>
      <c r="BJ252">
        <v>340.41666665999998</v>
      </c>
      <c r="BK252">
        <v>343</v>
      </c>
      <c r="BL252">
        <v>322</v>
      </c>
      <c r="BM252">
        <v>16.568915000000001</v>
      </c>
      <c r="BN252">
        <v>13.953488</v>
      </c>
      <c r="BO252">
        <v>0.19670299999999999</v>
      </c>
      <c r="BP252">
        <v>0.39340599999999998</v>
      </c>
      <c r="BQ252">
        <v>55.154518950000003</v>
      </c>
      <c r="BR252">
        <v>343</v>
      </c>
      <c r="BS252">
        <v>10482.182752000001</v>
      </c>
      <c r="BT252">
        <v>43004.496066</v>
      </c>
      <c r="BU252">
        <v>168297.65395899999</v>
      </c>
      <c r="BV252">
        <v>1130827.5862070001</v>
      </c>
      <c r="BW252">
        <v>2148.9321839999998</v>
      </c>
      <c r="BX252">
        <v>95.537037040000001</v>
      </c>
      <c r="BY252">
        <v>10.520528000000001</v>
      </c>
      <c r="BZ252">
        <v>203</v>
      </c>
      <c r="CB252">
        <v>213</v>
      </c>
      <c r="CC252">
        <v>185.25</v>
      </c>
      <c r="CD252">
        <v>201</v>
      </c>
      <c r="CE252">
        <v>143.5</v>
      </c>
      <c r="CG252">
        <v>171.16666667000001</v>
      </c>
      <c r="CH252">
        <v>141</v>
      </c>
      <c r="CI252">
        <v>150.5</v>
      </c>
      <c r="CJ252">
        <v>59.5</v>
      </c>
      <c r="CL252">
        <v>41.833333330000002</v>
      </c>
      <c r="CM252">
        <v>44.25</v>
      </c>
      <c r="CN252">
        <v>51</v>
      </c>
      <c r="CO252">
        <v>3.8029220000000001</v>
      </c>
      <c r="CP252">
        <v>84</v>
      </c>
      <c r="CS252">
        <v>32</v>
      </c>
      <c r="CT252">
        <v>92</v>
      </c>
      <c r="CU252">
        <v>90</v>
      </c>
      <c r="CW252">
        <v>41</v>
      </c>
      <c r="CX252">
        <v>25</v>
      </c>
      <c r="CY252">
        <v>79</v>
      </c>
      <c r="CZ252">
        <v>85</v>
      </c>
      <c r="DA252">
        <v>90</v>
      </c>
      <c r="DB252">
        <v>748</v>
      </c>
      <c r="DC252">
        <v>25</v>
      </c>
      <c r="DD252">
        <v>79</v>
      </c>
      <c r="DE252">
        <v>85</v>
      </c>
      <c r="DF252">
        <v>90</v>
      </c>
      <c r="DG252">
        <v>759</v>
      </c>
      <c r="DH252" t="s">
        <v>108</v>
      </c>
      <c r="DI252" t="s">
        <v>590</v>
      </c>
      <c r="DJ252">
        <v>3993.3285999999998</v>
      </c>
      <c r="DK252">
        <v>3987.7215999999999</v>
      </c>
      <c r="DL252">
        <v>3904.7876999999999</v>
      </c>
      <c r="DM252">
        <v>3826.8688000000002</v>
      </c>
      <c r="DN252">
        <v>3733.3368999999998</v>
      </c>
      <c r="DO252">
        <v>3676.3681000000001</v>
      </c>
      <c r="DP252">
        <v>3681.8818999999999</v>
      </c>
      <c r="DQ252">
        <v>3657.9749000000002</v>
      </c>
      <c r="DR252">
        <v>3638.0239000000001</v>
      </c>
      <c r="DS252">
        <v>3646.7471</v>
      </c>
      <c r="DT252">
        <v>1332.826</v>
      </c>
      <c r="DU252">
        <v>1364.8532</v>
      </c>
      <c r="DV252">
        <v>1438.6698000000001</v>
      </c>
      <c r="DW252">
        <v>1501.1159</v>
      </c>
      <c r="DX252">
        <v>1595.7796000000001</v>
      </c>
      <c r="DY252">
        <v>1637.5123000000001</v>
      </c>
      <c r="DZ252">
        <v>1673.0900999999999</v>
      </c>
      <c r="EA252">
        <v>1721.9356</v>
      </c>
      <c r="EB252">
        <v>1761.2447</v>
      </c>
      <c r="EC252">
        <v>1761.9525000000001</v>
      </c>
    </row>
    <row r="253" spans="1:133" customFormat="1" x14ac:dyDescent="0.25">
      <c r="A253" t="s">
        <v>196</v>
      </c>
      <c r="B253" t="s">
        <v>591</v>
      </c>
      <c r="C253">
        <v>253</v>
      </c>
      <c r="D253">
        <v>152207.999988</v>
      </c>
      <c r="E253">
        <v>66.323118193564227</v>
      </c>
      <c r="F253">
        <v>1237.8324399179346</v>
      </c>
      <c r="G253">
        <v>45934.020617938149</v>
      </c>
      <c r="H253">
        <v>65</v>
      </c>
      <c r="I253">
        <v>28.234234000000001</v>
      </c>
      <c r="J253">
        <v>22.252251999999999</v>
      </c>
      <c r="K253">
        <v>14.297958</v>
      </c>
      <c r="L253">
        <v>8.3944930000000006</v>
      </c>
      <c r="M253">
        <v>5550</v>
      </c>
      <c r="N253">
        <v>3983</v>
      </c>
      <c r="O253">
        <v>3913</v>
      </c>
      <c r="P253">
        <v>3941</v>
      </c>
      <c r="Q253">
        <v>4004</v>
      </c>
      <c r="R253">
        <v>3993</v>
      </c>
      <c r="S253">
        <v>1567</v>
      </c>
      <c r="T253">
        <v>1525</v>
      </c>
      <c r="U253">
        <v>1532</v>
      </c>
      <c r="V253">
        <v>1507</v>
      </c>
      <c r="W253">
        <v>1547</v>
      </c>
      <c r="X253">
        <v>29.731611999999998</v>
      </c>
      <c r="Y253">
        <v>1.4356880000000001</v>
      </c>
      <c r="Z253">
        <v>3992</v>
      </c>
      <c r="AA253">
        <v>3924</v>
      </c>
      <c r="AB253">
        <v>3872</v>
      </c>
      <c r="AC253">
        <v>3814.6570999999999</v>
      </c>
      <c r="AD253">
        <v>1612</v>
      </c>
      <c r="AE253">
        <v>1679</v>
      </c>
      <c r="AF253">
        <v>1709</v>
      </c>
      <c r="AG253">
        <v>1742.8353999999999</v>
      </c>
      <c r="AH253">
        <v>87256.936937000006</v>
      </c>
      <c r="AI253">
        <v>21904.376708</v>
      </c>
      <c r="AJ253">
        <v>45.527822</v>
      </c>
      <c r="AK253">
        <v>98.891091000000003</v>
      </c>
      <c r="AL253">
        <v>309046.58583300002</v>
      </c>
      <c r="AM253">
        <v>52.585999999999999</v>
      </c>
      <c r="AN253">
        <v>2.03496503</v>
      </c>
      <c r="AO253">
        <v>13.387387</v>
      </c>
      <c r="AP253">
        <v>12.5296</v>
      </c>
      <c r="AQ253">
        <v>10.7103</v>
      </c>
      <c r="AR253">
        <v>6.5965999999999996</v>
      </c>
      <c r="AS253">
        <v>12.1287</v>
      </c>
      <c r="AT253">
        <v>11.54</v>
      </c>
      <c r="AU253">
        <v>396648.42105300003</v>
      </c>
      <c r="AV253">
        <v>436082.9302</v>
      </c>
      <c r="AW253">
        <v>410045.48299300001</v>
      </c>
      <c r="AX253">
        <v>364441.90871400002</v>
      </c>
      <c r="AY253">
        <v>345312.14953300002</v>
      </c>
      <c r="AZ253">
        <v>33947.387387000002</v>
      </c>
      <c r="BA253">
        <v>1554.2936729999999</v>
      </c>
      <c r="BB253">
        <v>8657.7382550000002</v>
      </c>
      <c r="BC253">
        <v>147.425939</v>
      </c>
      <c r="BD253">
        <v>215.139015</v>
      </c>
      <c r="BE253">
        <v>147772.176133</v>
      </c>
      <c r="BF253">
        <v>120234.84365</v>
      </c>
      <c r="BG253">
        <v>8.5585590000000007</v>
      </c>
      <c r="BH253">
        <v>475</v>
      </c>
      <c r="BI253">
        <v>361.75</v>
      </c>
      <c r="BJ253">
        <v>399.41666666999998</v>
      </c>
      <c r="BK253">
        <v>482</v>
      </c>
      <c r="BL253">
        <v>535</v>
      </c>
      <c r="BM253">
        <v>21.059349000000001</v>
      </c>
      <c r="BO253">
        <v>0.45045000000000002</v>
      </c>
      <c r="BP253">
        <v>0.369369</v>
      </c>
      <c r="BQ253">
        <v>29.844705879999999</v>
      </c>
      <c r="BR253">
        <v>425</v>
      </c>
      <c r="BS253">
        <v>11230.835164</v>
      </c>
      <c r="BT253">
        <v>45052.432432000001</v>
      </c>
      <c r="BU253">
        <v>159566.687939</v>
      </c>
      <c r="BV253">
        <v>1031096.907216</v>
      </c>
      <c r="BW253">
        <v>2007.0270270000001</v>
      </c>
      <c r="BX253">
        <v>48.651162790000001</v>
      </c>
      <c r="BY253">
        <v>11.263560999999999</v>
      </c>
      <c r="BZ253">
        <v>242.5</v>
      </c>
      <c r="CA253">
        <v>250.66666667000001</v>
      </c>
      <c r="CB253">
        <v>233.75</v>
      </c>
      <c r="CC253">
        <v>202.16666667000001</v>
      </c>
      <c r="CD253">
        <v>180.5</v>
      </c>
      <c r="CE253">
        <v>176.5</v>
      </c>
      <c r="CF253">
        <v>193.83333332999999</v>
      </c>
      <c r="CG253">
        <v>171.5</v>
      </c>
      <c r="CH253">
        <v>145.91666667000001</v>
      </c>
      <c r="CI253">
        <v>127</v>
      </c>
      <c r="CJ253">
        <v>65.5</v>
      </c>
      <c r="CK253">
        <v>56.833333330000002</v>
      </c>
      <c r="CL253">
        <v>62.25</v>
      </c>
      <c r="CM253">
        <v>56.25</v>
      </c>
      <c r="CN253">
        <v>54</v>
      </c>
      <c r="CO253">
        <v>4.3693689999999998</v>
      </c>
      <c r="CP253">
        <v>83.5</v>
      </c>
      <c r="CR253">
        <v>16</v>
      </c>
      <c r="CS253">
        <v>32</v>
      </c>
      <c r="CT253">
        <v>90</v>
      </c>
      <c r="CU253">
        <v>88</v>
      </c>
      <c r="CX253">
        <v>26</v>
      </c>
      <c r="CY253">
        <v>67</v>
      </c>
      <c r="CZ253">
        <v>82</v>
      </c>
      <c r="DA253">
        <v>86</v>
      </c>
      <c r="DB253">
        <v>882</v>
      </c>
      <c r="DC253">
        <v>26</v>
      </c>
      <c r="DD253">
        <v>67</v>
      </c>
      <c r="DE253">
        <v>82</v>
      </c>
      <c r="DF253">
        <v>86</v>
      </c>
      <c r="DG253">
        <v>519.5</v>
      </c>
      <c r="DH253" t="s">
        <v>196</v>
      </c>
      <c r="DI253" t="s">
        <v>591</v>
      </c>
      <c r="DJ253">
        <v>4005.4895999999999</v>
      </c>
      <c r="DK253">
        <v>3973.0705000000003</v>
      </c>
      <c r="DL253">
        <v>3925.0880000000002</v>
      </c>
      <c r="DM253">
        <v>3888.6617999999999</v>
      </c>
      <c r="DN253">
        <v>3814.6570999999999</v>
      </c>
      <c r="DO253">
        <v>3777.3600999999999</v>
      </c>
      <c r="DP253">
        <v>3731.15</v>
      </c>
      <c r="DQ253">
        <v>3716.5284000000001</v>
      </c>
      <c r="DR253">
        <v>3699.6977999999999</v>
      </c>
      <c r="DS253">
        <v>3690.9294</v>
      </c>
      <c r="DT253">
        <v>1562.3163999999999</v>
      </c>
      <c r="DU253">
        <v>1603.4847</v>
      </c>
      <c r="DV253">
        <v>1653.7745</v>
      </c>
      <c r="DW253">
        <v>1684.0967000000001</v>
      </c>
      <c r="DX253">
        <v>1742.8353999999999</v>
      </c>
      <c r="DY253">
        <v>1772.2928999999999</v>
      </c>
      <c r="DZ253">
        <v>1811.8440000000001</v>
      </c>
      <c r="EA253">
        <v>1840.3039000000001</v>
      </c>
      <c r="EB253">
        <v>1868.3371999999999</v>
      </c>
      <c r="EC253">
        <v>1892.6977999999999</v>
      </c>
    </row>
    <row r="254" spans="1:133" customFormat="1" x14ac:dyDescent="0.25">
      <c r="A254" t="s">
        <v>288</v>
      </c>
      <c r="B254" t="s">
        <v>592</v>
      </c>
      <c r="C254">
        <v>254</v>
      </c>
      <c r="D254">
        <v>392448.00005375996</v>
      </c>
      <c r="E254">
        <v>72.537885804462377</v>
      </c>
      <c r="F254">
        <v>1030.1568614040098</v>
      </c>
      <c r="G254">
        <v>57016.583756510779</v>
      </c>
      <c r="H254">
        <v>76</v>
      </c>
      <c r="I254">
        <v>26.843572999999999</v>
      </c>
      <c r="J254">
        <v>23.353121999999999</v>
      </c>
      <c r="K254">
        <v>10.504526</v>
      </c>
      <c r="L254">
        <v>6.7552240000000001</v>
      </c>
      <c r="M254">
        <v>13981</v>
      </c>
      <c r="N254">
        <v>10228</v>
      </c>
      <c r="O254">
        <v>10031</v>
      </c>
      <c r="P254">
        <v>10117</v>
      </c>
      <c r="Q254">
        <v>10180</v>
      </c>
      <c r="R254">
        <v>10211</v>
      </c>
      <c r="S254">
        <v>3753</v>
      </c>
      <c r="T254">
        <v>3619</v>
      </c>
      <c r="U254">
        <v>3663</v>
      </c>
      <c r="V254">
        <v>3656</v>
      </c>
      <c r="W254">
        <v>3717</v>
      </c>
      <c r="X254">
        <v>25.165146</v>
      </c>
      <c r="Y254">
        <v>1.0907709999999999</v>
      </c>
      <c r="Z254">
        <v>10153</v>
      </c>
      <c r="AA254">
        <v>10049</v>
      </c>
      <c r="AB254">
        <v>9847</v>
      </c>
      <c r="AC254">
        <v>9645.6882000000005</v>
      </c>
      <c r="AD254">
        <v>4067</v>
      </c>
      <c r="AE254">
        <v>4238</v>
      </c>
      <c r="AF254">
        <v>4313</v>
      </c>
      <c r="AG254">
        <v>4495.8615</v>
      </c>
      <c r="AH254">
        <v>74434.160646999997</v>
      </c>
      <c r="AI254">
        <v>15717.083355999999</v>
      </c>
      <c r="AJ254">
        <v>77.008623</v>
      </c>
      <c r="AK254">
        <v>123.31479400000001</v>
      </c>
      <c r="AL254">
        <v>277288.56914500002</v>
      </c>
      <c r="AM254">
        <v>60.308999999999997</v>
      </c>
      <c r="AN254">
        <v>1.5931307800000001</v>
      </c>
      <c r="AO254">
        <v>11.236677999999999</v>
      </c>
      <c r="AP254">
        <v>9.6721000000000004</v>
      </c>
      <c r="AQ254">
        <v>11.139200000000001</v>
      </c>
      <c r="AR254">
        <v>8.7332999999999998</v>
      </c>
      <c r="AS254">
        <v>11.362399999999999</v>
      </c>
      <c r="AT254">
        <v>6.7721</v>
      </c>
      <c r="AU254">
        <v>422007.306889</v>
      </c>
      <c r="AV254">
        <v>299401.86915899999</v>
      </c>
      <c r="AW254">
        <v>309147.613946</v>
      </c>
      <c r="AX254">
        <v>350478.34843900002</v>
      </c>
      <c r="AY254">
        <v>380167.70833300002</v>
      </c>
      <c r="AZ254">
        <v>28916.601101</v>
      </c>
      <c r="BA254">
        <v>636.55345</v>
      </c>
      <c r="BB254">
        <v>6290.9984340000001</v>
      </c>
      <c r="BC254">
        <v>132.38655800000001</v>
      </c>
      <c r="BD254">
        <v>125.996724</v>
      </c>
      <c r="BE254">
        <v>122101.785238</v>
      </c>
      <c r="BF254">
        <v>107722.621902</v>
      </c>
      <c r="BG254">
        <v>6.8521559999999999</v>
      </c>
      <c r="BH254">
        <v>958</v>
      </c>
      <c r="BI254">
        <v>1043.25</v>
      </c>
      <c r="BJ254">
        <v>1011.08333333</v>
      </c>
      <c r="BK254">
        <v>993</v>
      </c>
      <c r="BL254">
        <v>960</v>
      </c>
      <c r="BM254">
        <v>17.958966</v>
      </c>
      <c r="BN254">
        <v>2.1920670000000002</v>
      </c>
      <c r="BO254">
        <v>0.24676300000000001</v>
      </c>
      <c r="BP254">
        <v>0.60081499999999999</v>
      </c>
      <c r="BQ254">
        <v>35.470715839999997</v>
      </c>
      <c r="BR254">
        <v>922</v>
      </c>
      <c r="BS254">
        <v>8407.833396</v>
      </c>
      <c r="BT254">
        <v>41133.967527000001</v>
      </c>
      <c r="BU254">
        <v>153235.81135100001</v>
      </c>
      <c r="BV254">
        <v>953721.39303499996</v>
      </c>
      <c r="BW254">
        <v>2459.1230959999998</v>
      </c>
      <c r="BX254">
        <v>70.593220340000002</v>
      </c>
      <c r="BY254">
        <v>11.923793999999999</v>
      </c>
      <c r="BZ254">
        <v>603</v>
      </c>
      <c r="CA254">
        <v>334.16666666999998</v>
      </c>
      <c r="CB254">
        <v>708.16666667000004</v>
      </c>
      <c r="CC254">
        <v>653.83333332999996</v>
      </c>
      <c r="CD254">
        <v>638</v>
      </c>
      <c r="CE254">
        <v>447.5</v>
      </c>
      <c r="CF254">
        <v>243.58333332999999</v>
      </c>
      <c r="CG254">
        <v>543.08333332999996</v>
      </c>
      <c r="CH254">
        <v>517.75</v>
      </c>
      <c r="CI254">
        <v>490.5</v>
      </c>
      <c r="CJ254">
        <v>154.5</v>
      </c>
      <c r="CK254">
        <v>90.583333330000002</v>
      </c>
      <c r="CL254">
        <v>165.08333332999999</v>
      </c>
      <c r="CM254">
        <v>136.08333332999999</v>
      </c>
      <c r="CN254">
        <v>147</v>
      </c>
      <c r="CO254">
        <v>4.3129960000000001</v>
      </c>
      <c r="CP254">
        <v>86</v>
      </c>
      <c r="CR254">
        <v>19</v>
      </c>
      <c r="CS254">
        <v>31</v>
      </c>
      <c r="CT254">
        <v>88</v>
      </c>
      <c r="CU254">
        <v>84</v>
      </c>
      <c r="CW254">
        <v>77</v>
      </c>
      <c r="CX254">
        <v>27</v>
      </c>
      <c r="CY254">
        <v>74</v>
      </c>
      <c r="CZ254">
        <v>81</v>
      </c>
      <c r="DA254">
        <v>87</v>
      </c>
      <c r="DB254">
        <v>614.5</v>
      </c>
      <c r="DC254">
        <v>27</v>
      </c>
      <c r="DD254">
        <v>74</v>
      </c>
      <c r="DE254">
        <v>81</v>
      </c>
      <c r="DF254">
        <v>87</v>
      </c>
      <c r="DG254">
        <v>681</v>
      </c>
      <c r="DH254" t="s">
        <v>288</v>
      </c>
      <c r="DI254" t="s">
        <v>592</v>
      </c>
      <c r="DJ254">
        <v>10215.0208</v>
      </c>
      <c r="DK254">
        <v>10075.4912</v>
      </c>
      <c r="DL254">
        <v>9960.3685999999998</v>
      </c>
      <c r="DM254">
        <v>9794.4599999999991</v>
      </c>
      <c r="DN254">
        <v>9645.6882000000005</v>
      </c>
      <c r="DO254">
        <v>9523.0876000000007</v>
      </c>
      <c r="DP254">
        <v>9438.4941999999992</v>
      </c>
      <c r="DQ254">
        <v>9408.9405999999999</v>
      </c>
      <c r="DR254">
        <v>9437.2590999999993</v>
      </c>
      <c r="DS254">
        <v>9449.1766000000007</v>
      </c>
      <c r="DT254">
        <v>3795.4422</v>
      </c>
      <c r="DU254">
        <v>3973.2293</v>
      </c>
      <c r="DV254">
        <v>4140.4220999999998</v>
      </c>
      <c r="DW254">
        <v>4323.2956000000004</v>
      </c>
      <c r="DX254">
        <v>4495.8615</v>
      </c>
      <c r="DY254">
        <v>4650.3636999999999</v>
      </c>
      <c r="DZ254">
        <v>4807.7182000000003</v>
      </c>
      <c r="EA254">
        <v>4940.2907999999998</v>
      </c>
      <c r="EB254">
        <v>5006.4369999999999</v>
      </c>
      <c r="EC254">
        <v>5078.7089999999998</v>
      </c>
    </row>
    <row r="255" spans="1:133" customFormat="1" x14ac:dyDescent="0.25">
      <c r="A255" t="s">
        <v>180</v>
      </c>
      <c r="B255" t="s">
        <v>593</v>
      </c>
      <c r="C255">
        <v>255</v>
      </c>
      <c r="D255">
        <v>46523.99999556</v>
      </c>
      <c r="E255">
        <v>81.520167550201151</v>
      </c>
      <c r="F255">
        <v>1150.696414862417</v>
      </c>
      <c r="G255">
        <v>0</v>
      </c>
      <c r="H255">
        <v>46</v>
      </c>
      <c r="I255">
        <v>28.856383000000001</v>
      </c>
      <c r="J255">
        <v>20.013297000000001</v>
      </c>
      <c r="K255">
        <v>14.340935</v>
      </c>
      <c r="L255">
        <v>8.3880940000000006</v>
      </c>
      <c r="M255">
        <v>1504</v>
      </c>
      <c r="N255">
        <v>1070</v>
      </c>
      <c r="O255">
        <v>1090</v>
      </c>
      <c r="P255">
        <v>1093</v>
      </c>
      <c r="Q255">
        <v>1104</v>
      </c>
      <c r="R255">
        <v>1084</v>
      </c>
      <c r="S255">
        <v>434</v>
      </c>
      <c r="T255">
        <v>464</v>
      </c>
      <c r="U255">
        <v>452</v>
      </c>
      <c r="V255">
        <v>435</v>
      </c>
      <c r="W255">
        <v>437</v>
      </c>
      <c r="X255">
        <v>29.068418999999999</v>
      </c>
      <c r="Y255">
        <v>1.198299</v>
      </c>
      <c r="Z255">
        <v>1053</v>
      </c>
      <c r="AA255">
        <v>1042</v>
      </c>
      <c r="AB255">
        <v>1112</v>
      </c>
      <c r="AC255">
        <v>1070.5868</v>
      </c>
      <c r="AD255">
        <v>447</v>
      </c>
      <c r="AE255">
        <v>451</v>
      </c>
      <c r="AF255">
        <v>472</v>
      </c>
      <c r="AG255">
        <v>448.96460000000002</v>
      </c>
      <c r="AH255">
        <v>95420.877659999998</v>
      </c>
      <c r="AI255">
        <v>24786.238887</v>
      </c>
      <c r="AJ255">
        <v>18.290672000000001</v>
      </c>
      <c r="AK255">
        <v>131.42636300000001</v>
      </c>
      <c r="AL255">
        <v>330675.115207</v>
      </c>
      <c r="AM255">
        <v>62.786999999999999</v>
      </c>
      <c r="AN255">
        <v>1.85106383</v>
      </c>
      <c r="AO255">
        <v>8.5106380000000001</v>
      </c>
      <c r="AP255">
        <v>16.634899999999998</v>
      </c>
      <c r="AQ255">
        <v>9.9281000000000006</v>
      </c>
      <c r="AR255">
        <v>4.4066999999999998</v>
      </c>
      <c r="AS255">
        <v>11.1038</v>
      </c>
      <c r="AT255">
        <v>14.490399999999999</v>
      </c>
      <c r="AU255">
        <v>465521.73913</v>
      </c>
      <c r="AV255">
        <v>369555.41317800002</v>
      </c>
      <c r="AW255">
        <v>358105.26314900001</v>
      </c>
      <c r="AX255">
        <v>393292.68292699999</v>
      </c>
      <c r="AY255">
        <v>457070.17543900001</v>
      </c>
      <c r="AZ255">
        <v>35595.079787000002</v>
      </c>
      <c r="BA255">
        <v>1267.1047550000001</v>
      </c>
      <c r="BB255">
        <v>8899.4974870000005</v>
      </c>
      <c r="BC255">
        <v>0</v>
      </c>
      <c r="BD255">
        <v>587.55314999999996</v>
      </c>
      <c r="BE255">
        <v>146255.760369</v>
      </c>
      <c r="BF255">
        <v>123352.534562</v>
      </c>
      <c r="BG255">
        <v>7.6462770000000004</v>
      </c>
      <c r="BH255">
        <v>115</v>
      </c>
      <c r="BI255">
        <v>130.08333334</v>
      </c>
      <c r="BJ255">
        <v>131.41666667000001</v>
      </c>
      <c r="BK255">
        <v>123</v>
      </c>
      <c r="BL255">
        <v>114</v>
      </c>
      <c r="BM255">
        <v>18.663594</v>
      </c>
      <c r="BO255">
        <v>0.43218099999999998</v>
      </c>
      <c r="BQ255">
        <v>34.309734509999998</v>
      </c>
      <c r="BR255">
        <v>113</v>
      </c>
      <c r="BS255">
        <v>13901.043680000001</v>
      </c>
      <c r="BT255">
        <v>52765.292552999999</v>
      </c>
      <c r="BU255">
        <v>182854.83871000001</v>
      </c>
      <c r="BV255">
        <v>1125659.5744680001</v>
      </c>
      <c r="BW255">
        <v>0</v>
      </c>
      <c r="BX255">
        <v>50.034482760000003</v>
      </c>
      <c r="BY255">
        <v>13.364055</v>
      </c>
      <c r="BZ255">
        <v>70.5</v>
      </c>
      <c r="CA255">
        <v>83.5</v>
      </c>
      <c r="CB255">
        <v>80.5</v>
      </c>
      <c r="CC255">
        <v>78.083333330000002</v>
      </c>
      <c r="CD255">
        <v>75.5</v>
      </c>
      <c r="CE255">
        <v>58</v>
      </c>
      <c r="CF255">
        <v>73.5</v>
      </c>
      <c r="CG255">
        <v>70.416666669999998</v>
      </c>
      <c r="CH255">
        <v>66.916666669999998</v>
      </c>
      <c r="CI255">
        <v>65</v>
      </c>
      <c r="CJ255">
        <v>13</v>
      </c>
      <c r="CK255">
        <v>10</v>
      </c>
      <c r="CL255">
        <v>10.08333333</v>
      </c>
      <c r="CM255">
        <v>11.16666667</v>
      </c>
      <c r="CN255">
        <v>11</v>
      </c>
      <c r="CO255">
        <v>4.6875</v>
      </c>
      <c r="CP255">
        <v>85.5</v>
      </c>
      <c r="DB255">
        <v>894</v>
      </c>
      <c r="DG255">
        <v>1105</v>
      </c>
      <c r="DH255" t="s">
        <v>180</v>
      </c>
      <c r="DI255" t="s">
        <v>593</v>
      </c>
      <c r="DJ255">
        <v>1081.0934</v>
      </c>
      <c r="DK255">
        <v>1078.144</v>
      </c>
      <c r="DL255">
        <v>1076.5746999999999</v>
      </c>
      <c r="DM255">
        <v>1077.9232</v>
      </c>
      <c r="DN255">
        <v>1070.5868</v>
      </c>
      <c r="DO255">
        <v>1057.538</v>
      </c>
      <c r="DP255">
        <v>1045.0332000000001</v>
      </c>
      <c r="DQ255">
        <v>1052.5361</v>
      </c>
      <c r="DR255">
        <v>1074.3923</v>
      </c>
      <c r="DS255">
        <v>1074.3988999999999</v>
      </c>
      <c r="DT255">
        <v>435.14389999999997</v>
      </c>
      <c r="DU255">
        <v>431.00209999999998</v>
      </c>
      <c r="DV255">
        <v>439.60250000000002</v>
      </c>
      <c r="DW255">
        <v>442.85489999999999</v>
      </c>
      <c r="DX255">
        <v>448.96460000000002</v>
      </c>
      <c r="DY255">
        <v>463.86590000000001</v>
      </c>
      <c r="DZ255">
        <v>478.9907</v>
      </c>
      <c r="EA255">
        <v>494.38060000000002</v>
      </c>
      <c r="EB255">
        <v>492.91649999999998</v>
      </c>
      <c r="EC255">
        <v>497.35430000000002</v>
      </c>
    </row>
    <row r="256" spans="1:133" customFormat="1" x14ac:dyDescent="0.25">
      <c r="A256" t="s">
        <v>28</v>
      </c>
      <c r="B256" t="s">
        <v>594</v>
      </c>
      <c r="C256">
        <v>256</v>
      </c>
      <c r="D256">
        <v>70596</v>
      </c>
      <c r="E256">
        <v>94.273883673644775</v>
      </c>
      <c r="F256">
        <v>968.808431072242</v>
      </c>
      <c r="G256">
        <v>43435.897440589746</v>
      </c>
      <c r="H256">
        <v>47</v>
      </c>
      <c r="I256">
        <v>24.105668999999999</v>
      </c>
      <c r="J256">
        <v>17.776554000000001</v>
      </c>
      <c r="K256">
        <v>14.216163</v>
      </c>
      <c r="L256">
        <v>7.1080819999999996</v>
      </c>
      <c r="M256">
        <v>1817</v>
      </c>
      <c r="N256">
        <v>1379</v>
      </c>
      <c r="O256">
        <v>1344</v>
      </c>
      <c r="P256">
        <v>1369</v>
      </c>
      <c r="Q256">
        <v>1357</v>
      </c>
      <c r="R256">
        <v>1375</v>
      </c>
      <c r="S256">
        <v>438</v>
      </c>
      <c r="T256">
        <v>431</v>
      </c>
      <c r="U256">
        <v>428</v>
      </c>
      <c r="V256">
        <v>421</v>
      </c>
      <c r="W256">
        <v>427</v>
      </c>
      <c r="X256">
        <v>29.487179000000001</v>
      </c>
      <c r="Y256">
        <v>1.3631930000000001</v>
      </c>
      <c r="Z256">
        <v>1323</v>
      </c>
      <c r="AA256">
        <v>1304</v>
      </c>
      <c r="AB256">
        <v>1257</v>
      </c>
      <c r="AC256">
        <v>1290.2968000000001</v>
      </c>
      <c r="AD256">
        <v>465</v>
      </c>
      <c r="AE256">
        <v>486</v>
      </c>
      <c r="AF256">
        <v>495</v>
      </c>
      <c r="AG256">
        <v>528.54549999999995</v>
      </c>
      <c r="AH256">
        <v>92815.630160000001</v>
      </c>
      <c r="AI256">
        <v>23441.252840000001</v>
      </c>
      <c r="AJ256">
        <v>20.789643999999999</v>
      </c>
      <c r="AK256">
        <v>1.9474199999999999</v>
      </c>
      <c r="AL256">
        <v>385036.52967999998</v>
      </c>
      <c r="AM256">
        <v>51.322000000000003</v>
      </c>
      <c r="AN256">
        <v>2.4285714299999999</v>
      </c>
      <c r="AO256">
        <v>10.456797</v>
      </c>
      <c r="AP256">
        <v>16.8125</v>
      </c>
      <c r="AQ256">
        <v>18.389700000000001</v>
      </c>
      <c r="AR256">
        <v>16.970300000000002</v>
      </c>
      <c r="AS256">
        <v>17.273399999999999</v>
      </c>
      <c r="AT256">
        <v>22.955100000000002</v>
      </c>
      <c r="AU256">
        <v>424807.453416</v>
      </c>
      <c r="AW256">
        <v>393598.72270799999</v>
      </c>
      <c r="AX256">
        <v>439652.77777799999</v>
      </c>
      <c r="AY256">
        <v>436691.780822</v>
      </c>
      <c r="AZ256">
        <v>37641.166757999999</v>
      </c>
      <c r="BA256">
        <v>1327.0042189999999</v>
      </c>
      <c r="BB256">
        <v>10361.733204</v>
      </c>
      <c r="BC256">
        <v>0</v>
      </c>
      <c r="BD256">
        <v>159.85069799999999</v>
      </c>
      <c r="BE256">
        <v>181413.24200900001</v>
      </c>
      <c r="BF256">
        <v>156150.684932</v>
      </c>
      <c r="BG256">
        <v>8.8607589999999998</v>
      </c>
      <c r="BH256">
        <v>161</v>
      </c>
      <c r="BJ256">
        <v>156.58333334</v>
      </c>
      <c r="BK256">
        <v>144</v>
      </c>
      <c r="BL256">
        <v>146</v>
      </c>
      <c r="BM256">
        <v>23.515982000000001</v>
      </c>
      <c r="BO256">
        <v>0.44028600000000001</v>
      </c>
      <c r="BQ256">
        <v>37</v>
      </c>
      <c r="BR256">
        <v>159</v>
      </c>
      <c r="BS256">
        <v>11590.7173</v>
      </c>
      <c r="BT256">
        <v>48913.593836</v>
      </c>
      <c r="BU256">
        <v>202913.24200900001</v>
      </c>
      <c r="BV256">
        <v>1139435.8974359999</v>
      </c>
      <c r="BW256">
        <v>1864.6119980000001</v>
      </c>
      <c r="BX256">
        <v>47</v>
      </c>
      <c r="BY256">
        <v>13.013699000000001</v>
      </c>
      <c r="BZ256">
        <v>78</v>
      </c>
      <c r="CA256">
        <v>91.25</v>
      </c>
      <c r="CB256">
        <v>79.583333330000002</v>
      </c>
      <c r="CC256">
        <v>74.583333330000002</v>
      </c>
      <c r="CD256">
        <v>71.5</v>
      </c>
      <c r="CE256">
        <v>57</v>
      </c>
      <c r="CF256">
        <v>69.75</v>
      </c>
      <c r="CG256">
        <v>60.5</v>
      </c>
      <c r="CH256">
        <v>52.75</v>
      </c>
      <c r="CI256">
        <v>50</v>
      </c>
      <c r="CJ256">
        <v>21</v>
      </c>
      <c r="CK256">
        <v>21.5</v>
      </c>
      <c r="CL256">
        <v>19.083333329999999</v>
      </c>
      <c r="CM256">
        <v>21.833333329999999</v>
      </c>
      <c r="CN256">
        <v>21</v>
      </c>
      <c r="CO256">
        <v>4.2927900000000001</v>
      </c>
      <c r="CP256">
        <v>87</v>
      </c>
      <c r="CQ256">
        <v>67.388888890000004</v>
      </c>
      <c r="CR256">
        <v>17</v>
      </c>
      <c r="CS256">
        <v>36</v>
      </c>
      <c r="CT256">
        <v>94</v>
      </c>
      <c r="CU256">
        <v>88</v>
      </c>
      <c r="CV256">
        <v>67.444444439999998</v>
      </c>
      <c r="CW256">
        <v>32</v>
      </c>
      <c r="CX256">
        <v>26</v>
      </c>
      <c r="CY256">
        <v>87</v>
      </c>
      <c r="CZ256">
        <v>88</v>
      </c>
      <c r="DA256">
        <v>91</v>
      </c>
      <c r="DB256">
        <v>622</v>
      </c>
      <c r="DC256">
        <v>26</v>
      </c>
      <c r="DD256">
        <v>87</v>
      </c>
      <c r="DE256">
        <v>88</v>
      </c>
      <c r="DF256">
        <v>91</v>
      </c>
      <c r="DG256">
        <v>275</v>
      </c>
      <c r="DH256" t="s">
        <v>28</v>
      </c>
      <c r="DI256" t="s">
        <v>594</v>
      </c>
      <c r="DJ256">
        <v>1368.7342000000001</v>
      </c>
      <c r="DK256">
        <v>1340.0827999999999</v>
      </c>
      <c r="DL256">
        <v>1328.2298000000001</v>
      </c>
      <c r="DM256">
        <v>1297.3910000000001</v>
      </c>
      <c r="DN256">
        <v>1290.2968000000001</v>
      </c>
      <c r="DO256">
        <v>1260.2159999999999</v>
      </c>
      <c r="DP256">
        <v>1226.2494999999999</v>
      </c>
      <c r="DQ256">
        <v>1228.8699999999999</v>
      </c>
      <c r="DR256">
        <v>1230.2717</v>
      </c>
      <c r="DS256">
        <v>1249.7113999999999</v>
      </c>
      <c r="DT256">
        <v>433.36180000000002</v>
      </c>
      <c r="DU256">
        <v>471.96690000000001</v>
      </c>
      <c r="DV256">
        <v>497.63580000000002</v>
      </c>
      <c r="DW256">
        <v>522.49080000000004</v>
      </c>
      <c r="DX256">
        <v>528.54549999999995</v>
      </c>
      <c r="DY256">
        <v>557.45630000000006</v>
      </c>
      <c r="DZ256">
        <v>587.31759999999997</v>
      </c>
      <c r="EA256">
        <v>595.79690000000005</v>
      </c>
      <c r="EB256">
        <v>605.60249999999996</v>
      </c>
      <c r="EC256">
        <v>601.45979999999997</v>
      </c>
    </row>
    <row r="257" spans="1:133" customFormat="1" x14ac:dyDescent="0.25">
      <c r="A257" t="s">
        <v>111</v>
      </c>
      <c r="B257" t="s">
        <v>595</v>
      </c>
      <c r="C257">
        <v>257</v>
      </c>
      <c r="D257">
        <v>43391.999997000006</v>
      </c>
      <c r="E257">
        <v>49.183747124145128</v>
      </c>
      <c r="F257">
        <v>1892.9756638454767</v>
      </c>
      <c r="G257">
        <v>53985.454556160003</v>
      </c>
      <c r="H257">
        <v>58</v>
      </c>
      <c r="I257">
        <v>22.953737</v>
      </c>
      <c r="J257">
        <v>26.571767000000001</v>
      </c>
      <c r="K257">
        <v>9.3226879999999994</v>
      </c>
      <c r="L257">
        <v>4.9832599999999996</v>
      </c>
      <c r="M257">
        <v>3372</v>
      </c>
      <c r="N257">
        <v>2598</v>
      </c>
      <c r="O257">
        <v>2468</v>
      </c>
      <c r="P257">
        <v>2517</v>
      </c>
      <c r="Q257">
        <v>2565</v>
      </c>
      <c r="R257">
        <v>2603</v>
      </c>
      <c r="S257">
        <v>774</v>
      </c>
      <c r="T257">
        <v>716</v>
      </c>
      <c r="U257">
        <v>730</v>
      </c>
      <c r="V257">
        <v>709</v>
      </c>
      <c r="W257">
        <v>739</v>
      </c>
      <c r="X257">
        <v>21.710018000000002</v>
      </c>
      <c r="Y257">
        <v>0.77259800000000001</v>
      </c>
      <c r="Z257">
        <v>2447</v>
      </c>
      <c r="AA257">
        <v>2390</v>
      </c>
      <c r="AB257">
        <v>2442</v>
      </c>
      <c r="AC257">
        <v>2438.2426999999998</v>
      </c>
      <c r="AD257">
        <v>834</v>
      </c>
      <c r="AE257">
        <v>899</v>
      </c>
      <c r="AF257">
        <v>940</v>
      </c>
      <c r="AG257">
        <v>1030.8927000000001</v>
      </c>
      <c r="AH257">
        <v>76704.626334999994</v>
      </c>
      <c r="AI257">
        <v>14104.107649</v>
      </c>
      <c r="AJ257">
        <v>29.653697000000001</v>
      </c>
      <c r="AK257">
        <v>19.636879</v>
      </c>
      <c r="AL257">
        <v>334170.54263600003</v>
      </c>
      <c r="AM257">
        <v>67.956999999999994</v>
      </c>
      <c r="AN257">
        <v>2.62162162</v>
      </c>
      <c r="AO257">
        <v>7.9774609999999999</v>
      </c>
      <c r="AP257">
        <v>15.6557</v>
      </c>
      <c r="AQ257">
        <v>12.1808</v>
      </c>
      <c r="AR257">
        <v>17.7348</v>
      </c>
      <c r="AS257">
        <v>15.597799999999999</v>
      </c>
      <c r="AT257">
        <v>14.7943</v>
      </c>
      <c r="AU257">
        <v>355584.415584</v>
      </c>
      <c r="AV257">
        <v>358746.268667</v>
      </c>
      <c r="AW257">
        <v>341944.32548200001</v>
      </c>
      <c r="AX257">
        <v>389645.63106799999</v>
      </c>
      <c r="AY257">
        <v>368165.13761500001</v>
      </c>
      <c r="AZ257">
        <v>24359.430605000001</v>
      </c>
      <c r="BA257">
        <v>605.58846300000005</v>
      </c>
      <c r="BB257">
        <v>4561.8078809999997</v>
      </c>
      <c r="BC257">
        <v>58.266804</v>
      </c>
      <c r="BD257">
        <v>216.97141400000001</v>
      </c>
      <c r="BE257">
        <v>125708.01033600001</v>
      </c>
      <c r="BF257">
        <v>106124.03100800001</v>
      </c>
      <c r="BG257">
        <v>6.8505339999999997</v>
      </c>
      <c r="BH257">
        <v>231</v>
      </c>
      <c r="BI257">
        <v>228.91666666</v>
      </c>
      <c r="BJ257">
        <v>233.5</v>
      </c>
      <c r="BK257">
        <v>206</v>
      </c>
      <c r="BL257">
        <v>218</v>
      </c>
      <c r="BM257">
        <v>19.509043999999999</v>
      </c>
      <c r="BN257">
        <v>0</v>
      </c>
      <c r="BO257">
        <v>0.43001200000000001</v>
      </c>
      <c r="BP257">
        <v>0.32621600000000001</v>
      </c>
      <c r="BQ257">
        <v>16.818604650000001</v>
      </c>
      <c r="BR257">
        <v>215</v>
      </c>
      <c r="BS257">
        <v>8641.7718260000001</v>
      </c>
      <c r="BT257">
        <v>47759.193356999996</v>
      </c>
      <c r="BU257">
        <v>208067.18346299999</v>
      </c>
      <c r="BV257">
        <v>1171229.090909</v>
      </c>
      <c r="BW257">
        <v>2201.364176</v>
      </c>
      <c r="BX257">
        <v>24.12371134</v>
      </c>
      <c r="BY257">
        <v>13.436693</v>
      </c>
      <c r="BZ257">
        <v>137.5</v>
      </c>
      <c r="CA257">
        <v>151.75</v>
      </c>
      <c r="CB257">
        <v>155.41666667000001</v>
      </c>
      <c r="CC257">
        <v>142.91666667000001</v>
      </c>
      <c r="CD257">
        <v>142.5</v>
      </c>
      <c r="CE257">
        <v>104</v>
      </c>
      <c r="CF257">
        <v>116.66666667</v>
      </c>
      <c r="CG257">
        <v>116.25</v>
      </c>
      <c r="CH257">
        <v>103.25</v>
      </c>
      <c r="CI257">
        <v>103</v>
      </c>
      <c r="CJ257">
        <v>35</v>
      </c>
      <c r="CK257">
        <v>35.083333330000002</v>
      </c>
      <c r="CL257">
        <v>39.166666669999998</v>
      </c>
      <c r="CM257">
        <v>39.666666669999998</v>
      </c>
      <c r="CN257">
        <v>39</v>
      </c>
      <c r="CO257">
        <v>4.077699</v>
      </c>
      <c r="CP257">
        <v>84</v>
      </c>
      <c r="CQ257">
        <v>69.388888890000004</v>
      </c>
      <c r="CS257">
        <v>30</v>
      </c>
      <c r="CT257">
        <v>96</v>
      </c>
      <c r="CU257">
        <v>90</v>
      </c>
      <c r="CV257">
        <v>76.5</v>
      </c>
      <c r="CW257">
        <v>16</v>
      </c>
      <c r="CX257">
        <v>29</v>
      </c>
      <c r="CY257">
        <v>71</v>
      </c>
      <c r="CZ257">
        <v>72</v>
      </c>
      <c r="DA257">
        <v>81</v>
      </c>
      <c r="DB257">
        <v>729</v>
      </c>
      <c r="DC257">
        <v>29</v>
      </c>
      <c r="DD257">
        <v>71</v>
      </c>
      <c r="DE257">
        <v>72</v>
      </c>
      <c r="DF257">
        <v>81</v>
      </c>
      <c r="DG257">
        <v>997</v>
      </c>
      <c r="DH257" t="s">
        <v>111</v>
      </c>
      <c r="DI257" t="s">
        <v>595</v>
      </c>
      <c r="DJ257">
        <v>2587.9087</v>
      </c>
      <c r="DK257">
        <v>2552.4528999999998</v>
      </c>
      <c r="DL257">
        <v>2515.7474000000002</v>
      </c>
      <c r="DM257">
        <v>2465.9454999999998</v>
      </c>
      <c r="DN257">
        <v>2438.2426999999998</v>
      </c>
      <c r="DO257">
        <v>2398.279</v>
      </c>
      <c r="DP257">
        <v>2348.7393999999999</v>
      </c>
      <c r="DQ257">
        <v>2377.0592000000001</v>
      </c>
      <c r="DR257">
        <v>2370.3861000000002</v>
      </c>
      <c r="DS257">
        <v>2387.5940999999998</v>
      </c>
      <c r="DT257">
        <v>790.05680000000007</v>
      </c>
      <c r="DU257">
        <v>845.44880000000001</v>
      </c>
      <c r="DV257">
        <v>918.75210000000004</v>
      </c>
      <c r="DW257">
        <v>975.55129999999997</v>
      </c>
      <c r="DX257">
        <v>1030.8927000000001</v>
      </c>
      <c r="DY257">
        <v>1077.3675000000001</v>
      </c>
      <c r="DZ257">
        <v>1146.5201999999999</v>
      </c>
      <c r="EA257">
        <v>1181.4643000000001</v>
      </c>
      <c r="EB257">
        <v>1217.549</v>
      </c>
      <c r="EC257">
        <v>1230.2840000000001</v>
      </c>
    </row>
    <row r="258" spans="1:133" customFormat="1" x14ac:dyDescent="0.25">
      <c r="A258" t="s">
        <v>208</v>
      </c>
      <c r="B258" t="s">
        <v>596</v>
      </c>
      <c r="C258">
        <v>258</v>
      </c>
      <c r="D258">
        <v>4019.9999994</v>
      </c>
      <c r="E258">
        <v>3.0893891766993415</v>
      </c>
      <c r="F258">
        <v>29938.557218419435</v>
      </c>
      <c r="G258">
        <v>6721.8045110526327</v>
      </c>
      <c r="H258">
        <v>59</v>
      </c>
      <c r="I258">
        <v>27.532468000000001</v>
      </c>
      <c r="J258">
        <v>18.643578000000002</v>
      </c>
      <c r="K258">
        <v>14.591559</v>
      </c>
      <c r="L258">
        <v>8.3706239999999994</v>
      </c>
      <c r="M258">
        <v>3465</v>
      </c>
      <c r="N258">
        <v>2511</v>
      </c>
      <c r="O258">
        <v>2494</v>
      </c>
      <c r="P258">
        <v>2503</v>
      </c>
      <c r="Q258">
        <v>2520</v>
      </c>
      <c r="R258">
        <v>2505</v>
      </c>
      <c r="S258">
        <v>954</v>
      </c>
      <c r="T258">
        <v>919</v>
      </c>
      <c r="U258">
        <v>924</v>
      </c>
      <c r="V258">
        <v>917</v>
      </c>
      <c r="W258">
        <v>920</v>
      </c>
      <c r="X258">
        <v>30.402737999999999</v>
      </c>
      <c r="Y258">
        <v>1.5354909999999999</v>
      </c>
      <c r="Z258">
        <v>2507</v>
      </c>
      <c r="AA258">
        <v>2470</v>
      </c>
      <c r="AB258">
        <v>2397</v>
      </c>
      <c r="AC258">
        <v>2379.0468000000001</v>
      </c>
      <c r="AD258">
        <v>1026</v>
      </c>
      <c r="AE258">
        <v>1058</v>
      </c>
      <c r="AF258">
        <v>1036</v>
      </c>
      <c r="AG258">
        <v>1085.4025999999999</v>
      </c>
      <c r="AH258">
        <v>83119.480519000004</v>
      </c>
      <c r="AI258">
        <v>22388.435552999999</v>
      </c>
      <c r="AJ258">
        <v>12.742452</v>
      </c>
      <c r="AK258">
        <v>11.494253</v>
      </c>
      <c r="AL258">
        <v>301896.22641499998</v>
      </c>
      <c r="AM258">
        <v>55.177</v>
      </c>
      <c r="AN258">
        <v>1.62921348</v>
      </c>
      <c r="AO258">
        <v>12.987012999999999</v>
      </c>
      <c r="AP258">
        <v>5.2563000000000004</v>
      </c>
      <c r="AQ258">
        <v>8.0946999999999996</v>
      </c>
      <c r="AR258">
        <v>4.7385999999999999</v>
      </c>
      <c r="AS258">
        <v>8.2444000000000006</v>
      </c>
      <c r="AT258">
        <v>9.1841000000000008</v>
      </c>
      <c r="AU258">
        <v>372609.907121</v>
      </c>
      <c r="AV258">
        <v>358290.92919599998</v>
      </c>
      <c r="AW258">
        <v>352847.44856699998</v>
      </c>
      <c r="AX258">
        <v>385367.34693900001</v>
      </c>
      <c r="AY258">
        <v>386145.762712</v>
      </c>
      <c r="AZ258">
        <v>34733.910534000002</v>
      </c>
      <c r="BA258">
        <v>1403.088532</v>
      </c>
      <c r="BB258">
        <v>9689.6551720000007</v>
      </c>
      <c r="BC258">
        <v>0</v>
      </c>
      <c r="BD258">
        <v>157.585329</v>
      </c>
      <c r="BE258">
        <v>146038.784067</v>
      </c>
      <c r="BF258">
        <v>126156.184486</v>
      </c>
      <c r="BG258">
        <v>9.3217890000000008</v>
      </c>
      <c r="BH258">
        <v>323</v>
      </c>
      <c r="BI258">
        <v>301.33333334000002</v>
      </c>
      <c r="BJ258">
        <v>311.91666666999998</v>
      </c>
      <c r="BK258">
        <v>294</v>
      </c>
      <c r="BL258">
        <v>295</v>
      </c>
      <c r="BM258">
        <v>22.746331000000001</v>
      </c>
      <c r="BN258">
        <v>0</v>
      </c>
      <c r="BO258">
        <v>0.95238100000000003</v>
      </c>
      <c r="BQ258">
        <v>30.454545450000001</v>
      </c>
      <c r="BR258">
        <v>11</v>
      </c>
      <c r="BS258">
        <v>11126.436782000001</v>
      </c>
      <c r="BT258">
        <v>42860.317459999998</v>
      </c>
      <c r="BU258">
        <v>155671.90775700001</v>
      </c>
      <c r="BV258">
        <v>1116624.06015</v>
      </c>
      <c r="BW258">
        <v>258.00865800000003</v>
      </c>
      <c r="BY258">
        <v>10.167714999999999</v>
      </c>
      <c r="BZ258">
        <v>133</v>
      </c>
      <c r="CA258">
        <v>165</v>
      </c>
      <c r="CB258">
        <v>164.08333332999999</v>
      </c>
      <c r="CC258">
        <v>161.66666667000001</v>
      </c>
      <c r="CD258">
        <v>152.5</v>
      </c>
      <c r="CE258">
        <v>97</v>
      </c>
      <c r="CF258">
        <v>124.33333333</v>
      </c>
      <c r="CG258">
        <v>130.66666667000001</v>
      </c>
      <c r="CH258">
        <v>128.66666667000001</v>
      </c>
      <c r="CI258">
        <v>115.5</v>
      </c>
      <c r="CJ258">
        <v>36</v>
      </c>
      <c r="CK258">
        <v>40.666666669999998</v>
      </c>
      <c r="CL258">
        <v>33.416666669999998</v>
      </c>
      <c r="CM258">
        <v>33</v>
      </c>
      <c r="CN258">
        <v>36</v>
      </c>
      <c r="CO258">
        <v>3.838384</v>
      </c>
      <c r="CP258">
        <v>84</v>
      </c>
      <c r="CS258">
        <v>34</v>
      </c>
      <c r="CT258">
        <v>91</v>
      </c>
      <c r="CU258">
        <v>93</v>
      </c>
      <c r="CX258">
        <v>32</v>
      </c>
      <c r="CY258">
        <v>74</v>
      </c>
      <c r="CZ258">
        <v>74</v>
      </c>
      <c r="DA258">
        <v>88</v>
      </c>
      <c r="DB258">
        <v>807.5</v>
      </c>
      <c r="DC258">
        <v>32</v>
      </c>
      <c r="DD258">
        <v>74</v>
      </c>
      <c r="DE258">
        <v>74</v>
      </c>
      <c r="DF258">
        <v>88</v>
      </c>
      <c r="DG258">
        <v>452</v>
      </c>
      <c r="DH258" t="s">
        <v>208</v>
      </c>
      <c r="DI258" t="s">
        <v>596</v>
      </c>
      <c r="DJ258">
        <v>2498.9557</v>
      </c>
      <c r="DK258">
        <v>2493.6803</v>
      </c>
      <c r="DL258">
        <v>2461.1765</v>
      </c>
      <c r="DM258">
        <v>2427.5326</v>
      </c>
      <c r="DN258">
        <v>2379.0468000000001</v>
      </c>
      <c r="DO258">
        <v>2331.1466999999998</v>
      </c>
      <c r="DP258">
        <v>2286.5533999999998</v>
      </c>
      <c r="DQ258">
        <v>2268.5254999999997</v>
      </c>
      <c r="DR258">
        <v>2264.3357000000001</v>
      </c>
      <c r="DS258">
        <v>2258.3362000000002</v>
      </c>
      <c r="DT258">
        <v>941.50720000000001</v>
      </c>
      <c r="DU258">
        <v>972.98590000000002</v>
      </c>
      <c r="DV258">
        <v>1004.114</v>
      </c>
      <c r="DW258">
        <v>1036.127</v>
      </c>
      <c r="DX258">
        <v>1085.4025999999999</v>
      </c>
      <c r="DY258">
        <v>1137.9765</v>
      </c>
      <c r="DZ258">
        <v>1184.5939000000001</v>
      </c>
      <c r="EA258">
        <v>1209.8538000000001</v>
      </c>
      <c r="EB258">
        <v>1223.0116</v>
      </c>
      <c r="EC258">
        <v>1232.336</v>
      </c>
    </row>
    <row r="259" spans="1:133" customFormat="1" x14ac:dyDescent="0.25">
      <c r="A259" t="s">
        <v>274</v>
      </c>
      <c r="B259" t="s">
        <v>597</v>
      </c>
      <c r="C259">
        <v>259</v>
      </c>
      <c r="D259">
        <v>49295.999995200007</v>
      </c>
      <c r="E259">
        <v>87.117565304764412</v>
      </c>
      <c r="F259">
        <v>1023.5110354784333</v>
      </c>
      <c r="G259">
        <v>57705.263160726317</v>
      </c>
      <c r="H259">
        <v>63</v>
      </c>
      <c r="I259">
        <v>24.096935999999999</v>
      </c>
      <c r="J259">
        <v>25.743026</v>
      </c>
      <c r="K259">
        <v>8.2806160000000002</v>
      </c>
      <c r="L259">
        <v>4.2741280000000001</v>
      </c>
      <c r="M259">
        <v>2187</v>
      </c>
      <c r="N259">
        <v>1660</v>
      </c>
      <c r="O259">
        <v>1528</v>
      </c>
      <c r="P259">
        <v>1563</v>
      </c>
      <c r="Q259">
        <v>1615</v>
      </c>
      <c r="R259">
        <v>1653</v>
      </c>
      <c r="S259">
        <v>527</v>
      </c>
      <c r="T259">
        <v>464</v>
      </c>
      <c r="U259">
        <v>497</v>
      </c>
      <c r="V259">
        <v>490</v>
      </c>
      <c r="W259">
        <v>501</v>
      </c>
      <c r="X259">
        <v>17.737226</v>
      </c>
      <c r="Y259">
        <v>0.68937499999999996</v>
      </c>
      <c r="Z259">
        <v>1627</v>
      </c>
      <c r="AA259">
        <v>1611</v>
      </c>
      <c r="AB259">
        <v>1634</v>
      </c>
      <c r="AC259">
        <v>1654.8189</v>
      </c>
      <c r="AD259">
        <v>542</v>
      </c>
      <c r="AE259">
        <v>563</v>
      </c>
      <c r="AF259">
        <v>596</v>
      </c>
      <c r="AG259">
        <v>631.61130000000003</v>
      </c>
      <c r="AH259">
        <v>76316.872428000002</v>
      </c>
      <c r="AI259">
        <v>11662.530414000001</v>
      </c>
      <c r="AJ259">
        <v>11.731736</v>
      </c>
      <c r="AK259">
        <v>7.7858879999999999</v>
      </c>
      <c r="AL259">
        <v>316707.77988599997</v>
      </c>
      <c r="AM259">
        <v>48.747999999999998</v>
      </c>
      <c r="AN259">
        <v>1.87878788</v>
      </c>
      <c r="AO259">
        <v>7.590306</v>
      </c>
      <c r="AP259">
        <v>8.8831000000000007</v>
      </c>
      <c r="AQ259">
        <v>18.753299999999999</v>
      </c>
      <c r="AR259">
        <v>11.0892</v>
      </c>
      <c r="AS259">
        <v>9.6770999999999994</v>
      </c>
      <c r="AT259">
        <v>16.993099999999998</v>
      </c>
      <c r="AU259">
        <v>293343.02325600001</v>
      </c>
      <c r="AV259">
        <v>284701.616843</v>
      </c>
      <c r="AW259">
        <v>245557.21925699999</v>
      </c>
      <c r="AX259">
        <v>272821.19205299998</v>
      </c>
      <c r="AY259">
        <v>339774.83443699998</v>
      </c>
      <c r="AZ259">
        <v>23070.416095</v>
      </c>
      <c r="BA259">
        <v>588.72668299999998</v>
      </c>
      <c r="BB259">
        <v>3492.1330090000001</v>
      </c>
      <c r="BC259">
        <v>0</v>
      </c>
      <c r="BD259">
        <v>97.161394999999999</v>
      </c>
      <c r="BE259">
        <v>113218.216319</v>
      </c>
      <c r="BF259">
        <v>95740.037951000006</v>
      </c>
      <c r="BG259">
        <v>7.864655</v>
      </c>
      <c r="BH259">
        <v>172</v>
      </c>
      <c r="BI259">
        <v>170.08333334</v>
      </c>
      <c r="BJ259">
        <v>155.83333332999999</v>
      </c>
      <c r="BK259">
        <v>151</v>
      </c>
      <c r="BL259">
        <v>151</v>
      </c>
      <c r="BM259">
        <v>19.354838999999998</v>
      </c>
      <c r="BN259">
        <v>0</v>
      </c>
      <c r="BO259">
        <v>0.45724700000000001</v>
      </c>
      <c r="BQ259">
        <v>23.609195400000001</v>
      </c>
      <c r="BR259">
        <v>174</v>
      </c>
      <c r="BS259">
        <v>7478.4266019999995</v>
      </c>
      <c r="BT259">
        <v>48985.368084000002</v>
      </c>
      <c r="BU259">
        <v>203284.62998100001</v>
      </c>
      <c r="BV259">
        <v>1127694.7368419999</v>
      </c>
      <c r="BW259">
        <v>2506.630087</v>
      </c>
      <c r="BX259">
        <v>35.608695650000001</v>
      </c>
      <c r="BY259">
        <v>14.705882000000001</v>
      </c>
      <c r="BZ259">
        <v>95</v>
      </c>
      <c r="CA259">
        <v>100.75</v>
      </c>
      <c r="CB259">
        <v>93.333333330000002</v>
      </c>
      <c r="CC259">
        <v>83.5</v>
      </c>
      <c r="CD259">
        <v>94.5</v>
      </c>
      <c r="CE259">
        <v>77.5</v>
      </c>
      <c r="CF259">
        <v>77.333333330000002</v>
      </c>
      <c r="CG259">
        <v>74.083333330000002</v>
      </c>
      <c r="CH259">
        <v>66.333333330000002</v>
      </c>
      <c r="CI259">
        <v>74</v>
      </c>
      <c r="CJ259">
        <v>17</v>
      </c>
      <c r="CK259">
        <v>23.416666670000001</v>
      </c>
      <c r="CL259">
        <v>19.25</v>
      </c>
      <c r="CM259">
        <v>17.166666670000001</v>
      </c>
      <c r="CN259">
        <v>19</v>
      </c>
      <c r="CO259">
        <v>4.3438499999999998</v>
      </c>
      <c r="CP259">
        <v>85.5</v>
      </c>
      <c r="CS259">
        <v>40</v>
      </c>
      <c r="CT259">
        <v>97</v>
      </c>
      <c r="CU259">
        <v>97</v>
      </c>
      <c r="CX259">
        <v>32</v>
      </c>
      <c r="CY259">
        <v>75</v>
      </c>
      <c r="CZ259">
        <v>76</v>
      </c>
      <c r="DA259">
        <v>83</v>
      </c>
      <c r="DB259">
        <v>896</v>
      </c>
      <c r="DC259">
        <v>32</v>
      </c>
      <c r="DD259">
        <v>75</v>
      </c>
      <c r="DE259">
        <v>76</v>
      </c>
      <c r="DF259">
        <v>83</v>
      </c>
      <c r="DG259">
        <v>751</v>
      </c>
      <c r="DH259" t="s">
        <v>274</v>
      </c>
      <c r="DI259" t="s">
        <v>597</v>
      </c>
      <c r="DJ259">
        <v>1658.1902</v>
      </c>
      <c r="DK259">
        <v>1664.1773000000001</v>
      </c>
      <c r="DL259">
        <v>1661.5505000000001</v>
      </c>
      <c r="DM259">
        <v>1672.1771000000001</v>
      </c>
      <c r="DN259">
        <v>1654.8189</v>
      </c>
      <c r="DO259">
        <v>1670.7150000000001</v>
      </c>
      <c r="DP259">
        <v>1685.4589000000001</v>
      </c>
      <c r="DQ259">
        <v>1713.0354</v>
      </c>
      <c r="DR259">
        <v>1742.4755</v>
      </c>
      <c r="DS259">
        <v>1785.8330000000001</v>
      </c>
      <c r="DT259">
        <v>522.36749999999995</v>
      </c>
      <c r="DU259">
        <v>542.89800000000002</v>
      </c>
      <c r="DV259">
        <v>562.7568</v>
      </c>
      <c r="DW259">
        <v>590.84270000000004</v>
      </c>
      <c r="DX259">
        <v>631.61130000000003</v>
      </c>
      <c r="DY259">
        <v>646.32950000000005</v>
      </c>
      <c r="DZ259">
        <v>678.45169999999996</v>
      </c>
      <c r="EA259">
        <v>693.3125</v>
      </c>
      <c r="EB259">
        <v>708.97979999999995</v>
      </c>
      <c r="EC259">
        <v>711.4153</v>
      </c>
    </row>
    <row r="260" spans="1:133" customFormat="1" x14ac:dyDescent="0.25">
      <c r="A260" t="s">
        <v>16</v>
      </c>
      <c r="B260" t="s">
        <v>598</v>
      </c>
      <c r="C260">
        <v>260</v>
      </c>
      <c r="D260">
        <v>46116.000007199997</v>
      </c>
      <c r="E260">
        <v>61.398680852367825</v>
      </c>
      <c r="F260">
        <v>1536.2347122239375</v>
      </c>
      <c r="G260">
        <v>0</v>
      </c>
      <c r="H260">
        <v>37</v>
      </c>
      <c r="I260">
        <v>26.903072999999999</v>
      </c>
      <c r="J260">
        <v>20.425530999999999</v>
      </c>
      <c r="K260">
        <v>13.475472999999999</v>
      </c>
      <c r="L260">
        <v>7.929208</v>
      </c>
      <c r="M260">
        <v>2115</v>
      </c>
      <c r="N260">
        <v>1546</v>
      </c>
      <c r="O260">
        <v>1484</v>
      </c>
      <c r="P260">
        <v>1483</v>
      </c>
      <c r="Q260">
        <v>1514</v>
      </c>
      <c r="R260">
        <v>1534</v>
      </c>
      <c r="S260">
        <v>569</v>
      </c>
      <c r="T260">
        <v>532</v>
      </c>
      <c r="U260">
        <v>548</v>
      </c>
      <c r="V260">
        <v>563</v>
      </c>
      <c r="W260">
        <v>556</v>
      </c>
      <c r="X260">
        <v>29.473244000000001</v>
      </c>
      <c r="Y260">
        <v>1.4492750000000001</v>
      </c>
      <c r="Z260">
        <v>1489</v>
      </c>
      <c r="AA260">
        <v>1461</v>
      </c>
      <c r="AB260">
        <v>1448</v>
      </c>
      <c r="AC260">
        <v>1445.5648000000001</v>
      </c>
      <c r="AD260">
        <v>605</v>
      </c>
      <c r="AE260">
        <v>632</v>
      </c>
      <c r="AF260">
        <v>660</v>
      </c>
      <c r="AG260">
        <v>669.96810000000005</v>
      </c>
      <c r="AH260">
        <v>85666.193853000004</v>
      </c>
      <c r="AI260">
        <v>22702.619844000001</v>
      </c>
      <c r="AJ260">
        <v>18.672792999999999</v>
      </c>
      <c r="AK260">
        <v>4.3199550000000002</v>
      </c>
      <c r="AL260">
        <v>318425.30755700002</v>
      </c>
      <c r="AM260">
        <v>53.91</v>
      </c>
      <c r="AN260">
        <v>1.2413793099999999</v>
      </c>
      <c r="AO260">
        <v>11.016548</v>
      </c>
      <c r="AP260">
        <v>12.945499999999999</v>
      </c>
      <c r="AQ260">
        <v>10.148999999999999</v>
      </c>
      <c r="AR260">
        <v>2.0823999999999998</v>
      </c>
      <c r="AS260">
        <v>5.2369000000000003</v>
      </c>
      <c r="AT260">
        <v>12.2506</v>
      </c>
      <c r="AU260">
        <v>367072.53885999997</v>
      </c>
      <c r="AV260">
        <v>266249.39662999997</v>
      </c>
      <c r="AW260">
        <v>260179.17675499999</v>
      </c>
      <c r="AX260">
        <v>328692.73742999998</v>
      </c>
      <c r="AY260">
        <v>341570.62146900001</v>
      </c>
      <c r="AZ260">
        <v>33496.453901000001</v>
      </c>
      <c r="BA260">
        <v>2248.4671130000002</v>
      </c>
      <c r="BB260">
        <v>8441.7502789999999</v>
      </c>
      <c r="BC260">
        <v>61.594203</v>
      </c>
      <c r="BD260">
        <v>385.73021199999999</v>
      </c>
      <c r="BE260">
        <v>161219.68365600001</v>
      </c>
      <c r="BF260">
        <v>124507.908612</v>
      </c>
      <c r="BG260">
        <v>9.1252960000000005</v>
      </c>
      <c r="BH260">
        <v>193</v>
      </c>
      <c r="BI260">
        <v>207.16666666</v>
      </c>
      <c r="BJ260">
        <v>206.5</v>
      </c>
      <c r="BK260">
        <v>179</v>
      </c>
      <c r="BL260">
        <v>177</v>
      </c>
      <c r="BM260">
        <v>23.374341000000001</v>
      </c>
      <c r="BO260">
        <v>0.61465700000000001</v>
      </c>
      <c r="BQ260">
        <v>22.086206900000001</v>
      </c>
      <c r="BR260">
        <v>174</v>
      </c>
      <c r="BS260">
        <v>11560.758082</v>
      </c>
      <c r="BT260">
        <v>42278.014184</v>
      </c>
      <c r="BU260">
        <v>157149.38488600001</v>
      </c>
      <c r="BV260">
        <v>1131873.417722</v>
      </c>
      <c r="BW260">
        <v>0</v>
      </c>
      <c r="BX260">
        <v>40.526315789999998</v>
      </c>
      <c r="BY260">
        <v>11.159929999999999</v>
      </c>
      <c r="BZ260">
        <v>79</v>
      </c>
      <c r="CA260">
        <v>63.833333330000002</v>
      </c>
      <c r="CB260">
        <v>67.083333330000002</v>
      </c>
      <c r="CC260">
        <v>85.5</v>
      </c>
      <c r="CD260">
        <v>89</v>
      </c>
      <c r="CE260">
        <v>63.5</v>
      </c>
      <c r="CF260">
        <v>57.583333330000002</v>
      </c>
      <c r="CG260">
        <v>59.583333330000002</v>
      </c>
      <c r="CH260">
        <v>75.583333330000002</v>
      </c>
      <c r="CI260">
        <v>76</v>
      </c>
      <c r="CJ260">
        <v>15</v>
      </c>
      <c r="CK260">
        <v>6.25</v>
      </c>
      <c r="CL260">
        <v>7.5</v>
      </c>
      <c r="CM260">
        <v>9.9166666699999997</v>
      </c>
      <c r="CN260">
        <v>13</v>
      </c>
      <c r="CO260">
        <v>3.7352249999999998</v>
      </c>
      <c r="CP260">
        <v>82</v>
      </c>
      <c r="CS260">
        <v>36</v>
      </c>
      <c r="CT260">
        <v>94</v>
      </c>
      <c r="CU260">
        <v>93</v>
      </c>
      <c r="CX260">
        <v>23</v>
      </c>
      <c r="CY260">
        <v>52</v>
      </c>
      <c r="CZ260">
        <v>80</v>
      </c>
      <c r="DA260">
        <v>89</v>
      </c>
      <c r="DB260">
        <v>707</v>
      </c>
      <c r="DC260">
        <v>23</v>
      </c>
      <c r="DD260">
        <v>52</v>
      </c>
      <c r="DE260">
        <v>80</v>
      </c>
      <c r="DF260">
        <v>89</v>
      </c>
      <c r="DG260">
        <v>1100</v>
      </c>
      <c r="DH260" t="s">
        <v>16</v>
      </c>
      <c r="DI260" t="s">
        <v>598</v>
      </c>
      <c r="DJ260">
        <v>1538.0890999999999</v>
      </c>
      <c r="DK260">
        <v>1520.1024</v>
      </c>
      <c r="DL260">
        <v>1490.9013</v>
      </c>
      <c r="DM260">
        <v>1465.5202999999999</v>
      </c>
      <c r="DN260">
        <v>1445.5648000000001</v>
      </c>
      <c r="DO260">
        <v>1439.1468</v>
      </c>
      <c r="DP260">
        <v>1419.4084</v>
      </c>
      <c r="DQ260">
        <v>1431.4319</v>
      </c>
      <c r="DR260">
        <v>1429.8670999999999</v>
      </c>
      <c r="DS260">
        <v>1447.2031999999999</v>
      </c>
      <c r="DT260">
        <v>570.58330000000001</v>
      </c>
      <c r="DU260">
        <v>583.76279999999997</v>
      </c>
      <c r="DV260">
        <v>612.11800000000005</v>
      </c>
      <c r="DW260">
        <v>644.73299999999995</v>
      </c>
      <c r="DX260">
        <v>669.96810000000005</v>
      </c>
      <c r="DY260">
        <v>688.92840000000001</v>
      </c>
      <c r="DZ260">
        <v>722.55359999999996</v>
      </c>
      <c r="EA260">
        <v>734.78150000000005</v>
      </c>
      <c r="EB260">
        <v>760.0557</v>
      </c>
      <c r="EC260">
        <v>761.58540000000005</v>
      </c>
    </row>
    <row r="261" spans="1:133" customFormat="1" x14ac:dyDescent="0.25">
      <c r="A261" t="s">
        <v>84</v>
      </c>
      <c r="B261" t="s">
        <v>599</v>
      </c>
      <c r="C261">
        <v>261</v>
      </c>
      <c r="D261">
        <v>74831.99999976001</v>
      </c>
      <c r="E261">
        <v>68.733109686667945</v>
      </c>
      <c r="F261">
        <v>1622.6480650045626</v>
      </c>
      <c r="G261">
        <v>65298.07693618269</v>
      </c>
      <c r="H261">
        <v>66</v>
      </c>
      <c r="I261">
        <v>27.057646999999999</v>
      </c>
      <c r="J261">
        <v>16.727757</v>
      </c>
      <c r="K261">
        <v>13.873343</v>
      </c>
      <c r="L261">
        <v>7.9725089999999996</v>
      </c>
      <c r="M261">
        <v>3001</v>
      </c>
      <c r="N261">
        <v>2189</v>
      </c>
      <c r="O261">
        <v>2153</v>
      </c>
      <c r="P261">
        <v>2161</v>
      </c>
      <c r="Q261">
        <v>2167</v>
      </c>
      <c r="R261">
        <v>2196</v>
      </c>
      <c r="S261">
        <v>812</v>
      </c>
      <c r="T261">
        <v>799</v>
      </c>
      <c r="U261">
        <v>808</v>
      </c>
      <c r="V261">
        <v>803</v>
      </c>
      <c r="W261">
        <v>802</v>
      </c>
      <c r="X261">
        <v>29.464898999999999</v>
      </c>
      <c r="Y261">
        <v>1.3745700000000001</v>
      </c>
      <c r="Z261">
        <v>2146</v>
      </c>
      <c r="AA261">
        <v>2135</v>
      </c>
      <c r="AB261">
        <v>2110</v>
      </c>
      <c r="AC261">
        <v>2083.1322</v>
      </c>
      <c r="AD261">
        <v>857</v>
      </c>
      <c r="AE261">
        <v>890</v>
      </c>
      <c r="AF261">
        <v>932</v>
      </c>
      <c r="AG261">
        <v>973.72019999999998</v>
      </c>
      <c r="AH261">
        <v>99175.608131000001</v>
      </c>
      <c r="AI261">
        <v>24979.577810999999</v>
      </c>
      <c r="AJ261">
        <v>54.511024999999997</v>
      </c>
      <c r="AK261">
        <v>124.69317599999999</v>
      </c>
      <c r="AL261">
        <v>366534.48275899998</v>
      </c>
      <c r="AM261">
        <v>49.648000000000003</v>
      </c>
      <c r="AN261">
        <v>2.1587301600000002</v>
      </c>
      <c r="AO261">
        <v>9.3968679999999996</v>
      </c>
      <c r="AP261">
        <v>27.2683</v>
      </c>
      <c r="AQ261">
        <v>33.266800000000003</v>
      </c>
      <c r="AR261">
        <v>25.640799999999999</v>
      </c>
      <c r="AS261">
        <v>18.553799999999999</v>
      </c>
      <c r="AT261">
        <v>23.583200000000001</v>
      </c>
      <c r="AU261">
        <v>542080.357143</v>
      </c>
      <c r="AV261">
        <v>496769.79132800002</v>
      </c>
      <c r="AW261">
        <v>512795.97989900003</v>
      </c>
      <c r="AX261">
        <v>514121.21212099999</v>
      </c>
      <c r="AY261">
        <v>472644.89795900002</v>
      </c>
      <c r="AZ261">
        <v>40461.846051</v>
      </c>
      <c r="BA261">
        <v>2175.454099</v>
      </c>
      <c r="BB261">
        <v>10651.644575</v>
      </c>
      <c r="BC261">
        <v>0</v>
      </c>
      <c r="BD261">
        <v>397.15267599999999</v>
      </c>
      <c r="BE261">
        <v>185192.118227</v>
      </c>
      <c r="BF261">
        <v>149539.40886699999</v>
      </c>
      <c r="BG261">
        <v>7.4641789999999997</v>
      </c>
      <c r="BH261">
        <v>224</v>
      </c>
      <c r="BI261">
        <v>251.58333332999999</v>
      </c>
      <c r="BJ261">
        <v>248.75</v>
      </c>
      <c r="BK261">
        <v>231</v>
      </c>
      <c r="BL261">
        <v>245</v>
      </c>
      <c r="BM261">
        <v>20.689654999999998</v>
      </c>
      <c r="BN261">
        <v>0</v>
      </c>
      <c r="BO261">
        <v>0.69976700000000003</v>
      </c>
      <c r="BQ261">
        <v>28.09009009</v>
      </c>
      <c r="BR261">
        <v>222</v>
      </c>
      <c r="BS261">
        <v>11630.633284</v>
      </c>
      <c r="BT261">
        <v>48643.785405000002</v>
      </c>
      <c r="BU261">
        <v>179778.32512299999</v>
      </c>
      <c r="BV261">
        <v>1403653.8461539999</v>
      </c>
      <c r="BW261">
        <v>2262.9123629999999</v>
      </c>
      <c r="BX261">
        <v>32.484848479999997</v>
      </c>
      <c r="BY261">
        <v>10.467980000000001</v>
      </c>
      <c r="BZ261">
        <v>104</v>
      </c>
      <c r="CA261">
        <v>107.5</v>
      </c>
      <c r="CB261">
        <v>87.25</v>
      </c>
      <c r="CC261">
        <v>83.833333330000002</v>
      </c>
      <c r="CD261">
        <v>86.5</v>
      </c>
      <c r="CE261">
        <v>85</v>
      </c>
      <c r="CF261">
        <v>80.25</v>
      </c>
      <c r="CG261">
        <v>67.833333330000002</v>
      </c>
      <c r="CH261">
        <v>65.666666669999998</v>
      </c>
      <c r="CI261">
        <v>72</v>
      </c>
      <c r="CJ261">
        <v>18</v>
      </c>
      <c r="CK261">
        <v>27.25</v>
      </c>
      <c r="CL261">
        <v>19.416666670000001</v>
      </c>
      <c r="CM261">
        <v>18.166666670000001</v>
      </c>
      <c r="CN261">
        <v>15</v>
      </c>
      <c r="CO261">
        <v>3.4655109999999998</v>
      </c>
      <c r="CP261">
        <v>86</v>
      </c>
      <c r="CS261">
        <v>36</v>
      </c>
      <c r="CT261">
        <v>91</v>
      </c>
      <c r="CU261">
        <v>92</v>
      </c>
      <c r="CX261">
        <v>29</v>
      </c>
      <c r="CY261">
        <v>63</v>
      </c>
      <c r="CZ261">
        <v>68</v>
      </c>
      <c r="DA261">
        <v>74</v>
      </c>
      <c r="DB261">
        <v>450</v>
      </c>
      <c r="DC261">
        <v>29</v>
      </c>
      <c r="DD261">
        <v>63</v>
      </c>
      <c r="DE261">
        <v>68</v>
      </c>
      <c r="DF261">
        <v>74</v>
      </c>
      <c r="DG261">
        <v>827</v>
      </c>
      <c r="DH261" t="s">
        <v>84</v>
      </c>
      <c r="DI261" t="s">
        <v>599</v>
      </c>
      <c r="DJ261">
        <v>2195.9380999999998</v>
      </c>
      <c r="DK261">
        <v>2172.4076</v>
      </c>
      <c r="DL261">
        <v>2162.8614000000002</v>
      </c>
      <c r="DM261">
        <v>2138.0556999999999</v>
      </c>
      <c r="DN261">
        <v>2083.1322</v>
      </c>
      <c r="DO261">
        <v>2071.2541999999999</v>
      </c>
      <c r="DP261">
        <v>2055.0446000000002</v>
      </c>
      <c r="DQ261">
        <v>2028.2976000000001</v>
      </c>
      <c r="DR261">
        <v>2028.0373</v>
      </c>
      <c r="DS261">
        <v>2027.6654000000001</v>
      </c>
      <c r="DT261">
        <v>819.77710000000002</v>
      </c>
      <c r="DU261">
        <v>862.13679999999999</v>
      </c>
      <c r="DV261">
        <v>894.20749999999998</v>
      </c>
      <c r="DW261">
        <v>922.8546</v>
      </c>
      <c r="DX261">
        <v>973.72019999999998</v>
      </c>
      <c r="DY261">
        <v>999.08799999999997</v>
      </c>
      <c r="DZ261">
        <v>1031.6726000000001</v>
      </c>
      <c r="EA261">
        <v>1065.7057</v>
      </c>
      <c r="EB261">
        <v>1077.3045</v>
      </c>
      <c r="EC261">
        <v>1100.8634</v>
      </c>
    </row>
    <row r="262" spans="1:133" customFormat="1" x14ac:dyDescent="0.25">
      <c r="A262" t="s">
        <v>289</v>
      </c>
      <c r="B262" t="s">
        <v>600</v>
      </c>
      <c r="C262">
        <v>262</v>
      </c>
      <c r="D262">
        <v>377184.00004031998</v>
      </c>
      <c r="E262">
        <v>61.999120789758074</v>
      </c>
      <c r="F262">
        <v>1079.4864043974483</v>
      </c>
      <c r="G262">
        <v>69413.675214331612</v>
      </c>
      <c r="H262">
        <v>89</v>
      </c>
      <c r="I262">
        <v>26.485234999999999</v>
      </c>
      <c r="J262">
        <v>32.278880000000001</v>
      </c>
      <c r="K262">
        <v>10.881724999999999</v>
      </c>
      <c r="L262">
        <v>5.8349039999999999</v>
      </c>
      <c r="M262">
        <v>14257</v>
      </c>
      <c r="N262">
        <v>10481</v>
      </c>
      <c r="O262">
        <v>10082</v>
      </c>
      <c r="P262">
        <v>10191</v>
      </c>
      <c r="Q262">
        <v>10308</v>
      </c>
      <c r="R262">
        <v>10425</v>
      </c>
      <c r="S262">
        <v>3776</v>
      </c>
      <c r="T262">
        <v>3353</v>
      </c>
      <c r="U262">
        <v>3497</v>
      </c>
      <c r="V262">
        <v>3538</v>
      </c>
      <c r="W262">
        <v>3628</v>
      </c>
      <c r="X262">
        <v>22.030781999999999</v>
      </c>
      <c r="Y262">
        <v>0.96578699999999995</v>
      </c>
      <c r="Z262">
        <v>10694</v>
      </c>
      <c r="AA262">
        <v>10690</v>
      </c>
      <c r="AB262">
        <v>10299</v>
      </c>
      <c r="AC262">
        <v>10086.2788</v>
      </c>
      <c r="AD262">
        <v>4064</v>
      </c>
      <c r="AE262">
        <v>4309</v>
      </c>
      <c r="AF262">
        <v>4426</v>
      </c>
      <c r="AG262">
        <v>4760.2451000000001</v>
      </c>
      <c r="AH262">
        <v>69349.722943000001</v>
      </c>
      <c r="AI262">
        <v>12915.041568000001</v>
      </c>
      <c r="AJ262">
        <v>17.942526000000001</v>
      </c>
      <c r="AK262">
        <v>195.92360199999999</v>
      </c>
      <c r="AL262">
        <v>261842.95550800001</v>
      </c>
      <c r="AM262">
        <v>66.349999999999994</v>
      </c>
      <c r="AN262">
        <v>4.5037974700000003</v>
      </c>
      <c r="AO262">
        <v>9.7285540000000008</v>
      </c>
      <c r="AP262">
        <v>2.1938</v>
      </c>
      <c r="AQ262">
        <v>1.0269999999999999</v>
      </c>
      <c r="AR262">
        <v>1.3678999999999999</v>
      </c>
      <c r="AS262">
        <v>0.4471</v>
      </c>
      <c r="AT262">
        <v>3.3416000000000001</v>
      </c>
      <c r="AU262">
        <v>324952.11492399999</v>
      </c>
      <c r="AV262">
        <v>263127.08216400002</v>
      </c>
      <c r="AW262">
        <v>265317.33198700001</v>
      </c>
      <c r="AX262">
        <v>297454.11013599997</v>
      </c>
      <c r="AY262">
        <v>292122.87194699998</v>
      </c>
      <c r="AZ262">
        <v>28558.953496999999</v>
      </c>
      <c r="BA262">
        <v>653.13533399999994</v>
      </c>
      <c r="BB262">
        <v>5595.5125630000002</v>
      </c>
      <c r="BC262">
        <v>60.496955999999997</v>
      </c>
      <c r="BD262">
        <v>73.214450999999997</v>
      </c>
      <c r="BE262">
        <v>122826.53601700001</v>
      </c>
      <c r="BF262">
        <v>107829.71398299999</v>
      </c>
      <c r="BG262">
        <v>8.7886649999999999</v>
      </c>
      <c r="BH262">
        <v>1253</v>
      </c>
      <c r="BI262">
        <v>1335.75</v>
      </c>
      <c r="BJ262">
        <v>1319.33333333</v>
      </c>
      <c r="BK262">
        <v>1253</v>
      </c>
      <c r="BL262">
        <v>1351</v>
      </c>
      <c r="BM262">
        <v>21.001059000000001</v>
      </c>
      <c r="BN262">
        <v>2.8731049999999998</v>
      </c>
      <c r="BO262">
        <v>0.62074799999999997</v>
      </c>
      <c r="BP262">
        <v>0.20340900000000001</v>
      </c>
      <c r="BQ262">
        <v>28.34265104</v>
      </c>
      <c r="BR262">
        <v>1109</v>
      </c>
      <c r="BS262">
        <v>6336.7277560000002</v>
      </c>
      <c r="BT262">
        <v>35802.482990999997</v>
      </c>
      <c r="BU262">
        <v>135179.02542399999</v>
      </c>
      <c r="BV262">
        <v>872540.17093999998</v>
      </c>
      <c r="BW262">
        <v>2848.2149119999999</v>
      </c>
      <c r="BX262">
        <v>62.49206349</v>
      </c>
      <c r="BY262">
        <v>11.679024999999999</v>
      </c>
      <c r="BZ262">
        <v>585</v>
      </c>
      <c r="CA262">
        <v>508</v>
      </c>
      <c r="CB262">
        <v>512.91666667000004</v>
      </c>
      <c r="CC262">
        <v>484.5</v>
      </c>
      <c r="CD262">
        <v>398.5</v>
      </c>
      <c r="CE262">
        <v>441</v>
      </c>
      <c r="CF262">
        <v>378.25</v>
      </c>
      <c r="CG262">
        <v>389.33333333000002</v>
      </c>
      <c r="CH262">
        <v>361.25</v>
      </c>
      <c r="CI262">
        <v>291</v>
      </c>
      <c r="CJ262">
        <v>144.5</v>
      </c>
      <c r="CK262">
        <v>129.75</v>
      </c>
      <c r="CL262">
        <v>123.58333333</v>
      </c>
      <c r="CM262">
        <v>123.25</v>
      </c>
      <c r="CN262">
        <v>107.5</v>
      </c>
      <c r="CO262">
        <v>4.1032479999999998</v>
      </c>
      <c r="CP262">
        <v>82</v>
      </c>
      <c r="CR262">
        <v>18</v>
      </c>
      <c r="CS262">
        <v>40</v>
      </c>
      <c r="CT262">
        <v>87</v>
      </c>
      <c r="CU262">
        <v>87</v>
      </c>
      <c r="CW262">
        <v>68</v>
      </c>
      <c r="CX262">
        <v>30</v>
      </c>
      <c r="CY262">
        <v>62</v>
      </c>
      <c r="CZ262">
        <v>75</v>
      </c>
      <c r="DA262">
        <v>84</v>
      </c>
      <c r="DB262">
        <v>672.5</v>
      </c>
      <c r="DC262">
        <v>30</v>
      </c>
      <c r="DD262">
        <v>62</v>
      </c>
      <c r="DE262">
        <v>75</v>
      </c>
      <c r="DF262">
        <v>84</v>
      </c>
      <c r="DG262">
        <v>787</v>
      </c>
      <c r="DH262" t="s">
        <v>289</v>
      </c>
      <c r="DI262" t="s">
        <v>600</v>
      </c>
      <c r="DJ262">
        <v>10479.7752</v>
      </c>
      <c r="DK262">
        <v>10463.4149</v>
      </c>
      <c r="DL262">
        <v>10401.119500000001</v>
      </c>
      <c r="DM262">
        <v>10253.5972</v>
      </c>
      <c r="DN262">
        <v>10086.2788</v>
      </c>
      <c r="DO262">
        <v>9955.1455000000005</v>
      </c>
      <c r="DP262">
        <v>9843.1069000000007</v>
      </c>
      <c r="DQ262">
        <v>9890.3857000000007</v>
      </c>
      <c r="DR262">
        <v>9936.5110000000004</v>
      </c>
      <c r="DS262">
        <v>10026.377</v>
      </c>
      <c r="DT262">
        <v>3794.4627999999998</v>
      </c>
      <c r="DU262">
        <v>3993.7013999999999</v>
      </c>
      <c r="DV262">
        <v>4223.0564000000004</v>
      </c>
      <c r="DW262">
        <v>4499.3725999999997</v>
      </c>
      <c r="DX262">
        <v>4760.2451000000001</v>
      </c>
      <c r="DY262">
        <v>5005.7749000000003</v>
      </c>
      <c r="DZ262">
        <v>5240.8287</v>
      </c>
      <c r="EA262">
        <v>5382.2898999999998</v>
      </c>
      <c r="EB262">
        <v>5523.0541000000003</v>
      </c>
      <c r="EC262">
        <v>5597.1531000000004</v>
      </c>
    </row>
    <row r="263" spans="1:133" customFormat="1" x14ac:dyDescent="0.25">
      <c r="A263" t="s">
        <v>159</v>
      </c>
      <c r="B263" t="s">
        <v>601</v>
      </c>
      <c r="C263">
        <v>263</v>
      </c>
      <c r="D263">
        <v>55008.000004320013</v>
      </c>
      <c r="E263">
        <v>137.20881096582011</v>
      </c>
      <c r="F263">
        <v>940.89950545268505</v>
      </c>
      <c r="G263">
        <v>60892.857136107144</v>
      </c>
      <c r="H263">
        <v>57</v>
      </c>
      <c r="I263">
        <v>27.739388000000002</v>
      </c>
      <c r="J263">
        <v>20.384995</v>
      </c>
      <c r="K263">
        <v>11.845457</v>
      </c>
      <c r="L263">
        <v>7.9535809999999998</v>
      </c>
      <c r="M263">
        <v>2026</v>
      </c>
      <c r="N263">
        <v>1464</v>
      </c>
      <c r="O263">
        <v>1441</v>
      </c>
      <c r="P263">
        <v>1439</v>
      </c>
      <c r="Q263">
        <v>1469</v>
      </c>
      <c r="R263">
        <v>1463</v>
      </c>
      <c r="S263">
        <v>562</v>
      </c>
      <c r="T263">
        <v>497</v>
      </c>
      <c r="U263">
        <v>528</v>
      </c>
      <c r="V263">
        <v>549</v>
      </c>
      <c r="W263">
        <v>561</v>
      </c>
      <c r="X263">
        <v>28.672516000000002</v>
      </c>
      <c r="Y263">
        <v>1.302009</v>
      </c>
      <c r="Z263">
        <v>1460</v>
      </c>
      <c r="AA263">
        <v>1450</v>
      </c>
      <c r="AB263">
        <v>1445</v>
      </c>
      <c r="AC263">
        <v>1389.1032</v>
      </c>
      <c r="AD263">
        <v>542</v>
      </c>
      <c r="AE263">
        <v>548</v>
      </c>
      <c r="AF263">
        <v>615</v>
      </c>
      <c r="AG263">
        <v>637.77719999999999</v>
      </c>
      <c r="AH263">
        <v>78258.637709999995</v>
      </c>
      <c r="AI263">
        <v>19109.821681000001</v>
      </c>
      <c r="AJ263">
        <v>9.6629199999999997</v>
      </c>
      <c r="AK263">
        <v>284.46079800000001</v>
      </c>
      <c r="AL263">
        <v>282120.99644100002</v>
      </c>
      <c r="AM263">
        <v>66.986000000000004</v>
      </c>
      <c r="AN263">
        <v>1.6626506000000001</v>
      </c>
      <c r="AO263">
        <v>14.856861</v>
      </c>
      <c r="AP263">
        <v>7.7077</v>
      </c>
      <c r="AQ263">
        <v>20.407499999999999</v>
      </c>
      <c r="AR263">
        <v>14.609500000000001</v>
      </c>
      <c r="AS263">
        <v>14.2148</v>
      </c>
      <c r="AT263">
        <v>2.2284999999999999</v>
      </c>
      <c r="AU263">
        <v>364485.91549300001</v>
      </c>
      <c r="AV263">
        <v>308407.31708800001</v>
      </c>
      <c r="AW263">
        <v>307705.3407</v>
      </c>
      <c r="AX263">
        <v>307801.369863</v>
      </c>
      <c r="AY263">
        <v>288103.225806</v>
      </c>
      <c r="AZ263">
        <v>25546.396841000002</v>
      </c>
      <c r="BA263">
        <v>1593.8296069999999</v>
      </c>
      <c r="BB263">
        <v>6330.3141809999997</v>
      </c>
      <c r="BC263">
        <v>36.512878999999998</v>
      </c>
      <c r="BD263">
        <v>173.78998000000001</v>
      </c>
      <c r="BE263">
        <v>117441.281139</v>
      </c>
      <c r="BF263">
        <v>92094.306049999999</v>
      </c>
      <c r="BG263">
        <v>7.0088850000000003</v>
      </c>
      <c r="BH263">
        <v>142</v>
      </c>
      <c r="BI263">
        <v>136.66666666</v>
      </c>
      <c r="BJ263">
        <v>135.75</v>
      </c>
      <c r="BK263">
        <v>146</v>
      </c>
      <c r="BL263">
        <v>155</v>
      </c>
      <c r="BM263">
        <v>17.259785999999998</v>
      </c>
      <c r="BN263">
        <v>3.5211269999999999</v>
      </c>
      <c r="BO263">
        <v>1.1352420000000001</v>
      </c>
      <c r="BQ263">
        <v>34.727272730000003</v>
      </c>
      <c r="BR263">
        <v>132</v>
      </c>
      <c r="BS263">
        <v>10690.914237000001</v>
      </c>
      <c r="BT263">
        <v>44503.948666999997</v>
      </c>
      <c r="BU263">
        <v>160435.94305999999</v>
      </c>
      <c r="BV263">
        <v>1610089.285714</v>
      </c>
      <c r="BW263">
        <v>1683.119447</v>
      </c>
      <c r="BX263">
        <v>51.785714290000001</v>
      </c>
      <c r="BY263">
        <v>7.8291810000000002</v>
      </c>
      <c r="BZ263">
        <v>56</v>
      </c>
      <c r="CA263">
        <v>76.5</v>
      </c>
      <c r="CB263">
        <v>51.5</v>
      </c>
      <c r="CC263">
        <v>32.666666669999998</v>
      </c>
      <c r="CD263">
        <v>38</v>
      </c>
      <c r="CE263">
        <v>44</v>
      </c>
      <c r="CF263">
        <v>66.5</v>
      </c>
      <c r="CG263">
        <v>46.333333330000002</v>
      </c>
      <c r="CJ263">
        <v>12</v>
      </c>
      <c r="CK263">
        <v>10</v>
      </c>
      <c r="CL263">
        <v>5.1666666699999997</v>
      </c>
      <c r="CO263">
        <v>2.7640669999999998</v>
      </c>
      <c r="CP263">
        <v>85</v>
      </c>
      <c r="CS263">
        <v>35</v>
      </c>
      <c r="CT263">
        <v>91</v>
      </c>
      <c r="CU263">
        <v>95</v>
      </c>
      <c r="CX263">
        <v>33</v>
      </c>
      <c r="CY263">
        <v>62</v>
      </c>
      <c r="CZ263">
        <v>74</v>
      </c>
      <c r="DA263">
        <v>83</v>
      </c>
      <c r="DB263">
        <v>690</v>
      </c>
      <c r="DC263">
        <v>33</v>
      </c>
      <c r="DD263">
        <v>62</v>
      </c>
      <c r="DE263">
        <v>74</v>
      </c>
      <c r="DF263">
        <v>83</v>
      </c>
      <c r="DG263">
        <v>621</v>
      </c>
      <c r="DH263" t="s">
        <v>159</v>
      </c>
      <c r="DI263" t="s">
        <v>601</v>
      </c>
      <c r="DJ263">
        <v>1461.2408</v>
      </c>
      <c r="DK263">
        <v>1444.2954999999999</v>
      </c>
      <c r="DL263">
        <v>1436.1996999999999</v>
      </c>
      <c r="DM263">
        <v>1412.5702000000001</v>
      </c>
      <c r="DN263">
        <v>1389.1032</v>
      </c>
      <c r="DO263">
        <v>1390.7914000000001</v>
      </c>
      <c r="DP263">
        <v>1365.4851000000001</v>
      </c>
      <c r="DQ263">
        <v>1348.1186</v>
      </c>
      <c r="DR263">
        <v>1345.6878999999999</v>
      </c>
      <c r="DS263">
        <v>1329.4311</v>
      </c>
      <c r="DT263">
        <v>569.6585</v>
      </c>
      <c r="DU263">
        <v>577.32979999999998</v>
      </c>
      <c r="DV263">
        <v>584.32550000000003</v>
      </c>
      <c r="DW263">
        <v>612.42510000000004</v>
      </c>
      <c r="DX263">
        <v>637.77719999999999</v>
      </c>
      <c r="DY263">
        <v>655.24260000000004</v>
      </c>
      <c r="DZ263">
        <v>678.93650000000002</v>
      </c>
      <c r="EA263">
        <v>707.87699999999995</v>
      </c>
      <c r="EB263">
        <v>726.73059999999998</v>
      </c>
      <c r="EC263">
        <v>745.87559999999996</v>
      </c>
    </row>
    <row r="264" spans="1:133" customFormat="1" x14ac:dyDescent="0.25">
      <c r="A264" t="s">
        <v>17</v>
      </c>
      <c r="B264" t="s">
        <v>602</v>
      </c>
      <c r="C264">
        <v>264</v>
      </c>
      <c r="D264">
        <v>10283.9999976</v>
      </c>
      <c r="E264">
        <v>54.918150813710156</v>
      </c>
      <c r="F264">
        <v>1767.2112022793958</v>
      </c>
      <c r="G264">
        <v>43333.333329505374</v>
      </c>
      <c r="H264">
        <v>42</v>
      </c>
      <c r="I264">
        <v>30.691642999999999</v>
      </c>
      <c r="J264">
        <v>20.172910000000002</v>
      </c>
      <c r="K264">
        <v>12.689712999999999</v>
      </c>
      <c r="L264">
        <v>8.9797639999999994</v>
      </c>
      <c r="M264">
        <v>694</v>
      </c>
      <c r="N264">
        <v>481</v>
      </c>
      <c r="O264">
        <v>484</v>
      </c>
      <c r="P264">
        <v>483</v>
      </c>
      <c r="Q264">
        <v>487</v>
      </c>
      <c r="R264">
        <v>482</v>
      </c>
      <c r="S264">
        <v>213</v>
      </c>
      <c r="T264">
        <v>245</v>
      </c>
      <c r="U264">
        <v>234</v>
      </c>
      <c r="V264">
        <v>232</v>
      </c>
      <c r="W264">
        <v>229</v>
      </c>
      <c r="X264">
        <v>29.258009999999999</v>
      </c>
      <c r="Y264">
        <v>2.0657670000000001</v>
      </c>
      <c r="Z264">
        <v>488</v>
      </c>
      <c r="AA264">
        <v>496</v>
      </c>
      <c r="AB264">
        <v>491</v>
      </c>
      <c r="AC264">
        <v>452.553</v>
      </c>
      <c r="AD264">
        <v>229</v>
      </c>
      <c r="AE264">
        <v>224</v>
      </c>
      <c r="AF264">
        <v>240</v>
      </c>
      <c r="AG264">
        <v>243.679</v>
      </c>
      <c r="AH264">
        <v>107265.12968300001</v>
      </c>
      <c r="AI264">
        <v>26786.677909000002</v>
      </c>
      <c r="AJ264">
        <v>11.774196999999999</v>
      </c>
      <c r="AK264">
        <v>0</v>
      </c>
      <c r="AL264">
        <v>349492.95774599997</v>
      </c>
      <c r="AM264">
        <v>54.896000000000001</v>
      </c>
      <c r="AN264">
        <v>1.6486486499999999</v>
      </c>
      <c r="AO264">
        <v>6.4841499999999996</v>
      </c>
      <c r="AP264">
        <v>22.745999999999999</v>
      </c>
      <c r="AQ264">
        <v>35.194899999999997</v>
      </c>
      <c r="AR264">
        <v>25.840499999999999</v>
      </c>
      <c r="AS264">
        <v>26.4998</v>
      </c>
      <c r="AT264">
        <v>12.234</v>
      </c>
      <c r="AU264">
        <v>283968.75</v>
      </c>
      <c r="AV264">
        <v>222127.65956500001</v>
      </c>
      <c r="AW264">
        <v>252000.00001300001</v>
      </c>
      <c r="AX264">
        <v>325904.76190500002</v>
      </c>
      <c r="AY264">
        <v>299920.63492099999</v>
      </c>
      <c r="AZ264">
        <v>26187.319885000001</v>
      </c>
      <c r="BA264">
        <v>41.315345999999998</v>
      </c>
      <c r="BB264">
        <v>6798.9038790000004</v>
      </c>
      <c r="BC264">
        <v>0</v>
      </c>
      <c r="BD264">
        <v>0</v>
      </c>
      <c r="BE264">
        <v>85784.037559000004</v>
      </c>
      <c r="BF264">
        <v>85323.943662000005</v>
      </c>
      <c r="BG264">
        <v>9.221902</v>
      </c>
      <c r="BH264">
        <v>64</v>
      </c>
      <c r="BI264">
        <v>74.416666669999998</v>
      </c>
      <c r="BJ264">
        <v>65.833333330000002</v>
      </c>
      <c r="BK264">
        <v>63</v>
      </c>
      <c r="BL264">
        <v>63</v>
      </c>
      <c r="BM264">
        <v>22.535211</v>
      </c>
      <c r="BN264">
        <v>0</v>
      </c>
      <c r="BQ264">
        <v>19.044444439999999</v>
      </c>
      <c r="BR264">
        <v>45</v>
      </c>
      <c r="BS264">
        <v>19946.458685000001</v>
      </c>
      <c r="BT264">
        <v>80936.599424</v>
      </c>
      <c r="BU264">
        <v>263708.92018800002</v>
      </c>
      <c r="BV264">
        <v>1207956.9892470001</v>
      </c>
      <c r="BW264">
        <v>2903.4582129999999</v>
      </c>
      <c r="BX264">
        <v>48.78947368</v>
      </c>
      <c r="BY264">
        <v>19.718309999999999</v>
      </c>
      <c r="BZ264">
        <v>46.5</v>
      </c>
      <c r="CD264">
        <v>52</v>
      </c>
      <c r="CE264">
        <v>42</v>
      </c>
      <c r="CI264">
        <v>45.5</v>
      </c>
      <c r="CJ264">
        <v>4</v>
      </c>
      <c r="CN264">
        <v>6</v>
      </c>
      <c r="CO264">
        <v>6.7002879999999996</v>
      </c>
      <c r="CP264">
        <v>88</v>
      </c>
      <c r="CR264">
        <v>13</v>
      </c>
      <c r="CW264">
        <v>32</v>
      </c>
      <c r="CX264">
        <v>27</v>
      </c>
      <c r="CY264">
        <v>69</v>
      </c>
      <c r="CZ264">
        <v>77</v>
      </c>
      <c r="DA264">
        <v>86</v>
      </c>
      <c r="DB264">
        <v>225</v>
      </c>
      <c r="DC264">
        <v>27</v>
      </c>
      <c r="DD264">
        <v>69</v>
      </c>
      <c r="DE264">
        <v>77</v>
      </c>
      <c r="DF264">
        <v>86</v>
      </c>
      <c r="DG264">
        <v>684</v>
      </c>
      <c r="DH264" t="s">
        <v>17</v>
      </c>
      <c r="DI264" t="s">
        <v>602</v>
      </c>
      <c r="DJ264">
        <v>479.27100000000002</v>
      </c>
      <c r="DK264">
        <v>464.20190000000002</v>
      </c>
      <c r="DL264">
        <v>469.05189999999999</v>
      </c>
      <c r="DM264">
        <v>458.31650000000002</v>
      </c>
      <c r="DN264">
        <v>452.553</v>
      </c>
      <c r="DO264">
        <v>451.99619999999999</v>
      </c>
      <c r="DP264">
        <v>440.55130000000003</v>
      </c>
      <c r="DQ264">
        <v>442.8399</v>
      </c>
      <c r="DR264">
        <v>442.52940000000001</v>
      </c>
      <c r="DS264">
        <v>441.87459999999999</v>
      </c>
      <c r="DT264">
        <v>227.99449999999999</v>
      </c>
      <c r="DU264">
        <v>235.95179999999999</v>
      </c>
      <c r="DV264">
        <v>230.06700000000001</v>
      </c>
      <c r="DW264">
        <v>241.11529999999999</v>
      </c>
      <c r="DX264">
        <v>243.679</v>
      </c>
      <c r="DY264">
        <v>249.2012</v>
      </c>
      <c r="DZ264">
        <v>258.93209999999999</v>
      </c>
      <c r="EA264">
        <v>260.06869999999998</v>
      </c>
      <c r="EB264">
        <v>264.70859999999999</v>
      </c>
      <c r="EC264">
        <v>267.06130000000002</v>
      </c>
    </row>
    <row r="265" spans="1:133" customFormat="1" x14ac:dyDescent="0.25">
      <c r="A265" t="s">
        <v>260</v>
      </c>
      <c r="B265" t="s">
        <v>603</v>
      </c>
      <c r="C265">
        <v>265</v>
      </c>
      <c r="D265">
        <v>86051.999990880009</v>
      </c>
      <c r="E265">
        <v>219.38761967469</v>
      </c>
      <c r="F265">
        <v>519.1628318311574</v>
      </c>
      <c r="G265">
        <v>70756.756743891892</v>
      </c>
      <c r="H265">
        <v>56</v>
      </c>
      <c r="I265">
        <v>27.020039000000001</v>
      </c>
      <c r="J265">
        <v>19.586296000000001</v>
      </c>
      <c r="K265">
        <v>11.918604</v>
      </c>
      <c r="L265">
        <v>7.5944770000000004</v>
      </c>
      <c r="M265">
        <v>1547</v>
      </c>
      <c r="N265">
        <v>1129</v>
      </c>
      <c r="O265">
        <v>1090</v>
      </c>
      <c r="P265">
        <v>1085</v>
      </c>
      <c r="Q265">
        <v>1102</v>
      </c>
      <c r="R265">
        <v>1123</v>
      </c>
      <c r="S265">
        <v>418</v>
      </c>
      <c r="T265">
        <v>426</v>
      </c>
      <c r="U265">
        <v>424</v>
      </c>
      <c r="V265">
        <v>410</v>
      </c>
      <c r="W265">
        <v>422</v>
      </c>
      <c r="X265">
        <v>28.106831</v>
      </c>
      <c r="Y265">
        <v>1.5079940000000001</v>
      </c>
      <c r="Z265">
        <v>1119</v>
      </c>
      <c r="AA265">
        <v>1106</v>
      </c>
      <c r="AB265">
        <v>1074</v>
      </c>
      <c r="AC265">
        <v>1061.2759000000001</v>
      </c>
      <c r="AD265">
        <v>426</v>
      </c>
      <c r="AE265">
        <v>438</v>
      </c>
      <c r="AF265">
        <v>457</v>
      </c>
      <c r="AG265">
        <v>499.1266</v>
      </c>
      <c r="AH265">
        <v>88764.059469999993</v>
      </c>
      <c r="AI265">
        <v>20765.079942</v>
      </c>
      <c r="AJ265">
        <v>11.215591</v>
      </c>
      <c r="AK265">
        <v>675.50872100000004</v>
      </c>
      <c r="AL265">
        <v>328511.96172199998</v>
      </c>
      <c r="AM265">
        <v>70.400000000000006</v>
      </c>
      <c r="AN265">
        <v>3.1744186000000001</v>
      </c>
      <c r="AO265">
        <v>13.251454000000001</v>
      </c>
      <c r="AP265">
        <v>10.8809</v>
      </c>
      <c r="AQ265">
        <v>12.224500000000001</v>
      </c>
      <c r="AR265">
        <v>15.242100000000001</v>
      </c>
      <c r="AS265">
        <v>21.325700000000001</v>
      </c>
      <c r="AT265">
        <v>16.371500000000001</v>
      </c>
      <c r="AU265">
        <v>279218.75</v>
      </c>
      <c r="AV265">
        <v>255751.95821800001</v>
      </c>
      <c r="AW265">
        <v>289918.27957000001</v>
      </c>
      <c r="AX265">
        <v>302864.40678000002</v>
      </c>
      <c r="AY265">
        <v>286568.34532399999</v>
      </c>
      <c r="AZ265">
        <v>28878.474467</v>
      </c>
      <c r="BA265">
        <v>1138.444767</v>
      </c>
      <c r="BB265">
        <v>7222.3837210000002</v>
      </c>
      <c r="BC265">
        <v>0</v>
      </c>
      <c r="BD265">
        <v>48.146802000000001</v>
      </c>
      <c r="BE265">
        <v>126775.119617</v>
      </c>
      <c r="BF265">
        <v>106877.990431</v>
      </c>
      <c r="BG265">
        <v>10.342599</v>
      </c>
      <c r="BH265">
        <v>160</v>
      </c>
      <c r="BI265">
        <v>127.66666667</v>
      </c>
      <c r="BJ265">
        <v>116.25</v>
      </c>
      <c r="BK265">
        <v>118</v>
      </c>
      <c r="BL265">
        <v>139</v>
      </c>
      <c r="BM265">
        <v>26.315788999999999</v>
      </c>
      <c r="BO265">
        <v>0.64641199999999999</v>
      </c>
      <c r="BP265">
        <v>0.58177100000000004</v>
      </c>
      <c r="BQ265">
        <v>46.564935060000003</v>
      </c>
      <c r="BR265">
        <v>154</v>
      </c>
      <c r="BS265">
        <v>11680.595929999999</v>
      </c>
      <c r="BT265">
        <v>51572.721396000001</v>
      </c>
      <c r="BU265">
        <v>190868.421053</v>
      </c>
      <c r="BV265">
        <v>1437531.5315320001</v>
      </c>
      <c r="BW265">
        <v>2538.461538</v>
      </c>
      <c r="BX265">
        <v>64.3</v>
      </c>
      <c r="BY265">
        <v>10.406699</v>
      </c>
      <c r="BZ265">
        <v>55.5</v>
      </c>
      <c r="CA265">
        <v>57.666666669999998</v>
      </c>
      <c r="CC265">
        <v>86.333333330000002</v>
      </c>
      <c r="CD265">
        <v>72.5</v>
      </c>
      <c r="CE265">
        <v>43.5</v>
      </c>
      <c r="CF265">
        <v>49.083333330000002</v>
      </c>
      <c r="CH265">
        <v>66</v>
      </c>
      <c r="CI265">
        <v>54</v>
      </c>
      <c r="CJ265">
        <v>12</v>
      </c>
      <c r="CK265">
        <v>8.5833333300000003</v>
      </c>
      <c r="CM265">
        <v>20.333333329999999</v>
      </c>
      <c r="CN265">
        <v>18</v>
      </c>
      <c r="CO265">
        <v>3.5875889999999999</v>
      </c>
      <c r="CP265">
        <v>89</v>
      </c>
      <c r="CR265">
        <v>17</v>
      </c>
      <c r="CS265">
        <v>38</v>
      </c>
      <c r="CT265">
        <v>93</v>
      </c>
      <c r="CU265">
        <v>92</v>
      </c>
      <c r="CW265">
        <v>26</v>
      </c>
      <c r="CX265">
        <v>32</v>
      </c>
      <c r="CY265">
        <v>80</v>
      </c>
      <c r="CZ265">
        <v>94</v>
      </c>
      <c r="DA265">
        <v>94</v>
      </c>
      <c r="DB265">
        <v>704</v>
      </c>
      <c r="DC265">
        <v>32</v>
      </c>
      <c r="DD265">
        <v>80</v>
      </c>
      <c r="DE265">
        <v>94</v>
      </c>
      <c r="DF265">
        <v>94</v>
      </c>
      <c r="DG265">
        <v>638</v>
      </c>
      <c r="DH265" t="s">
        <v>260</v>
      </c>
      <c r="DI265" t="s">
        <v>603</v>
      </c>
      <c r="DJ265">
        <v>1138.3285000000001</v>
      </c>
      <c r="DK265">
        <v>1135.6869999999999</v>
      </c>
      <c r="DL265">
        <v>1121.0708</v>
      </c>
      <c r="DM265">
        <v>1092.0436</v>
      </c>
      <c r="DN265">
        <v>1061.2759000000001</v>
      </c>
      <c r="DO265">
        <v>1047.9058</v>
      </c>
      <c r="DP265">
        <v>1026.3298</v>
      </c>
      <c r="DQ265">
        <v>1019.263</v>
      </c>
      <c r="DR265">
        <v>1008.4483</v>
      </c>
      <c r="DS265">
        <v>1015.634</v>
      </c>
      <c r="DT265">
        <v>427.8603</v>
      </c>
      <c r="DU265">
        <v>425.94839999999999</v>
      </c>
      <c r="DV265">
        <v>439.29090000000002</v>
      </c>
      <c r="DW265">
        <v>467.29969999999997</v>
      </c>
      <c r="DX265">
        <v>499.1266</v>
      </c>
      <c r="DY265">
        <v>504.98259999999999</v>
      </c>
      <c r="DZ265">
        <v>531.42319999999995</v>
      </c>
      <c r="EA265">
        <v>548.03369999999995</v>
      </c>
      <c r="EB265">
        <v>557.83050000000003</v>
      </c>
      <c r="EC265">
        <v>557.94860000000006</v>
      </c>
    </row>
    <row r="266" spans="1:133" customFormat="1" x14ac:dyDescent="0.25">
      <c r="A266" t="s">
        <v>181</v>
      </c>
      <c r="B266" t="s">
        <v>604</v>
      </c>
      <c r="C266">
        <v>266</v>
      </c>
      <c r="D266">
        <v>55715.999996159997</v>
      </c>
      <c r="E266">
        <v>115.91249679596075</v>
      </c>
      <c r="F266">
        <v>771.73522871389662</v>
      </c>
      <c r="G266">
        <v>68647.398841445087</v>
      </c>
      <c r="H266">
        <v>46</v>
      </c>
      <c r="I266">
        <v>24.690027000000001</v>
      </c>
      <c r="J266">
        <v>23.881401</v>
      </c>
      <c r="K266">
        <v>11.081519999999999</v>
      </c>
      <c r="L266">
        <v>6.7761500000000003</v>
      </c>
      <c r="M266">
        <v>1855</v>
      </c>
      <c r="N266">
        <v>1397</v>
      </c>
      <c r="O266">
        <v>1296</v>
      </c>
      <c r="P266">
        <v>1328</v>
      </c>
      <c r="Q266">
        <v>1359</v>
      </c>
      <c r="R266">
        <v>1388</v>
      </c>
      <c r="S266">
        <v>458</v>
      </c>
      <c r="T266">
        <v>446</v>
      </c>
      <c r="U266">
        <v>443</v>
      </c>
      <c r="V266">
        <v>443</v>
      </c>
      <c r="W266">
        <v>446</v>
      </c>
      <c r="X266">
        <v>27.444887999999999</v>
      </c>
      <c r="Y266">
        <v>1.1836070000000001</v>
      </c>
      <c r="Z266">
        <v>1383</v>
      </c>
      <c r="AA266">
        <v>1386</v>
      </c>
      <c r="AB266">
        <v>1336</v>
      </c>
      <c r="AC266">
        <v>1375.9870000000001</v>
      </c>
      <c r="AD266">
        <v>497</v>
      </c>
      <c r="AE266">
        <v>511</v>
      </c>
      <c r="AF266">
        <v>523</v>
      </c>
      <c r="AG266">
        <v>546.55039999999997</v>
      </c>
      <c r="AH266">
        <v>84142.857143000001</v>
      </c>
      <c r="AI266">
        <v>19587.217044000001</v>
      </c>
      <c r="AJ266">
        <v>19.083521999999999</v>
      </c>
      <c r="AK266">
        <v>165.70498599999999</v>
      </c>
      <c r="AL266">
        <v>340796.94323099998</v>
      </c>
      <c r="AM266">
        <v>62.360999999999997</v>
      </c>
      <c r="AN266">
        <v>1.5789473700000001</v>
      </c>
      <c r="AO266">
        <v>10.889488</v>
      </c>
      <c r="AP266">
        <v>16.842300000000002</v>
      </c>
      <c r="AQ266">
        <v>30.623100000000001</v>
      </c>
      <c r="AR266">
        <v>23.8889</v>
      </c>
      <c r="AS266">
        <v>17.540099999999999</v>
      </c>
      <c r="AT266">
        <v>20.6906</v>
      </c>
      <c r="AU266">
        <v>307128.571429</v>
      </c>
      <c r="AV266">
        <v>289884.81676199997</v>
      </c>
      <c r="AW266">
        <v>296840.84879800002</v>
      </c>
      <c r="AX266">
        <v>328635.59321999998</v>
      </c>
      <c r="AY266">
        <v>342475</v>
      </c>
      <c r="AZ266">
        <v>23179.514824999998</v>
      </c>
      <c r="BA266">
        <v>849.23805300000004</v>
      </c>
      <c r="BB266">
        <v>5588.8445039999997</v>
      </c>
      <c r="BC266">
        <v>92.913152999999994</v>
      </c>
      <c r="BD266">
        <v>715.93430999999998</v>
      </c>
      <c r="BE266">
        <v>121917.030568</v>
      </c>
      <c r="BF266">
        <v>93882.09607</v>
      </c>
      <c r="BG266">
        <v>7.5471700000000004</v>
      </c>
      <c r="BH266">
        <v>140</v>
      </c>
      <c r="BI266">
        <v>127.33333333</v>
      </c>
      <c r="BJ266">
        <v>125.66666667</v>
      </c>
      <c r="BK266">
        <v>118</v>
      </c>
      <c r="BL266">
        <v>120</v>
      </c>
      <c r="BM266">
        <v>20.742357999999999</v>
      </c>
      <c r="BO266">
        <v>0.45822099999999999</v>
      </c>
      <c r="BP266">
        <v>0.35040399999999999</v>
      </c>
      <c r="BQ266">
        <v>34.139705880000001</v>
      </c>
      <c r="BR266">
        <v>136</v>
      </c>
      <c r="BS266">
        <v>12174.582039000001</v>
      </c>
      <c r="BT266">
        <v>53256.603774000003</v>
      </c>
      <c r="BU266">
        <v>215700.87336200001</v>
      </c>
      <c r="BV266">
        <v>1142092.4855490001</v>
      </c>
      <c r="BW266">
        <v>3201.0781670000001</v>
      </c>
      <c r="BX266">
        <v>68.904761899999997</v>
      </c>
      <c r="BY266">
        <v>15.938865</v>
      </c>
      <c r="BZ266">
        <v>86.5</v>
      </c>
      <c r="CA266">
        <v>95.916666669999998</v>
      </c>
      <c r="CB266">
        <v>96.583333330000002</v>
      </c>
      <c r="CC266">
        <v>95.333333330000002</v>
      </c>
      <c r="CD266">
        <v>88</v>
      </c>
      <c r="CE266">
        <v>73</v>
      </c>
      <c r="CF266">
        <v>73.916666669999998</v>
      </c>
      <c r="CG266">
        <v>77.5</v>
      </c>
      <c r="CH266">
        <v>77.416666669999998</v>
      </c>
      <c r="CI266">
        <v>72.5</v>
      </c>
      <c r="CJ266">
        <v>13</v>
      </c>
      <c r="CK266">
        <v>22</v>
      </c>
      <c r="CL266">
        <v>19.083333329999999</v>
      </c>
      <c r="CM266">
        <v>17.916666670000001</v>
      </c>
      <c r="CN266">
        <v>15</v>
      </c>
      <c r="CO266">
        <v>4.6630729999999998</v>
      </c>
      <c r="CP266">
        <v>88</v>
      </c>
      <c r="CR266">
        <v>15</v>
      </c>
      <c r="CS266">
        <v>32</v>
      </c>
      <c r="CT266">
        <v>89</v>
      </c>
      <c r="CU266">
        <v>79</v>
      </c>
      <c r="CW266">
        <v>26</v>
      </c>
      <c r="CX266">
        <v>29</v>
      </c>
      <c r="CY266">
        <v>57</v>
      </c>
      <c r="CZ266">
        <v>75</v>
      </c>
      <c r="DA266">
        <v>81</v>
      </c>
      <c r="DB266">
        <v>712.5</v>
      </c>
      <c r="DC266">
        <v>29</v>
      </c>
      <c r="DD266">
        <v>57</v>
      </c>
      <c r="DE266">
        <v>75</v>
      </c>
      <c r="DF266">
        <v>81</v>
      </c>
      <c r="DG266">
        <v>970</v>
      </c>
      <c r="DH266" t="s">
        <v>181</v>
      </c>
      <c r="DI266" t="s">
        <v>604</v>
      </c>
      <c r="DJ266">
        <v>1395.3011999999999</v>
      </c>
      <c r="DK266">
        <v>1391.9491</v>
      </c>
      <c r="DL266">
        <v>1392.0554999999999</v>
      </c>
      <c r="DM266">
        <v>1382.3063999999999</v>
      </c>
      <c r="DN266">
        <v>1375.9870000000001</v>
      </c>
      <c r="DO266">
        <v>1348.9384</v>
      </c>
      <c r="DP266">
        <v>1335.9245000000001</v>
      </c>
      <c r="DQ266">
        <v>1318.9820999999999</v>
      </c>
      <c r="DR266">
        <v>1320.1275000000001</v>
      </c>
      <c r="DS266">
        <v>1322.2208000000001</v>
      </c>
      <c r="DT266">
        <v>458.3784</v>
      </c>
      <c r="DU266">
        <v>476.43090000000001</v>
      </c>
      <c r="DV266">
        <v>496.25049999999999</v>
      </c>
      <c r="DW266">
        <v>530.12880000000007</v>
      </c>
      <c r="DX266">
        <v>546.55039999999997</v>
      </c>
      <c r="DY266">
        <v>573.84500000000003</v>
      </c>
      <c r="DZ266">
        <v>587.95050000000003</v>
      </c>
      <c r="EA266">
        <v>602.69169999999997</v>
      </c>
      <c r="EB266">
        <v>615.52520000000004</v>
      </c>
      <c r="EC266">
        <v>632.7989</v>
      </c>
    </row>
    <row r="267" spans="1:133" customFormat="1" x14ac:dyDescent="0.25">
      <c r="A267" t="s">
        <v>162</v>
      </c>
      <c r="B267" t="s">
        <v>605</v>
      </c>
      <c r="C267">
        <v>267</v>
      </c>
      <c r="D267">
        <v>27960.000003000001</v>
      </c>
      <c r="E267">
        <v>207.67929159373469</v>
      </c>
      <c r="F267">
        <v>962.16022879429602</v>
      </c>
      <c r="G267">
        <v>104415.09435501887</v>
      </c>
      <c r="H267">
        <v>60</v>
      </c>
      <c r="I267">
        <v>25.871079999999999</v>
      </c>
      <c r="J267">
        <v>15.418118</v>
      </c>
      <c r="K267">
        <v>12.059792</v>
      </c>
      <c r="L267">
        <v>7.5247019999999996</v>
      </c>
      <c r="M267">
        <v>1148</v>
      </c>
      <c r="N267">
        <v>851</v>
      </c>
      <c r="O267">
        <v>827</v>
      </c>
      <c r="P267">
        <v>830</v>
      </c>
      <c r="Q267">
        <v>840</v>
      </c>
      <c r="R267">
        <v>851</v>
      </c>
      <c r="S267">
        <v>297</v>
      </c>
      <c r="T267">
        <v>301</v>
      </c>
      <c r="U267">
        <v>292</v>
      </c>
      <c r="V267">
        <v>305</v>
      </c>
      <c r="W267">
        <v>304</v>
      </c>
      <c r="X267">
        <v>29.085381000000002</v>
      </c>
      <c r="Y267">
        <v>1.190777</v>
      </c>
      <c r="Z267">
        <v>856</v>
      </c>
      <c r="AA267">
        <v>862</v>
      </c>
      <c r="AB267">
        <v>804</v>
      </c>
      <c r="AC267">
        <v>818.42550000000006</v>
      </c>
      <c r="AD267">
        <v>316</v>
      </c>
      <c r="AE267">
        <v>326</v>
      </c>
      <c r="AF267">
        <v>322</v>
      </c>
      <c r="AG267">
        <v>350.0514</v>
      </c>
      <c r="AH267">
        <v>88074.912891999993</v>
      </c>
      <c r="AI267">
        <v>21714.973397999998</v>
      </c>
      <c r="AJ267">
        <v>11.675539000000001</v>
      </c>
      <c r="AK267">
        <v>194.57816099999999</v>
      </c>
      <c r="AL267">
        <v>340437.71043799998</v>
      </c>
      <c r="AM267">
        <v>51.875999999999998</v>
      </c>
      <c r="AN267">
        <v>1.7</v>
      </c>
      <c r="AO267">
        <v>10.191637999999999</v>
      </c>
      <c r="AP267">
        <v>15.7706</v>
      </c>
      <c r="AQ267">
        <v>14.4499</v>
      </c>
      <c r="AR267">
        <v>8.2960999999999991</v>
      </c>
      <c r="AS267">
        <v>5.1929999999999996</v>
      </c>
      <c r="AT267">
        <v>7.8421000000000003</v>
      </c>
      <c r="AU267">
        <v>358693.33333300002</v>
      </c>
      <c r="AV267">
        <v>316940.35087700002</v>
      </c>
      <c r="AW267">
        <v>332365.883791</v>
      </c>
      <c r="AX267">
        <v>388191.17647100001</v>
      </c>
      <c r="AY267">
        <v>310012.65822799999</v>
      </c>
      <c r="AZ267">
        <v>23433.797909000001</v>
      </c>
      <c r="BA267">
        <v>1401.570813</v>
      </c>
      <c r="BB267">
        <v>5726.1211050000002</v>
      </c>
      <c r="BC267">
        <v>121.61135</v>
      </c>
      <c r="BD267">
        <v>127.691918</v>
      </c>
      <c r="BE267">
        <v>114585.858586</v>
      </c>
      <c r="BF267">
        <v>90579.124578999996</v>
      </c>
      <c r="BG267">
        <v>6.5331010000000003</v>
      </c>
      <c r="BH267">
        <v>75</v>
      </c>
      <c r="BI267">
        <v>71.25</v>
      </c>
      <c r="BJ267">
        <v>67.416666669999998</v>
      </c>
      <c r="BK267">
        <v>68</v>
      </c>
      <c r="BL267">
        <v>79</v>
      </c>
      <c r="BM267">
        <v>17.508417999999999</v>
      </c>
      <c r="BO267">
        <v>0.56620199999999998</v>
      </c>
      <c r="BQ267">
        <v>31.06666667</v>
      </c>
      <c r="BR267">
        <v>75</v>
      </c>
      <c r="BS267">
        <v>14143.400051000001</v>
      </c>
      <c r="BT267">
        <v>57761.324042</v>
      </c>
      <c r="BU267">
        <v>223265.993266</v>
      </c>
      <c r="BV267">
        <v>2502264.1509429999</v>
      </c>
      <c r="BW267">
        <v>2410.278746</v>
      </c>
      <c r="BY267">
        <v>7.2390569999999999</v>
      </c>
      <c r="BZ267">
        <v>26.5</v>
      </c>
      <c r="CA267">
        <v>60.416666669999998</v>
      </c>
      <c r="CB267">
        <v>59</v>
      </c>
      <c r="CC267">
        <v>56.5</v>
      </c>
      <c r="CD267">
        <v>45.5</v>
      </c>
      <c r="CE267">
        <v>21.5</v>
      </c>
      <c r="CF267">
        <v>48.666666669999998</v>
      </c>
      <c r="CG267">
        <v>50.916666669999998</v>
      </c>
      <c r="CH267">
        <v>44.416666669999998</v>
      </c>
      <c r="CI267">
        <v>37</v>
      </c>
      <c r="CJ267">
        <v>5</v>
      </c>
      <c r="CK267">
        <v>11.75</v>
      </c>
      <c r="CL267">
        <v>8.0833333300000003</v>
      </c>
      <c r="CM267">
        <v>12.08333333</v>
      </c>
      <c r="CN267">
        <v>8.5</v>
      </c>
      <c r="CO267">
        <v>2.3083619999999998</v>
      </c>
      <c r="CP267">
        <v>81</v>
      </c>
      <c r="CR267">
        <v>15</v>
      </c>
      <c r="CS267">
        <v>38</v>
      </c>
      <c r="CT267">
        <v>91</v>
      </c>
      <c r="CU267">
        <v>81</v>
      </c>
      <c r="CW267">
        <v>12</v>
      </c>
      <c r="CX267">
        <v>11</v>
      </c>
      <c r="CY267">
        <v>29</v>
      </c>
      <c r="CZ267">
        <v>71</v>
      </c>
      <c r="DA267">
        <v>82</v>
      </c>
      <c r="DB267">
        <v>1122</v>
      </c>
      <c r="DC267">
        <v>11</v>
      </c>
      <c r="DD267">
        <v>29</v>
      </c>
      <c r="DE267">
        <v>71</v>
      </c>
      <c r="DF267">
        <v>82</v>
      </c>
      <c r="DG267">
        <v>212</v>
      </c>
      <c r="DH267" t="s">
        <v>162</v>
      </c>
      <c r="DI267" t="s">
        <v>605</v>
      </c>
      <c r="DJ267">
        <v>857.78219999999999</v>
      </c>
      <c r="DK267">
        <v>859.46460000000002</v>
      </c>
      <c r="DL267">
        <v>856.28049999999996</v>
      </c>
      <c r="DM267">
        <v>834.101</v>
      </c>
      <c r="DN267">
        <v>818.42549999999994</v>
      </c>
      <c r="DO267">
        <v>807.61959999999999</v>
      </c>
      <c r="DP267">
        <v>804.28160000000003</v>
      </c>
      <c r="DQ267">
        <v>789.83609999999999</v>
      </c>
      <c r="DR267">
        <v>791.88789999999995</v>
      </c>
      <c r="DS267">
        <v>794.19159999999999</v>
      </c>
      <c r="DT267">
        <v>306.3075</v>
      </c>
      <c r="DU267">
        <v>316.26819999999998</v>
      </c>
      <c r="DV267">
        <v>327.65019999999998</v>
      </c>
      <c r="DW267">
        <v>338.041</v>
      </c>
      <c r="DX267">
        <v>350.0514</v>
      </c>
      <c r="DY267">
        <v>360.97739999999999</v>
      </c>
      <c r="DZ267">
        <v>369.2783</v>
      </c>
      <c r="EA267">
        <v>377.26650000000001</v>
      </c>
      <c r="EB267">
        <v>382.06270000000001</v>
      </c>
      <c r="EC267">
        <v>393.6275</v>
      </c>
    </row>
    <row r="268" spans="1:133" customFormat="1" x14ac:dyDescent="0.25">
      <c r="A268" t="s">
        <v>141</v>
      </c>
      <c r="B268" t="s">
        <v>606</v>
      </c>
      <c r="C268">
        <v>268</v>
      </c>
      <c r="D268">
        <v>42311.999996999999</v>
      </c>
      <c r="E268">
        <v>235.66727188547708</v>
      </c>
      <c r="F268">
        <v>601.95689170532876</v>
      </c>
      <c r="G268">
        <v>187353.84616172308</v>
      </c>
      <c r="H268">
        <v>66</v>
      </c>
      <c r="I268">
        <v>26.620370000000001</v>
      </c>
      <c r="J268">
        <v>17.708333</v>
      </c>
      <c r="K268">
        <v>12.891526000000001</v>
      </c>
      <c r="L268">
        <v>7.5832509999999997</v>
      </c>
      <c r="M268">
        <v>864</v>
      </c>
      <c r="N268">
        <v>634</v>
      </c>
      <c r="O268">
        <v>625</v>
      </c>
      <c r="P268">
        <v>634</v>
      </c>
      <c r="Q268">
        <v>637</v>
      </c>
      <c r="R268">
        <v>627</v>
      </c>
      <c r="S268">
        <v>230</v>
      </c>
      <c r="T268">
        <v>230</v>
      </c>
      <c r="U268">
        <v>229</v>
      </c>
      <c r="V268">
        <v>226</v>
      </c>
      <c r="W268">
        <v>236</v>
      </c>
      <c r="X268">
        <v>28.486647000000001</v>
      </c>
      <c r="Y268">
        <v>1.351796</v>
      </c>
      <c r="Z268">
        <v>653</v>
      </c>
      <c r="AA268">
        <v>655</v>
      </c>
      <c r="AB268">
        <v>636</v>
      </c>
      <c r="AC268">
        <v>630.05010000000004</v>
      </c>
      <c r="AD268">
        <v>237</v>
      </c>
      <c r="AE268">
        <v>245</v>
      </c>
      <c r="AF268">
        <v>239</v>
      </c>
      <c r="AG268">
        <v>264.13979999999998</v>
      </c>
      <c r="AH268">
        <v>104704.86111100001</v>
      </c>
      <c r="AI268">
        <v>24499.835147000002</v>
      </c>
      <c r="AJ268">
        <v>16.563877999999999</v>
      </c>
      <c r="AK268">
        <v>238.70755</v>
      </c>
      <c r="AL268">
        <v>393326.08695700002</v>
      </c>
      <c r="AM268">
        <v>65.028999999999996</v>
      </c>
      <c r="AN268">
        <v>1.51851852</v>
      </c>
      <c r="AO268">
        <v>20.717593000000001</v>
      </c>
      <c r="AP268">
        <v>28.684899999999999</v>
      </c>
      <c r="AQ268">
        <v>29.2559</v>
      </c>
      <c r="AR268">
        <v>19.432300000000001</v>
      </c>
      <c r="AS268">
        <v>21.254799999999999</v>
      </c>
      <c r="AT268">
        <v>24.1066</v>
      </c>
      <c r="AU268">
        <v>292758.62069000001</v>
      </c>
      <c r="AV268">
        <v>145859.943978</v>
      </c>
      <c r="AW268">
        <v>168300.77788499999</v>
      </c>
      <c r="AX268">
        <v>235426.66666700001</v>
      </c>
      <c r="AY268">
        <v>226337.209302</v>
      </c>
      <c r="AZ268">
        <v>29479.166667000001</v>
      </c>
      <c r="BA268">
        <v>112.75964399999999</v>
      </c>
      <c r="BB268">
        <v>7436.2017800000003</v>
      </c>
      <c r="BC268">
        <v>304.31915600000002</v>
      </c>
      <c r="BD268">
        <v>366.96340300000003</v>
      </c>
      <c r="BE268">
        <v>122756.521739</v>
      </c>
      <c r="BF268">
        <v>110739.130435</v>
      </c>
      <c r="BG268">
        <v>10.069444000000001</v>
      </c>
      <c r="BH268">
        <v>87</v>
      </c>
      <c r="BI268">
        <v>89.25</v>
      </c>
      <c r="BJ268">
        <v>96.416666660000004</v>
      </c>
      <c r="BK268">
        <v>75</v>
      </c>
      <c r="BL268">
        <v>86</v>
      </c>
      <c r="BM268">
        <v>24.347826000000001</v>
      </c>
      <c r="BN268">
        <v>6.8965519999999998</v>
      </c>
      <c r="BQ268">
        <v>47.013333330000002</v>
      </c>
      <c r="BR268">
        <v>75</v>
      </c>
      <c r="BS268">
        <v>16041.213320000001</v>
      </c>
      <c r="BT268">
        <v>71082.175925999996</v>
      </c>
      <c r="BU268">
        <v>267021.73913</v>
      </c>
      <c r="BV268">
        <v>1889692.3076919999</v>
      </c>
      <c r="BW268">
        <v>7047.4537039999996</v>
      </c>
      <c r="BX268">
        <v>31</v>
      </c>
      <c r="BY268">
        <v>9.3478259999999995</v>
      </c>
      <c r="BZ268">
        <v>32.5</v>
      </c>
      <c r="CA268">
        <v>31.833333329999999</v>
      </c>
      <c r="CC268">
        <v>48.333333330000002</v>
      </c>
      <c r="CD268">
        <v>42</v>
      </c>
      <c r="CE268">
        <v>21.5</v>
      </c>
      <c r="CF268">
        <v>23.75</v>
      </c>
      <c r="CH268">
        <v>39.833333330000002</v>
      </c>
      <c r="CI268">
        <v>36</v>
      </c>
      <c r="CJ268">
        <v>9</v>
      </c>
      <c r="CK268">
        <v>8.0833333300000003</v>
      </c>
      <c r="CM268">
        <v>8.5</v>
      </c>
      <c r="CN268">
        <v>6</v>
      </c>
      <c r="CO268">
        <v>3.761574</v>
      </c>
      <c r="CP268">
        <v>82</v>
      </c>
      <c r="CR268">
        <v>12</v>
      </c>
      <c r="CS268">
        <v>39</v>
      </c>
      <c r="CT268">
        <v>97</v>
      </c>
      <c r="CU268">
        <v>94</v>
      </c>
      <c r="CW268">
        <v>31</v>
      </c>
      <c r="CX268">
        <v>30</v>
      </c>
      <c r="CY268">
        <v>63</v>
      </c>
      <c r="CZ268">
        <v>63</v>
      </c>
      <c r="DA268">
        <v>75</v>
      </c>
      <c r="DB268">
        <v>964</v>
      </c>
      <c r="DC268">
        <v>30</v>
      </c>
      <c r="DD268">
        <v>63</v>
      </c>
      <c r="DE268">
        <v>63</v>
      </c>
      <c r="DF268">
        <v>75</v>
      </c>
      <c r="DG268">
        <v>1188</v>
      </c>
      <c r="DH268" t="s">
        <v>141</v>
      </c>
      <c r="DI268" t="s">
        <v>606</v>
      </c>
      <c r="DJ268">
        <v>636.30510000000004</v>
      </c>
      <c r="DK268">
        <v>636.1386</v>
      </c>
      <c r="DL268">
        <v>633.6721</v>
      </c>
      <c r="DM268">
        <v>623.2989</v>
      </c>
      <c r="DN268">
        <v>630.05010000000004</v>
      </c>
      <c r="DO268">
        <v>615.22900000000004</v>
      </c>
      <c r="DP268">
        <v>603.49980000000005</v>
      </c>
      <c r="DQ268">
        <v>587.84780000000001</v>
      </c>
      <c r="DR268">
        <v>582.61490000000003</v>
      </c>
      <c r="DS268">
        <v>579.67190000000005</v>
      </c>
      <c r="DT268">
        <v>230.4984</v>
      </c>
      <c r="DU268">
        <v>236.53729999999999</v>
      </c>
      <c r="DV268">
        <v>247.74639999999999</v>
      </c>
      <c r="DW268">
        <v>261.73450000000003</v>
      </c>
      <c r="DX268">
        <v>264.13979999999998</v>
      </c>
      <c r="DY268">
        <v>272.6583</v>
      </c>
      <c r="DZ268">
        <v>279.03870000000001</v>
      </c>
      <c r="EA268">
        <v>287.10079999999999</v>
      </c>
      <c r="EB268">
        <v>294.7278</v>
      </c>
      <c r="EC268">
        <v>302.06639999999999</v>
      </c>
    </row>
    <row r="269" spans="1:133" customFormat="1" x14ac:dyDescent="0.25">
      <c r="A269" t="s">
        <v>205</v>
      </c>
      <c r="B269" t="s">
        <v>607</v>
      </c>
      <c r="C269">
        <v>269</v>
      </c>
      <c r="D269">
        <v>31788.000005279999</v>
      </c>
      <c r="E269">
        <v>53.768297936257447</v>
      </c>
      <c r="F269">
        <v>1463.0678240932114</v>
      </c>
      <c r="G269">
        <v>13796.954313451777</v>
      </c>
      <c r="H269">
        <v>57</v>
      </c>
      <c r="I269">
        <v>27.755102000000001</v>
      </c>
      <c r="J269">
        <v>19.708454</v>
      </c>
      <c r="K269">
        <v>13.520097</v>
      </c>
      <c r="L269">
        <v>8.2825819999999997</v>
      </c>
      <c r="M269">
        <v>1715</v>
      </c>
      <c r="N269">
        <v>1239</v>
      </c>
      <c r="O269">
        <v>1197</v>
      </c>
      <c r="P269">
        <v>1217</v>
      </c>
      <c r="Q269">
        <v>1222</v>
      </c>
      <c r="R269">
        <v>1238</v>
      </c>
      <c r="S269">
        <v>476</v>
      </c>
      <c r="T269">
        <v>484</v>
      </c>
      <c r="U269">
        <v>486</v>
      </c>
      <c r="V269">
        <v>480</v>
      </c>
      <c r="W269">
        <v>473</v>
      </c>
      <c r="X269">
        <v>29.841657000000001</v>
      </c>
      <c r="Y269">
        <v>1.583434</v>
      </c>
      <c r="Z269">
        <v>1204</v>
      </c>
      <c r="AA269">
        <v>1197</v>
      </c>
      <c r="AB269">
        <v>1156</v>
      </c>
      <c r="AC269">
        <v>1195.2584999999999</v>
      </c>
      <c r="AD269">
        <v>518</v>
      </c>
      <c r="AE269">
        <v>526</v>
      </c>
      <c r="AF269">
        <v>535</v>
      </c>
      <c r="AG269">
        <v>530.93399999999997</v>
      </c>
      <c r="AH269">
        <v>89751.603499000004</v>
      </c>
      <c r="AI269">
        <v>23248.999478000002</v>
      </c>
      <c r="AJ269">
        <v>10.236475</v>
      </c>
      <c r="AK269">
        <v>0</v>
      </c>
      <c r="AL269">
        <v>323369.74789900001</v>
      </c>
      <c r="AM269">
        <v>63.680999999999997</v>
      </c>
      <c r="AN269">
        <v>3.4155844200000001</v>
      </c>
      <c r="AO269">
        <v>23.265305999999999</v>
      </c>
      <c r="AP269">
        <v>8.2970000000000006</v>
      </c>
      <c r="AQ269">
        <v>8.4275000000000002</v>
      </c>
      <c r="AR269">
        <v>3.3075999999999999</v>
      </c>
      <c r="AS269">
        <v>12.076700000000001</v>
      </c>
      <c r="AT269">
        <v>4.1631</v>
      </c>
      <c r="AU269">
        <v>372064</v>
      </c>
      <c r="AV269">
        <v>240335.9375</v>
      </c>
      <c r="AW269">
        <v>205764.89193899999</v>
      </c>
      <c r="AX269">
        <v>318335.82089600002</v>
      </c>
      <c r="AY269">
        <v>261283.58209000001</v>
      </c>
      <c r="AZ269">
        <v>27118.367346999999</v>
      </c>
      <c r="BA269">
        <v>1827.5622060000001</v>
      </c>
      <c r="BB269">
        <v>6622.0636850000001</v>
      </c>
      <c r="BC269">
        <v>0</v>
      </c>
      <c r="BD269">
        <v>271.61997600000001</v>
      </c>
      <c r="BE269">
        <v>125174.369748</v>
      </c>
      <c r="BF269">
        <v>97705.882352999994</v>
      </c>
      <c r="BG269">
        <v>7.2886300000000004</v>
      </c>
      <c r="BH269">
        <v>125</v>
      </c>
      <c r="BI269">
        <v>128</v>
      </c>
      <c r="BJ269">
        <v>158.08333332999999</v>
      </c>
      <c r="BK269">
        <v>134</v>
      </c>
      <c r="BL269">
        <v>134</v>
      </c>
      <c r="BM269">
        <v>17.436975</v>
      </c>
      <c r="BO269">
        <v>0.87463599999999997</v>
      </c>
      <c r="BQ269">
        <v>23.442477879999998</v>
      </c>
      <c r="BR269">
        <v>113</v>
      </c>
      <c r="BS269">
        <v>14528.101618000001</v>
      </c>
      <c r="BT269">
        <v>55010.495626999997</v>
      </c>
      <c r="BU269">
        <v>198199.57983199999</v>
      </c>
      <c r="BV269">
        <v>957796.95431499998</v>
      </c>
      <c r="BW269">
        <v>792.41982499999995</v>
      </c>
      <c r="BX269">
        <v>17.285714290000001</v>
      </c>
      <c r="BY269">
        <v>16.596639</v>
      </c>
      <c r="BZ269">
        <v>98.5</v>
      </c>
      <c r="CA269">
        <v>90.166666669999998</v>
      </c>
      <c r="CB269">
        <v>73.583333330000002</v>
      </c>
      <c r="CD269">
        <v>99.5</v>
      </c>
      <c r="CE269">
        <v>79</v>
      </c>
      <c r="CF269">
        <v>75.833333330000002</v>
      </c>
      <c r="CG269">
        <v>63.666666669999998</v>
      </c>
      <c r="CI269">
        <v>80</v>
      </c>
      <c r="CJ269">
        <v>19.5</v>
      </c>
      <c r="CK269">
        <v>14.33333333</v>
      </c>
      <c r="CL269">
        <v>9.9166666699999997</v>
      </c>
      <c r="CN269">
        <v>19.5</v>
      </c>
      <c r="CO269">
        <v>5.7434399999999997</v>
      </c>
      <c r="CP269">
        <v>84</v>
      </c>
      <c r="CR269">
        <v>15</v>
      </c>
      <c r="CS269">
        <v>43</v>
      </c>
      <c r="CT269">
        <v>91</v>
      </c>
      <c r="CU269">
        <v>88</v>
      </c>
      <c r="CW269">
        <v>127</v>
      </c>
      <c r="CX269">
        <v>32</v>
      </c>
      <c r="CY269">
        <v>64</v>
      </c>
      <c r="CZ269">
        <v>81</v>
      </c>
      <c r="DA269">
        <v>92</v>
      </c>
      <c r="DB269">
        <v>539</v>
      </c>
      <c r="DC269">
        <v>32</v>
      </c>
      <c r="DD269">
        <v>64</v>
      </c>
      <c r="DE269">
        <v>81</v>
      </c>
      <c r="DF269">
        <v>92</v>
      </c>
      <c r="DG269">
        <v>964.5</v>
      </c>
      <c r="DH269" t="s">
        <v>205</v>
      </c>
      <c r="DI269" t="s">
        <v>607</v>
      </c>
      <c r="DJ269">
        <v>1226.9431</v>
      </c>
      <c r="DK269">
        <v>1227.2483</v>
      </c>
      <c r="DL269">
        <v>1221.0101999999999</v>
      </c>
      <c r="DM269">
        <v>1196.1828</v>
      </c>
      <c r="DN269">
        <v>1195.2584999999999</v>
      </c>
      <c r="DO269">
        <v>1200.1428000000001</v>
      </c>
      <c r="DP269">
        <v>1188.1003000000001</v>
      </c>
      <c r="DQ269">
        <v>1174.1575</v>
      </c>
      <c r="DR269">
        <v>1165.9809</v>
      </c>
      <c r="DS269">
        <v>1170.4199000000001</v>
      </c>
      <c r="DT269">
        <v>487.20690000000002</v>
      </c>
      <c r="DU269">
        <v>504.51900000000001</v>
      </c>
      <c r="DV269">
        <v>511.31020000000001</v>
      </c>
      <c r="DW269">
        <v>526.54420000000005</v>
      </c>
      <c r="DX269">
        <v>530.93399999999997</v>
      </c>
      <c r="DY269">
        <v>534.2201</v>
      </c>
      <c r="DZ269">
        <v>542.26829999999995</v>
      </c>
      <c r="EA269">
        <v>552.43209999999999</v>
      </c>
      <c r="EB269">
        <v>573.08920000000001</v>
      </c>
      <c r="EC269">
        <v>576.98839999999996</v>
      </c>
    </row>
    <row r="270" spans="1:133" customFormat="1" x14ac:dyDescent="0.25">
      <c r="A270" t="s">
        <v>199</v>
      </c>
      <c r="B270" t="s">
        <v>608</v>
      </c>
      <c r="C270">
        <v>270</v>
      </c>
      <c r="D270">
        <v>14136.000001440001</v>
      </c>
      <c r="F270">
        <v>1827.6740235823531</v>
      </c>
      <c r="H270">
        <v>46</v>
      </c>
      <c r="I270">
        <v>30.936228</v>
      </c>
      <c r="J270">
        <v>18.588873</v>
      </c>
      <c r="K270">
        <v>14.942527999999999</v>
      </c>
      <c r="L270">
        <v>9.3596059999999994</v>
      </c>
      <c r="M270">
        <v>737</v>
      </c>
      <c r="N270">
        <v>509</v>
      </c>
      <c r="O270">
        <v>492</v>
      </c>
      <c r="P270">
        <v>480</v>
      </c>
      <c r="Q270">
        <v>495</v>
      </c>
      <c r="R270">
        <v>515</v>
      </c>
      <c r="S270">
        <v>228</v>
      </c>
      <c r="T270">
        <v>227</v>
      </c>
      <c r="U270">
        <v>232</v>
      </c>
      <c r="V270">
        <v>227</v>
      </c>
      <c r="W270">
        <v>218</v>
      </c>
      <c r="X270">
        <v>30.254515999999999</v>
      </c>
      <c r="Y270">
        <v>1.477832</v>
      </c>
      <c r="Z270">
        <v>536</v>
      </c>
      <c r="AA270">
        <v>542</v>
      </c>
      <c r="AB270">
        <v>516</v>
      </c>
      <c r="AC270">
        <v>517.43579999999997</v>
      </c>
      <c r="AD270">
        <v>217</v>
      </c>
      <c r="AE270">
        <v>216</v>
      </c>
      <c r="AF270">
        <v>206</v>
      </c>
      <c r="AG270">
        <v>215.7672</v>
      </c>
      <c r="AH270">
        <v>98251.017638999998</v>
      </c>
      <c r="AI270">
        <v>25279.967159</v>
      </c>
      <c r="AJ270">
        <v>4.2925630000000004</v>
      </c>
      <c r="AK270">
        <v>249.17898199999999</v>
      </c>
      <c r="AL270">
        <v>317592.105263</v>
      </c>
      <c r="AM270">
        <v>74.293999999999997</v>
      </c>
      <c r="AN270">
        <v>1.6101694900000001</v>
      </c>
      <c r="AO270">
        <v>20.217096000000002</v>
      </c>
      <c r="AP270">
        <v>7.4927000000000001</v>
      </c>
      <c r="AQ270">
        <v>20.702300000000001</v>
      </c>
      <c r="AR270">
        <v>21.427</v>
      </c>
      <c r="AS270">
        <v>9.6419999999999995</v>
      </c>
      <c r="AT270">
        <v>10.782500000000001</v>
      </c>
      <c r="AU270">
        <v>496846.15384599997</v>
      </c>
      <c r="AX270">
        <v>637000</v>
      </c>
      <c r="AY270">
        <v>541276.59574500006</v>
      </c>
      <c r="AZ270">
        <v>35055.630936000001</v>
      </c>
      <c r="BA270">
        <v>2853.0377669999998</v>
      </c>
      <c r="BB270">
        <v>9229.8850569999995</v>
      </c>
      <c r="BC270">
        <v>0</v>
      </c>
      <c r="BD270">
        <v>455.25451600000002</v>
      </c>
      <c r="BE270">
        <v>153048.24561400001</v>
      </c>
      <c r="BF270">
        <v>113315.789474</v>
      </c>
      <c r="BG270">
        <v>7.055631</v>
      </c>
      <c r="BH270">
        <v>52</v>
      </c>
      <c r="BK270">
        <v>47</v>
      </c>
      <c r="BL270">
        <v>47</v>
      </c>
      <c r="BM270">
        <v>14.912281</v>
      </c>
      <c r="BN270">
        <v>0</v>
      </c>
      <c r="BO270">
        <v>0.81411100000000003</v>
      </c>
      <c r="BQ270">
        <v>27.39534884</v>
      </c>
      <c r="BR270">
        <v>43</v>
      </c>
      <c r="BS270">
        <v>12493.021346</v>
      </c>
      <c r="BT270">
        <v>50075.983718000003</v>
      </c>
      <c r="BU270">
        <v>161868.421053</v>
      </c>
      <c r="BW270">
        <v>2511.5332429999999</v>
      </c>
      <c r="CR270">
        <v>8</v>
      </c>
      <c r="DB270">
        <v>1009</v>
      </c>
      <c r="DG270">
        <v>607</v>
      </c>
      <c r="DH270" t="s">
        <v>199</v>
      </c>
      <c r="DI270" t="s">
        <v>608</v>
      </c>
      <c r="DJ270">
        <v>514.18259999999998</v>
      </c>
      <c r="DK270">
        <v>519.50289999999995</v>
      </c>
      <c r="DL270">
        <v>514.53359999999998</v>
      </c>
      <c r="DM270">
        <v>514.78049999999996</v>
      </c>
      <c r="DN270">
        <v>517.43579999999997</v>
      </c>
      <c r="DO270">
        <v>508.14609999999999</v>
      </c>
      <c r="DP270">
        <v>503.59309999999999</v>
      </c>
      <c r="DQ270">
        <v>503.70709999999997</v>
      </c>
      <c r="DR270">
        <v>497.72269999999997</v>
      </c>
      <c r="DS270">
        <v>508.16419999999999</v>
      </c>
      <c r="DT270">
        <v>224.22309999999999</v>
      </c>
      <c r="DU270">
        <v>221.10980000000001</v>
      </c>
      <c r="DV270">
        <v>218.60429999999999</v>
      </c>
      <c r="DW270">
        <v>220.0393</v>
      </c>
      <c r="DX270">
        <v>215.7672</v>
      </c>
      <c r="DY270">
        <v>223.4247</v>
      </c>
      <c r="DZ270">
        <v>230.50960000000001</v>
      </c>
      <c r="EA270">
        <v>235.0625</v>
      </c>
      <c r="EB270">
        <v>241.58240000000001</v>
      </c>
      <c r="EC270">
        <v>236.55690000000001</v>
      </c>
    </row>
    <row r="271" spans="1:133" customFormat="1" x14ac:dyDescent="0.25">
      <c r="A271" t="s">
        <v>34</v>
      </c>
      <c r="B271" t="s">
        <v>609</v>
      </c>
      <c r="C271">
        <v>271</v>
      </c>
      <c r="D271">
        <v>22631.999999400003</v>
      </c>
      <c r="E271">
        <v>183.25165693982854</v>
      </c>
      <c r="F271">
        <v>729.63061154214279</v>
      </c>
      <c r="G271">
        <v>64472.222214583337</v>
      </c>
      <c r="H271">
        <v>53</v>
      </c>
      <c r="I271">
        <v>28.176100999999999</v>
      </c>
      <c r="J271">
        <v>14.088050000000001</v>
      </c>
      <c r="K271">
        <v>16.659759000000001</v>
      </c>
      <c r="L271">
        <v>9.2830499999999994</v>
      </c>
      <c r="M271">
        <v>795</v>
      </c>
      <c r="N271">
        <v>571</v>
      </c>
      <c r="O271">
        <v>544</v>
      </c>
      <c r="P271">
        <v>544</v>
      </c>
      <c r="Q271">
        <v>564</v>
      </c>
      <c r="R271">
        <v>578</v>
      </c>
      <c r="S271">
        <v>224</v>
      </c>
      <c r="T271">
        <v>260</v>
      </c>
      <c r="U271">
        <v>258</v>
      </c>
      <c r="V271">
        <v>249</v>
      </c>
      <c r="W271">
        <v>240</v>
      </c>
      <c r="X271">
        <v>32.946539999999999</v>
      </c>
      <c r="Y271">
        <v>1.989225</v>
      </c>
      <c r="Z271">
        <v>602</v>
      </c>
      <c r="AA271">
        <v>602</v>
      </c>
      <c r="AB271">
        <v>562</v>
      </c>
      <c r="AC271">
        <v>541.50819999999999</v>
      </c>
      <c r="AD271">
        <v>249</v>
      </c>
      <c r="AE271">
        <v>251</v>
      </c>
      <c r="AF271">
        <v>250</v>
      </c>
      <c r="AG271">
        <v>266.72919999999999</v>
      </c>
      <c r="AH271">
        <v>112368.553459</v>
      </c>
      <c r="AI271">
        <v>29526.315789</v>
      </c>
      <c r="AJ271">
        <v>8.4206599999999998</v>
      </c>
      <c r="AK271">
        <v>0</v>
      </c>
      <c r="AL271">
        <v>398808.035714</v>
      </c>
      <c r="AM271">
        <v>71.528999999999996</v>
      </c>
      <c r="AN271">
        <v>1.5</v>
      </c>
      <c r="AO271">
        <v>28.050314</v>
      </c>
      <c r="AP271">
        <v>13.403</v>
      </c>
      <c r="AQ271">
        <v>2.19</v>
      </c>
      <c r="AR271">
        <v>16.743300000000001</v>
      </c>
      <c r="AS271">
        <v>8.6227999999999998</v>
      </c>
      <c r="AT271">
        <v>10.7936</v>
      </c>
      <c r="AU271">
        <v>229347.22222200001</v>
      </c>
      <c r="AV271">
        <v>187569.89247300001</v>
      </c>
      <c r="AW271">
        <v>289578.57975700003</v>
      </c>
      <c r="AX271">
        <v>255117.64705900001</v>
      </c>
      <c r="AY271">
        <v>261600</v>
      </c>
      <c r="AZ271">
        <v>20771.069181999999</v>
      </c>
      <c r="BA271">
        <v>2032.739329</v>
      </c>
      <c r="BB271">
        <v>4880.6464980000001</v>
      </c>
      <c r="BC271">
        <v>26.523</v>
      </c>
      <c r="BD271">
        <v>2653.9577290000002</v>
      </c>
      <c r="BE271">
        <v>130584.821429</v>
      </c>
      <c r="BF271">
        <v>73718.75</v>
      </c>
      <c r="BG271">
        <v>9.0566040000000001</v>
      </c>
      <c r="BH271">
        <v>72</v>
      </c>
      <c r="BI271">
        <v>69.75</v>
      </c>
      <c r="BJ271">
        <v>71.583333330000002</v>
      </c>
      <c r="BK271">
        <v>68</v>
      </c>
      <c r="BL271">
        <v>60</v>
      </c>
      <c r="BM271">
        <v>22.321428999999998</v>
      </c>
      <c r="BQ271">
        <v>34.29090909</v>
      </c>
      <c r="BR271">
        <v>55</v>
      </c>
      <c r="BS271">
        <v>19932.449232999999</v>
      </c>
      <c r="BT271">
        <v>75574.842766999995</v>
      </c>
      <c r="BU271">
        <v>268223.214286</v>
      </c>
      <c r="BV271">
        <v>1668944.444444</v>
      </c>
      <c r="BW271">
        <v>2919.4968549999999</v>
      </c>
      <c r="BZ271">
        <v>36</v>
      </c>
      <c r="CA271">
        <v>53.916666669999998</v>
      </c>
      <c r="CC271">
        <v>51.416666669999998</v>
      </c>
      <c r="CD271">
        <v>46</v>
      </c>
      <c r="CF271">
        <v>47.833333330000002</v>
      </c>
      <c r="CH271">
        <v>44.083333330000002</v>
      </c>
      <c r="CI271">
        <v>41</v>
      </c>
      <c r="CK271">
        <v>6.0833333300000003</v>
      </c>
      <c r="CM271">
        <v>7.3333333300000003</v>
      </c>
      <c r="CN271">
        <v>4</v>
      </c>
      <c r="CO271">
        <v>4.528302</v>
      </c>
      <c r="CP271">
        <v>87</v>
      </c>
      <c r="CS271">
        <v>32</v>
      </c>
      <c r="CT271">
        <v>78</v>
      </c>
      <c r="CU271">
        <v>81</v>
      </c>
      <c r="CX271">
        <v>36</v>
      </c>
      <c r="CY271">
        <v>80</v>
      </c>
      <c r="CZ271">
        <v>79</v>
      </c>
      <c r="DA271">
        <v>86</v>
      </c>
      <c r="DB271">
        <v>1693</v>
      </c>
      <c r="DC271">
        <v>36</v>
      </c>
      <c r="DD271">
        <v>80</v>
      </c>
      <c r="DE271">
        <v>79</v>
      </c>
      <c r="DF271">
        <v>86</v>
      </c>
      <c r="DG271">
        <v>1090.5</v>
      </c>
      <c r="DH271" t="s">
        <v>34</v>
      </c>
      <c r="DI271" t="s">
        <v>609</v>
      </c>
      <c r="DJ271">
        <v>580.52099999999996</v>
      </c>
      <c r="DK271">
        <v>576.73490000000004</v>
      </c>
      <c r="DL271">
        <v>571.59360000000004</v>
      </c>
      <c r="DM271">
        <v>555.58849999999995</v>
      </c>
      <c r="DN271">
        <v>541.50819999999999</v>
      </c>
      <c r="DO271">
        <v>527.70640000000003</v>
      </c>
      <c r="DP271">
        <v>533.22490000000005</v>
      </c>
      <c r="DQ271">
        <v>527.8845</v>
      </c>
      <c r="DR271">
        <v>520.49620000000004</v>
      </c>
      <c r="DS271">
        <v>510.10950000000003</v>
      </c>
      <c r="DT271">
        <v>239.28870000000001</v>
      </c>
      <c r="DU271">
        <v>251.35310000000001</v>
      </c>
      <c r="DV271">
        <v>252.94890000000001</v>
      </c>
      <c r="DW271">
        <v>266.20280000000002</v>
      </c>
      <c r="DX271">
        <v>266.72919999999999</v>
      </c>
      <c r="DY271">
        <v>273.95850000000002</v>
      </c>
      <c r="DZ271">
        <v>276.16539999999998</v>
      </c>
      <c r="EA271">
        <v>280.65319999999997</v>
      </c>
      <c r="EB271">
        <v>280.04660000000001</v>
      </c>
      <c r="EC271">
        <v>283.32560000000001</v>
      </c>
    </row>
    <row r="272" spans="1:133" customFormat="1" x14ac:dyDescent="0.25">
      <c r="A272" t="s">
        <v>264</v>
      </c>
      <c r="B272" t="s">
        <v>610</v>
      </c>
      <c r="C272">
        <v>272</v>
      </c>
      <c r="D272">
        <v>27323.999996999999</v>
      </c>
      <c r="E272">
        <v>40.892023891555546</v>
      </c>
      <c r="F272">
        <v>1923.6568586492817</v>
      </c>
      <c r="G272">
        <v>55119.999990506665</v>
      </c>
      <c r="H272">
        <v>70</v>
      </c>
      <c r="I272">
        <v>29.719916999999999</v>
      </c>
      <c r="J272">
        <v>23.962655000000002</v>
      </c>
      <c r="K272">
        <v>9.025995</v>
      </c>
      <c r="L272">
        <v>6.3929489999999998</v>
      </c>
      <c r="M272">
        <v>1928</v>
      </c>
      <c r="N272">
        <v>1355</v>
      </c>
      <c r="O272">
        <v>1367</v>
      </c>
      <c r="P272">
        <v>1372</v>
      </c>
      <c r="Q272">
        <v>1394</v>
      </c>
      <c r="R272">
        <v>1391</v>
      </c>
      <c r="S272">
        <v>573</v>
      </c>
      <c r="T272">
        <v>509</v>
      </c>
      <c r="U272">
        <v>533</v>
      </c>
      <c r="V272">
        <v>545</v>
      </c>
      <c r="W272">
        <v>568</v>
      </c>
      <c r="X272">
        <v>21.510655</v>
      </c>
      <c r="Y272">
        <v>1.1603250000000001</v>
      </c>
      <c r="Z272">
        <v>1341</v>
      </c>
      <c r="AA272">
        <v>1345</v>
      </c>
      <c r="AB272">
        <v>1405</v>
      </c>
      <c r="AC272">
        <v>1360.5689</v>
      </c>
      <c r="AD272">
        <v>590</v>
      </c>
      <c r="AE272">
        <v>605</v>
      </c>
      <c r="AF272">
        <v>645</v>
      </c>
      <c r="AG272">
        <v>678.27829999999994</v>
      </c>
      <c r="AH272">
        <v>73488.070538999993</v>
      </c>
      <c r="AI272">
        <v>12963.962959</v>
      </c>
      <c r="AJ272">
        <v>2.8246790000000002</v>
      </c>
      <c r="AK272">
        <v>21.421399000000001</v>
      </c>
      <c r="AL272">
        <v>247268.760908</v>
      </c>
      <c r="AM272">
        <v>69.394999999999996</v>
      </c>
      <c r="AN272">
        <v>1.6363636399999999</v>
      </c>
      <c r="AO272">
        <v>20.383817000000001</v>
      </c>
      <c r="AP272">
        <v>2.4914999999999998</v>
      </c>
      <c r="AQ272">
        <v>19.618600000000001</v>
      </c>
      <c r="AR272">
        <v>15.1112</v>
      </c>
      <c r="AS272">
        <v>9.3507999999999996</v>
      </c>
      <c r="AT272">
        <v>4.1590999999999996</v>
      </c>
      <c r="AU272">
        <v>392253.73134300002</v>
      </c>
      <c r="AV272">
        <v>307366.40766600001</v>
      </c>
      <c r="AW272">
        <v>327987.73757599998</v>
      </c>
      <c r="AX272">
        <v>343927.00729899999</v>
      </c>
      <c r="AY272">
        <v>347623.18840599997</v>
      </c>
      <c r="AZ272">
        <v>27262.448133000002</v>
      </c>
      <c r="BA272">
        <v>1146.2679909999999</v>
      </c>
      <c r="BB272">
        <v>4897.2442259999998</v>
      </c>
      <c r="BC272">
        <v>111.90449599999999</v>
      </c>
      <c r="BD272">
        <v>115.586299</v>
      </c>
      <c r="BE272">
        <v>116169.284468</v>
      </c>
      <c r="BF272">
        <v>91731.239092000003</v>
      </c>
      <c r="BG272">
        <v>6.9502069999999998</v>
      </c>
      <c r="BH272">
        <v>134</v>
      </c>
      <c r="BI272">
        <v>139.41666666</v>
      </c>
      <c r="BJ272">
        <v>135.91666667000001</v>
      </c>
      <c r="BK272">
        <v>137</v>
      </c>
      <c r="BL272">
        <v>138</v>
      </c>
      <c r="BM272">
        <v>15.706806</v>
      </c>
      <c r="BO272">
        <v>0.36307099999999998</v>
      </c>
      <c r="BP272">
        <v>0.49273899999999998</v>
      </c>
      <c r="BQ272">
        <v>17.120300749999998</v>
      </c>
      <c r="BR272">
        <v>133</v>
      </c>
      <c r="BS272">
        <v>6671.7616870000002</v>
      </c>
      <c r="BT272">
        <v>38864.107883999997</v>
      </c>
      <c r="BU272">
        <v>130767.888307</v>
      </c>
      <c r="BV272">
        <v>999066.66666700004</v>
      </c>
      <c r="BW272">
        <v>2144.1908709999998</v>
      </c>
      <c r="BX272">
        <v>19.529411759999999</v>
      </c>
      <c r="BY272">
        <v>11.518325000000001</v>
      </c>
      <c r="BZ272">
        <v>75</v>
      </c>
      <c r="CA272">
        <v>85.25</v>
      </c>
      <c r="CB272">
        <v>80.25</v>
      </c>
      <c r="CC272">
        <v>79.583333330000002</v>
      </c>
      <c r="CD272">
        <v>79</v>
      </c>
      <c r="CE272">
        <v>66</v>
      </c>
      <c r="CF272">
        <v>74</v>
      </c>
      <c r="CG272">
        <v>68.5</v>
      </c>
      <c r="CH272">
        <v>64.583333330000002</v>
      </c>
      <c r="CI272">
        <v>65.5</v>
      </c>
      <c r="CJ272">
        <v>8</v>
      </c>
      <c r="CK272">
        <v>11.25</v>
      </c>
      <c r="CL272">
        <v>11.75</v>
      </c>
      <c r="CM272">
        <v>15</v>
      </c>
      <c r="CN272">
        <v>14</v>
      </c>
      <c r="CO272">
        <v>3.8900410000000001</v>
      </c>
      <c r="CP272">
        <v>86.5</v>
      </c>
      <c r="CQ272">
        <v>79.027777779999994</v>
      </c>
      <c r="CR272">
        <v>14</v>
      </c>
      <c r="CS272">
        <v>30</v>
      </c>
      <c r="CT272">
        <v>94</v>
      </c>
      <c r="CU272">
        <v>93</v>
      </c>
      <c r="CV272">
        <v>81.361111109999996</v>
      </c>
      <c r="CW272">
        <v>57</v>
      </c>
      <c r="CX272">
        <v>18</v>
      </c>
      <c r="CY272">
        <v>67</v>
      </c>
      <c r="CZ272">
        <v>88</v>
      </c>
      <c r="DA272">
        <v>96</v>
      </c>
      <c r="DB272">
        <v>604</v>
      </c>
      <c r="DC272">
        <v>18</v>
      </c>
      <c r="DD272">
        <v>67</v>
      </c>
      <c r="DE272">
        <v>88</v>
      </c>
      <c r="DF272">
        <v>96</v>
      </c>
      <c r="DG272">
        <v>650.5</v>
      </c>
      <c r="DH272" t="s">
        <v>264</v>
      </c>
      <c r="DI272" t="s">
        <v>610</v>
      </c>
      <c r="DJ272">
        <v>1372.9078999999999</v>
      </c>
      <c r="DK272">
        <v>1373.2779</v>
      </c>
      <c r="DL272">
        <v>1385.6732999999999</v>
      </c>
      <c r="DM272">
        <v>1387.6831999999999</v>
      </c>
      <c r="DN272">
        <v>1360.5689</v>
      </c>
      <c r="DO272">
        <v>1328.1013</v>
      </c>
      <c r="DP272">
        <v>1346.2562</v>
      </c>
      <c r="DQ272">
        <v>1343.0726</v>
      </c>
      <c r="DR272">
        <v>1348.4369999999999</v>
      </c>
      <c r="DS272">
        <v>1361.3762999999999</v>
      </c>
      <c r="DT272">
        <v>592.2704</v>
      </c>
      <c r="DU272">
        <v>605.02940000000001</v>
      </c>
      <c r="DV272">
        <v>618.12260000000003</v>
      </c>
      <c r="DW272">
        <v>648.27020000000005</v>
      </c>
      <c r="DX272">
        <v>678.27829999999994</v>
      </c>
      <c r="DY272">
        <v>708.76620000000003</v>
      </c>
      <c r="DZ272">
        <v>718.29409999999996</v>
      </c>
      <c r="EA272">
        <v>739.85770000000002</v>
      </c>
      <c r="EB272">
        <v>755.11879999999996</v>
      </c>
      <c r="EC272">
        <v>764.94640000000004</v>
      </c>
    </row>
    <row r="273" spans="1:133" customFormat="1" x14ac:dyDescent="0.25">
      <c r="A273" t="s">
        <v>258</v>
      </c>
      <c r="B273" t="s">
        <v>611</v>
      </c>
      <c r="C273">
        <v>273</v>
      </c>
      <c r="D273">
        <v>88931.999997959996</v>
      </c>
      <c r="E273">
        <v>133.44286334246058</v>
      </c>
      <c r="F273">
        <v>579.57765485044013</v>
      </c>
      <c r="G273">
        <v>42075.268812387098</v>
      </c>
      <c r="H273">
        <v>51</v>
      </c>
      <c r="I273">
        <v>26.670379000000001</v>
      </c>
      <c r="J273">
        <v>19.933184000000001</v>
      </c>
      <c r="K273">
        <v>13.592992000000001</v>
      </c>
      <c r="L273">
        <v>7.4925699999999997</v>
      </c>
      <c r="M273">
        <v>1796</v>
      </c>
      <c r="N273">
        <v>1317</v>
      </c>
      <c r="O273">
        <v>1301</v>
      </c>
      <c r="P273">
        <v>1283</v>
      </c>
      <c r="Q273">
        <v>1286</v>
      </c>
      <c r="R273">
        <v>1309</v>
      </c>
      <c r="S273">
        <v>479</v>
      </c>
      <c r="T273">
        <v>460</v>
      </c>
      <c r="U273">
        <v>475</v>
      </c>
      <c r="V273">
        <v>490</v>
      </c>
      <c r="W273">
        <v>487</v>
      </c>
      <c r="X273">
        <v>28.093226999999999</v>
      </c>
      <c r="Y273">
        <v>1.298295</v>
      </c>
      <c r="Z273">
        <v>1269</v>
      </c>
      <c r="AA273">
        <v>1249</v>
      </c>
      <c r="AB273">
        <v>1268</v>
      </c>
      <c r="AC273">
        <v>1276.5491</v>
      </c>
      <c r="AD273">
        <v>496</v>
      </c>
      <c r="AE273">
        <v>515</v>
      </c>
      <c r="AF273">
        <v>537</v>
      </c>
      <c r="AG273">
        <v>552.47789999999998</v>
      </c>
      <c r="AH273">
        <v>90859.688196000003</v>
      </c>
      <c r="AI273">
        <v>21545.753167999999</v>
      </c>
      <c r="AJ273">
        <v>9.2495820000000002</v>
      </c>
      <c r="AK273">
        <v>87.908649999999994</v>
      </c>
      <c r="AL273">
        <v>340676.409186</v>
      </c>
      <c r="AM273">
        <v>76.236000000000004</v>
      </c>
      <c r="AN273">
        <v>1.96103896</v>
      </c>
      <c r="AO273">
        <v>5.9020039999999998</v>
      </c>
      <c r="AP273">
        <v>7.1985000000000001</v>
      </c>
      <c r="AQ273">
        <v>12.1411</v>
      </c>
      <c r="AR273">
        <v>11.4328</v>
      </c>
      <c r="AS273">
        <v>11.3163</v>
      </c>
      <c r="AT273">
        <v>5.3811</v>
      </c>
      <c r="AU273">
        <v>393458.01526700001</v>
      </c>
      <c r="AV273">
        <v>263724.38162499998</v>
      </c>
      <c r="AW273">
        <v>297579.83194</v>
      </c>
      <c r="AX273">
        <v>330877.69784199999</v>
      </c>
      <c r="AY273">
        <v>354108.69565200002</v>
      </c>
      <c r="AZ273">
        <v>28698.775055999999</v>
      </c>
      <c r="BA273">
        <v>2319.2554359999999</v>
      </c>
      <c r="BB273">
        <v>7288.9097449999999</v>
      </c>
      <c r="BC273">
        <v>241.67057700000001</v>
      </c>
      <c r="BD273">
        <v>233.69310200000001</v>
      </c>
      <c r="BE273">
        <v>150943.632568</v>
      </c>
      <c r="BF273">
        <v>107605.427975</v>
      </c>
      <c r="BG273">
        <v>7.2939870000000004</v>
      </c>
      <c r="BH273">
        <v>131</v>
      </c>
      <c r="BI273">
        <v>141.5</v>
      </c>
      <c r="BJ273">
        <v>138.83333332999999</v>
      </c>
      <c r="BK273">
        <v>139</v>
      </c>
      <c r="BL273">
        <v>138</v>
      </c>
      <c r="BM273">
        <v>18.997911999999999</v>
      </c>
      <c r="BN273">
        <v>8.3969470000000008</v>
      </c>
      <c r="BO273">
        <v>0.77951000000000004</v>
      </c>
      <c r="BQ273">
        <v>55.721804509999998</v>
      </c>
      <c r="BR273">
        <v>133</v>
      </c>
      <c r="BS273">
        <v>11374.315658</v>
      </c>
      <c r="BT273">
        <v>50236.636971</v>
      </c>
      <c r="BU273">
        <v>188361.16910200001</v>
      </c>
      <c r="BV273">
        <v>970161.29032300005</v>
      </c>
      <c r="BW273">
        <v>2178.7305120000001</v>
      </c>
      <c r="BX273">
        <v>78.578947369999995</v>
      </c>
      <c r="BY273">
        <v>12.526096000000001</v>
      </c>
      <c r="BZ273">
        <v>93</v>
      </c>
      <c r="CA273">
        <v>102.5</v>
      </c>
      <c r="CB273">
        <v>96.666666669999998</v>
      </c>
      <c r="CC273">
        <v>98</v>
      </c>
      <c r="CD273">
        <v>97.5</v>
      </c>
      <c r="CE273">
        <v>60</v>
      </c>
      <c r="CF273">
        <v>77</v>
      </c>
      <c r="CG273">
        <v>75.75</v>
      </c>
      <c r="CH273">
        <v>78.75</v>
      </c>
      <c r="CI273">
        <v>71.5</v>
      </c>
      <c r="CJ273">
        <v>31</v>
      </c>
      <c r="CK273">
        <v>25.5</v>
      </c>
      <c r="CL273">
        <v>20.916666670000001</v>
      </c>
      <c r="CM273">
        <v>19.25</v>
      </c>
      <c r="CN273">
        <v>25</v>
      </c>
      <c r="CO273">
        <v>5.1781740000000003</v>
      </c>
      <c r="CP273">
        <v>81</v>
      </c>
      <c r="CQ273">
        <v>78.055555560000002</v>
      </c>
      <c r="CR273">
        <v>16</v>
      </c>
      <c r="CS273">
        <v>38</v>
      </c>
      <c r="CT273">
        <v>91</v>
      </c>
      <c r="CU273">
        <v>83</v>
      </c>
      <c r="CV273">
        <v>66.666666669999998</v>
      </c>
      <c r="CW273">
        <v>61</v>
      </c>
      <c r="CX273">
        <v>4</v>
      </c>
      <c r="CY273">
        <v>64</v>
      </c>
      <c r="CZ273">
        <v>52</v>
      </c>
      <c r="DA273">
        <v>76</v>
      </c>
      <c r="DB273">
        <v>878</v>
      </c>
      <c r="DC273">
        <v>4</v>
      </c>
      <c r="DD273">
        <v>64</v>
      </c>
      <c r="DE273">
        <v>52</v>
      </c>
      <c r="DF273">
        <v>76</v>
      </c>
      <c r="DG273">
        <v>901.5</v>
      </c>
      <c r="DH273" t="s">
        <v>258</v>
      </c>
      <c r="DI273" t="s">
        <v>611</v>
      </c>
      <c r="DJ273">
        <v>1315.5703000000001</v>
      </c>
      <c r="DK273">
        <v>1316.4883</v>
      </c>
      <c r="DL273">
        <v>1301.6442</v>
      </c>
      <c r="DM273">
        <v>1295.7643</v>
      </c>
      <c r="DN273">
        <v>1276.5491</v>
      </c>
      <c r="DO273">
        <v>1268.3659</v>
      </c>
      <c r="DP273">
        <v>1276.595</v>
      </c>
      <c r="DQ273">
        <v>1269.5916999999999</v>
      </c>
      <c r="DR273">
        <v>1259.3898999999999</v>
      </c>
      <c r="DS273">
        <v>1246.2297000000001</v>
      </c>
      <c r="DT273">
        <v>484.09710000000001</v>
      </c>
      <c r="DU273">
        <v>490.87430000000001</v>
      </c>
      <c r="DV273">
        <v>512.26559999999995</v>
      </c>
      <c r="DW273">
        <v>533.24159999999995</v>
      </c>
      <c r="DX273">
        <v>552.47789999999998</v>
      </c>
      <c r="DY273">
        <v>560.20090000000005</v>
      </c>
      <c r="DZ273">
        <v>559.15700000000004</v>
      </c>
      <c r="EA273">
        <v>567.654</v>
      </c>
      <c r="EB273">
        <v>580.50689999999997</v>
      </c>
      <c r="EC273">
        <v>589.98440000000005</v>
      </c>
    </row>
    <row r="274" spans="1:133" customFormat="1" x14ac:dyDescent="0.25">
      <c r="A274" t="s">
        <v>276</v>
      </c>
      <c r="B274" t="s">
        <v>612</v>
      </c>
      <c r="C274">
        <v>274</v>
      </c>
      <c r="D274">
        <v>14999.999999039999</v>
      </c>
      <c r="E274">
        <v>110.59852496820965</v>
      </c>
      <c r="F274">
        <v>1354.2000000880023</v>
      </c>
      <c r="G274">
        <v>62081.081090810811</v>
      </c>
      <c r="H274">
        <v>60</v>
      </c>
      <c r="I274">
        <v>27.262443000000001</v>
      </c>
      <c r="J274">
        <v>19.004524</v>
      </c>
      <c r="K274">
        <v>15.097052</v>
      </c>
      <c r="L274">
        <v>8.6628319999999999</v>
      </c>
      <c r="M274">
        <v>884</v>
      </c>
      <c r="N274">
        <v>643</v>
      </c>
      <c r="O274">
        <v>610</v>
      </c>
      <c r="P274">
        <v>620</v>
      </c>
      <c r="Q274">
        <v>632</v>
      </c>
      <c r="R274">
        <v>634</v>
      </c>
      <c r="S274">
        <v>241</v>
      </c>
      <c r="T274">
        <v>250</v>
      </c>
      <c r="U274">
        <v>243</v>
      </c>
      <c r="V274">
        <v>243</v>
      </c>
      <c r="W274">
        <v>257</v>
      </c>
      <c r="X274">
        <v>31.775701000000002</v>
      </c>
      <c r="Y274">
        <v>1.5097050000000001</v>
      </c>
      <c r="Z274">
        <v>648</v>
      </c>
      <c r="AA274">
        <v>648</v>
      </c>
      <c r="AB274">
        <v>617</v>
      </c>
      <c r="AC274">
        <v>599.61040000000003</v>
      </c>
      <c r="AD274">
        <v>239</v>
      </c>
      <c r="AE274">
        <v>244</v>
      </c>
      <c r="AF274">
        <v>260</v>
      </c>
      <c r="AG274">
        <v>278.4085</v>
      </c>
      <c r="AH274">
        <v>108709.276018</v>
      </c>
      <c r="AI274">
        <v>29651.689431999999</v>
      </c>
      <c r="AJ274">
        <v>20.406368000000001</v>
      </c>
      <c r="AK274">
        <v>0</v>
      </c>
      <c r="AL274">
        <v>398751.03734400001</v>
      </c>
      <c r="AM274">
        <v>60.728999999999999</v>
      </c>
      <c r="AN274">
        <v>1.7708333300000001</v>
      </c>
      <c r="AO274">
        <v>25.452489</v>
      </c>
      <c r="AP274">
        <v>32.868600000000001</v>
      </c>
      <c r="AQ274">
        <v>30.471499999999999</v>
      </c>
      <c r="AR274">
        <v>26.431899999999999</v>
      </c>
      <c r="AS274">
        <v>26.0701</v>
      </c>
      <c r="AT274">
        <v>25.298200000000001</v>
      </c>
      <c r="AU274">
        <v>290185.714286</v>
      </c>
      <c r="AV274">
        <v>313398.05828300002</v>
      </c>
      <c r="AW274">
        <v>292696.673213</v>
      </c>
      <c r="AX274">
        <v>272490.56603799999</v>
      </c>
      <c r="AY274">
        <v>317882.35294100002</v>
      </c>
      <c r="AZ274">
        <v>22978.506786999998</v>
      </c>
      <c r="BA274">
        <v>2235.8015820000001</v>
      </c>
      <c r="BB274">
        <v>6677.2106400000002</v>
      </c>
      <c r="BC274">
        <v>0</v>
      </c>
      <c r="BD274">
        <v>15.81596</v>
      </c>
      <c r="BE274">
        <v>113290.45643200001</v>
      </c>
      <c r="BF274">
        <v>84286.307054000004</v>
      </c>
      <c r="BG274">
        <v>7.918552</v>
      </c>
      <c r="BH274">
        <v>70</v>
      </c>
      <c r="BI274">
        <v>34.333333330000002</v>
      </c>
      <c r="BJ274">
        <v>42.583333330000002</v>
      </c>
      <c r="BK274">
        <v>53</v>
      </c>
      <c r="BL274">
        <v>68</v>
      </c>
      <c r="BM274">
        <v>17.842324000000001</v>
      </c>
      <c r="BN274">
        <v>0</v>
      </c>
      <c r="BO274">
        <v>1.1312219999999999</v>
      </c>
      <c r="BQ274">
        <v>19.841269839999999</v>
      </c>
      <c r="BR274">
        <v>63</v>
      </c>
      <c r="BS274">
        <v>20722.501797000001</v>
      </c>
      <c r="BT274">
        <v>77823.529412000004</v>
      </c>
      <c r="BU274">
        <v>285460.58091299998</v>
      </c>
      <c r="BV274">
        <v>1859351.3513509999</v>
      </c>
      <c r="BW274">
        <v>2598.4162900000001</v>
      </c>
      <c r="BY274">
        <v>11.618257</v>
      </c>
      <c r="BZ274">
        <v>37</v>
      </c>
      <c r="CA274">
        <v>68</v>
      </c>
      <c r="CB274">
        <v>64.416666669999998</v>
      </c>
      <c r="CC274">
        <v>48.916666669999998</v>
      </c>
      <c r="CD274">
        <v>42</v>
      </c>
      <c r="CE274">
        <v>28</v>
      </c>
      <c r="CF274">
        <v>52.25</v>
      </c>
      <c r="CG274">
        <v>47.333333330000002</v>
      </c>
      <c r="CH274">
        <v>33.666666669999998</v>
      </c>
      <c r="CI274">
        <v>31</v>
      </c>
      <c r="CJ274">
        <v>9</v>
      </c>
      <c r="CK274">
        <v>15.75</v>
      </c>
      <c r="CL274">
        <v>17.083333329999999</v>
      </c>
      <c r="CM274">
        <v>15.25</v>
      </c>
      <c r="CN274">
        <v>11</v>
      </c>
      <c r="CO274">
        <v>4.1855200000000004</v>
      </c>
      <c r="CP274">
        <v>85</v>
      </c>
      <c r="CR274">
        <v>12</v>
      </c>
      <c r="CS274">
        <v>37</v>
      </c>
      <c r="CT274">
        <v>91</v>
      </c>
      <c r="CU274">
        <v>86</v>
      </c>
      <c r="CW274">
        <v>108</v>
      </c>
      <c r="CX274">
        <v>27</v>
      </c>
      <c r="CY274">
        <v>93</v>
      </c>
      <c r="CZ274">
        <v>100</v>
      </c>
      <c r="DA274">
        <v>100</v>
      </c>
      <c r="DB274">
        <v>583</v>
      </c>
      <c r="DC274">
        <v>27</v>
      </c>
      <c r="DD274">
        <v>93</v>
      </c>
      <c r="DE274">
        <v>100</v>
      </c>
      <c r="DF274">
        <v>100</v>
      </c>
      <c r="DG274">
        <v>1228.5</v>
      </c>
      <c r="DH274" t="s">
        <v>276</v>
      </c>
      <c r="DI274" t="s">
        <v>612</v>
      </c>
      <c r="DJ274">
        <v>646.9796</v>
      </c>
      <c r="DK274">
        <v>634.74540000000002</v>
      </c>
      <c r="DL274">
        <v>627.62069999999994</v>
      </c>
      <c r="DM274">
        <v>613.28359999999998</v>
      </c>
      <c r="DN274">
        <v>599.61040000000003</v>
      </c>
      <c r="DO274">
        <v>582.45050000000003</v>
      </c>
      <c r="DP274">
        <v>579.57830000000001</v>
      </c>
      <c r="DQ274">
        <v>578.93020000000001</v>
      </c>
      <c r="DR274">
        <v>575.61770000000001</v>
      </c>
      <c r="DS274">
        <v>564.65790000000004</v>
      </c>
      <c r="DT274">
        <v>246.2303</v>
      </c>
      <c r="DU274">
        <v>253.01579999999998</v>
      </c>
      <c r="DV274">
        <v>258.48320000000001</v>
      </c>
      <c r="DW274">
        <v>269.95330000000001</v>
      </c>
      <c r="DX274">
        <v>278.4085</v>
      </c>
      <c r="DY274">
        <v>285.75700000000001</v>
      </c>
      <c r="DZ274">
        <v>290.3854</v>
      </c>
      <c r="EA274">
        <v>288.98169999999999</v>
      </c>
      <c r="EB274">
        <v>295.1859</v>
      </c>
      <c r="EC274">
        <v>302.6814</v>
      </c>
    </row>
    <row r="275" spans="1:133" customFormat="1" x14ac:dyDescent="0.25">
      <c r="A275" t="s">
        <v>243</v>
      </c>
      <c r="B275" t="s">
        <v>613</v>
      </c>
      <c r="C275">
        <v>275</v>
      </c>
      <c r="D275">
        <v>850356.00006144005</v>
      </c>
      <c r="E275">
        <v>130.0640207357618</v>
      </c>
      <c r="F275">
        <v>640.92097893188929</v>
      </c>
      <c r="G275">
        <v>50553.79746661603</v>
      </c>
      <c r="H275">
        <v>90</v>
      </c>
      <c r="I275">
        <v>25.457954999999998</v>
      </c>
      <c r="J275">
        <v>40.627180000000003</v>
      </c>
      <c r="K275">
        <v>7.5063329999999997</v>
      </c>
      <c r="L275">
        <v>4.4141110000000001</v>
      </c>
      <c r="M275">
        <v>22928</v>
      </c>
      <c r="N275">
        <v>17091</v>
      </c>
      <c r="O275">
        <v>16063</v>
      </c>
      <c r="P275">
        <v>16306</v>
      </c>
      <c r="Q275">
        <v>16577</v>
      </c>
      <c r="R275">
        <v>16891</v>
      </c>
      <c r="S275">
        <v>5837</v>
      </c>
      <c r="T275">
        <v>5218</v>
      </c>
      <c r="U275">
        <v>5367</v>
      </c>
      <c r="V275">
        <v>5517</v>
      </c>
      <c r="W275">
        <v>5599</v>
      </c>
      <c r="X275">
        <v>17.338829</v>
      </c>
      <c r="Y275">
        <v>0.71463600000000005</v>
      </c>
      <c r="Z275">
        <v>17166</v>
      </c>
      <c r="AA275">
        <v>17168</v>
      </c>
      <c r="AB275">
        <v>16989</v>
      </c>
      <c r="AC275">
        <v>16971.937699999999</v>
      </c>
      <c r="AD275">
        <v>6360</v>
      </c>
      <c r="AE275">
        <v>6748</v>
      </c>
      <c r="AF275">
        <v>7093</v>
      </c>
      <c r="AG275">
        <v>7441.7560999999996</v>
      </c>
      <c r="AH275">
        <v>72608.731681999998</v>
      </c>
      <c r="AI275">
        <v>10562.362461000001</v>
      </c>
      <c r="AJ275">
        <v>196.692488</v>
      </c>
      <c r="AK275">
        <v>77.808447000000001</v>
      </c>
      <c r="AL275">
        <v>285210.38204599998</v>
      </c>
      <c r="AM275">
        <v>72.2</v>
      </c>
      <c r="AN275">
        <v>1.8139329799999999</v>
      </c>
      <c r="AO275">
        <v>9.1024080000000005</v>
      </c>
      <c r="AP275">
        <v>16.390699999999999</v>
      </c>
      <c r="AQ275">
        <v>10.5672</v>
      </c>
      <c r="AR275">
        <v>15.799799999999999</v>
      </c>
      <c r="AS275">
        <v>13.1936</v>
      </c>
      <c r="AT275">
        <v>16.405799999999999</v>
      </c>
      <c r="AU275">
        <v>289283.97027599998</v>
      </c>
      <c r="AV275">
        <v>223734.23886300001</v>
      </c>
      <c r="AW275">
        <v>226399.322465</v>
      </c>
      <c r="AX275">
        <v>246022.05882400001</v>
      </c>
      <c r="AY275">
        <v>270322.04301099997</v>
      </c>
      <c r="AZ275">
        <v>23770.542568000001</v>
      </c>
      <c r="BA275">
        <v>598.124551</v>
      </c>
      <c r="BB275">
        <v>3502.6959579999998</v>
      </c>
      <c r="BC275">
        <v>98.060271</v>
      </c>
      <c r="BD275">
        <v>57.942300000000003</v>
      </c>
      <c r="BE275">
        <v>112057.221175</v>
      </c>
      <c r="BF275">
        <v>93371.766317999994</v>
      </c>
      <c r="BG275">
        <v>8.2170269999999999</v>
      </c>
      <c r="BH275">
        <v>1884</v>
      </c>
      <c r="BI275">
        <v>1865.0833333400001</v>
      </c>
      <c r="BJ275">
        <v>1967.9166666599999</v>
      </c>
      <c r="BK275">
        <v>1904</v>
      </c>
      <c r="BL275">
        <v>1860</v>
      </c>
      <c r="BM275">
        <v>20.404316999999999</v>
      </c>
      <c r="BN275">
        <v>7.484076</v>
      </c>
      <c r="BO275">
        <v>0.49284699999999998</v>
      </c>
      <c r="BP275">
        <v>0.76325900000000002</v>
      </c>
      <c r="BQ275">
        <v>37.874398720000002</v>
      </c>
      <c r="BR275">
        <v>1871</v>
      </c>
      <c r="BS275">
        <v>6227.7309340000002</v>
      </c>
      <c r="BT275">
        <v>43450.671668000003</v>
      </c>
      <c r="BU275">
        <v>170676.20352899999</v>
      </c>
      <c r="BV275">
        <v>1050882.911392</v>
      </c>
      <c r="BW275">
        <v>2090.2390089999999</v>
      </c>
      <c r="BX275">
        <v>88.822299650000005</v>
      </c>
      <c r="BY275">
        <v>12.06099</v>
      </c>
      <c r="BZ275">
        <v>948</v>
      </c>
      <c r="CA275">
        <v>984.16666667000004</v>
      </c>
      <c r="CB275">
        <v>1001.75</v>
      </c>
      <c r="CC275">
        <v>985.41666667000004</v>
      </c>
      <c r="CD275">
        <v>997</v>
      </c>
      <c r="CE275">
        <v>704</v>
      </c>
      <c r="CF275">
        <v>740.25</v>
      </c>
      <c r="CG275">
        <v>755.91666667000004</v>
      </c>
      <c r="CH275">
        <v>747</v>
      </c>
      <c r="CI275">
        <v>751.5</v>
      </c>
      <c r="CJ275">
        <v>245.5</v>
      </c>
      <c r="CK275">
        <v>243.91666667000001</v>
      </c>
      <c r="CL275">
        <v>245.83333332999999</v>
      </c>
      <c r="CM275">
        <v>238.41666667000001</v>
      </c>
      <c r="CN275">
        <v>246.5</v>
      </c>
      <c r="CO275">
        <v>4.1346819999999997</v>
      </c>
      <c r="CP275">
        <v>85</v>
      </c>
      <c r="CR275">
        <v>14</v>
      </c>
      <c r="CS275">
        <v>32</v>
      </c>
      <c r="CT275">
        <v>89</v>
      </c>
      <c r="CU275">
        <v>88</v>
      </c>
      <c r="CW275">
        <v>22</v>
      </c>
      <c r="CX275">
        <v>26</v>
      </c>
      <c r="CY275">
        <v>60</v>
      </c>
      <c r="CZ275">
        <v>69</v>
      </c>
      <c r="DA275">
        <v>84</v>
      </c>
      <c r="DB275">
        <v>719.5</v>
      </c>
      <c r="DC275">
        <v>26</v>
      </c>
      <c r="DD275">
        <v>60</v>
      </c>
      <c r="DE275">
        <v>69</v>
      </c>
      <c r="DF275">
        <v>84</v>
      </c>
      <c r="DG275">
        <v>602</v>
      </c>
      <c r="DH275" t="s">
        <v>243</v>
      </c>
      <c r="DI275" t="s">
        <v>613</v>
      </c>
      <c r="DJ275">
        <v>17086.764200000001</v>
      </c>
      <c r="DK275">
        <v>17165.5962</v>
      </c>
      <c r="DL275">
        <v>17162.3109</v>
      </c>
      <c r="DM275">
        <v>17080.475900000001</v>
      </c>
      <c r="DN275">
        <v>16971.937699999999</v>
      </c>
      <c r="DO275">
        <v>16851.7817</v>
      </c>
      <c r="DP275">
        <v>16806.568500000001</v>
      </c>
      <c r="DQ275">
        <v>16821.512299999999</v>
      </c>
      <c r="DR275">
        <v>17007.2844</v>
      </c>
      <c r="DS275">
        <v>17292.001</v>
      </c>
      <c r="DT275">
        <v>5857.7543999999998</v>
      </c>
      <c r="DU275">
        <v>6225.6274999999996</v>
      </c>
      <c r="DV275">
        <v>6619.2637999999997</v>
      </c>
      <c r="DW275">
        <v>7018.0286999999998</v>
      </c>
      <c r="DX275">
        <v>7441.7560999999996</v>
      </c>
      <c r="DY275">
        <v>7834.3006000000005</v>
      </c>
      <c r="DZ275">
        <v>8221.2217999999993</v>
      </c>
      <c r="EA275">
        <v>8630.2402999999995</v>
      </c>
      <c r="EB275">
        <v>8926.1545000000006</v>
      </c>
      <c r="EC275">
        <v>9107.0067999999992</v>
      </c>
    </row>
    <row r="276" spans="1:133" customFormat="1" x14ac:dyDescent="0.25">
      <c r="A276" t="s">
        <v>137</v>
      </c>
      <c r="B276" t="s">
        <v>614</v>
      </c>
      <c r="C276">
        <v>276</v>
      </c>
      <c r="D276">
        <v>113615.99999856</v>
      </c>
      <c r="E276">
        <v>103.13284693239603</v>
      </c>
      <c r="F276">
        <v>761.74130405160281</v>
      </c>
      <c r="G276">
        <v>76172.284649947571</v>
      </c>
      <c r="H276">
        <v>74</v>
      </c>
      <c r="I276">
        <v>27.460106</v>
      </c>
      <c r="J276">
        <v>23.603722999999999</v>
      </c>
      <c r="K276">
        <v>10.977701</v>
      </c>
      <c r="L276">
        <v>6.7467119999999996</v>
      </c>
      <c r="M276">
        <v>3008</v>
      </c>
      <c r="N276">
        <v>2182</v>
      </c>
      <c r="O276">
        <v>2166</v>
      </c>
      <c r="P276">
        <v>2149</v>
      </c>
      <c r="Q276">
        <v>2195</v>
      </c>
      <c r="R276">
        <v>2184</v>
      </c>
      <c r="S276">
        <v>826</v>
      </c>
      <c r="T276">
        <v>829</v>
      </c>
      <c r="U276">
        <v>848</v>
      </c>
      <c r="V276">
        <v>850</v>
      </c>
      <c r="W276">
        <v>858</v>
      </c>
      <c r="X276">
        <v>24.569141999999999</v>
      </c>
      <c r="Y276">
        <v>0.96381600000000001</v>
      </c>
      <c r="Z276">
        <v>2156</v>
      </c>
      <c r="AA276">
        <v>2141</v>
      </c>
      <c r="AB276">
        <v>2190</v>
      </c>
      <c r="AC276">
        <v>2139.7431000000001</v>
      </c>
      <c r="AD276">
        <v>910</v>
      </c>
      <c r="AE276">
        <v>935</v>
      </c>
      <c r="AF276">
        <v>964</v>
      </c>
      <c r="AG276">
        <v>972.52009999999996</v>
      </c>
      <c r="AH276">
        <v>83519.946809000001</v>
      </c>
      <c r="AI276">
        <v>17201.176181999999</v>
      </c>
      <c r="AJ276">
        <v>19.719607</v>
      </c>
      <c r="AK276">
        <v>64.363309999999998</v>
      </c>
      <c r="AL276">
        <v>304150.12106500001</v>
      </c>
      <c r="AM276">
        <v>76.953000000000003</v>
      </c>
      <c r="AN276">
        <v>1.76056338</v>
      </c>
      <c r="AO276">
        <v>11.402926000000001</v>
      </c>
      <c r="AP276">
        <v>10.331099999999999</v>
      </c>
      <c r="AQ276">
        <v>10.576499999999999</v>
      </c>
      <c r="AR276">
        <v>9.1570999999999998</v>
      </c>
      <c r="AS276">
        <v>16.786200000000001</v>
      </c>
      <c r="AT276">
        <v>10.672800000000001</v>
      </c>
      <c r="AU276">
        <v>382946.90265499998</v>
      </c>
      <c r="AV276">
        <v>336224.25629300001</v>
      </c>
      <c r="AW276">
        <v>337890.26548200002</v>
      </c>
      <c r="AX276">
        <v>409370.68965499999</v>
      </c>
      <c r="AY276">
        <v>416180.995475</v>
      </c>
      <c r="AZ276">
        <v>28771.941489000001</v>
      </c>
      <c r="BA276">
        <v>1527.566773</v>
      </c>
      <c r="BB276">
        <v>6364.8615540000001</v>
      </c>
      <c r="BC276">
        <v>471.69811299999998</v>
      </c>
      <c r="BD276">
        <v>52.274768999999999</v>
      </c>
      <c r="BE276">
        <v>138226.39225199999</v>
      </c>
      <c r="BF276">
        <v>104777.239709</v>
      </c>
      <c r="BG276">
        <v>7.5132979999999998</v>
      </c>
      <c r="BH276">
        <v>226</v>
      </c>
      <c r="BI276">
        <v>218.5</v>
      </c>
      <c r="BJ276">
        <v>235.41666667000001</v>
      </c>
      <c r="BK276">
        <v>232</v>
      </c>
      <c r="BL276">
        <v>221</v>
      </c>
      <c r="BM276">
        <v>17.917676</v>
      </c>
      <c r="BN276">
        <v>6.1946899999999996</v>
      </c>
      <c r="BO276">
        <v>1.0638300000000001</v>
      </c>
      <c r="BP276">
        <v>0.36569099999999999</v>
      </c>
      <c r="BQ276">
        <v>43.431192660000001</v>
      </c>
      <c r="BR276">
        <v>218</v>
      </c>
      <c r="BS276">
        <v>8720.4116639999993</v>
      </c>
      <c r="BT276">
        <v>45220.412234000003</v>
      </c>
      <c r="BU276">
        <v>164676.75544800001</v>
      </c>
      <c r="BV276">
        <v>1018898.876404</v>
      </c>
      <c r="BW276">
        <v>3380.6515960000002</v>
      </c>
      <c r="BX276">
        <v>71.387096769999999</v>
      </c>
      <c r="BY276">
        <v>11.380145000000001</v>
      </c>
      <c r="BZ276">
        <v>133.5</v>
      </c>
      <c r="CA276">
        <v>147.5</v>
      </c>
      <c r="CB276">
        <v>138.5</v>
      </c>
      <c r="CC276">
        <v>138.41666667000001</v>
      </c>
      <c r="CD276">
        <v>139.5</v>
      </c>
      <c r="CE276">
        <v>94</v>
      </c>
      <c r="CF276">
        <v>114.75</v>
      </c>
      <c r="CG276">
        <v>110.75</v>
      </c>
      <c r="CH276">
        <v>109.91666667</v>
      </c>
      <c r="CI276">
        <v>104.5</v>
      </c>
      <c r="CJ276">
        <v>40.5</v>
      </c>
      <c r="CK276">
        <v>32.75</v>
      </c>
      <c r="CL276">
        <v>27.75</v>
      </c>
      <c r="CM276">
        <v>28.5</v>
      </c>
      <c r="CN276">
        <v>36.5</v>
      </c>
      <c r="CO276">
        <v>4.4381649999999997</v>
      </c>
      <c r="CP276">
        <v>84</v>
      </c>
      <c r="CR276">
        <v>15</v>
      </c>
      <c r="CS276">
        <v>28</v>
      </c>
      <c r="CT276">
        <v>92</v>
      </c>
      <c r="CU276">
        <v>89</v>
      </c>
      <c r="CW276">
        <v>77</v>
      </c>
      <c r="CX276">
        <v>24</v>
      </c>
      <c r="CY276">
        <v>62</v>
      </c>
      <c r="CZ276">
        <v>75</v>
      </c>
      <c r="DA276">
        <v>86</v>
      </c>
      <c r="DB276">
        <v>370.5</v>
      </c>
      <c r="DC276">
        <v>24</v>
      </c>
      <c r="DD276">
        <v>62</v>
      </c>
      <c r="DE276">
        <v>75</v>
      </c>
      <c r="DF276">
        <v>86</v>
      </c>
      <c r="DG276">
        <v>523</v>
      </c>
      <c r="DH276" t="s">
        <v>137</v>
      </c>
      <c r="DI276" t="s">
        <v>614</v>
      </c>
      <c r="DJ276">
        <v>2187.3989999999999</v>
      </c>
      <c r="DK276">
        <v>2176.9818999999998</v>
      </c>
      <c r="DL276">
        <v>2182.1486999999997</v>
      </c>
      <c r="DM276">
        <v>2165.0785999999998</v>
      </c>
      <c r="DN276">
        <v>2139.7431000000001</v>
      </c>
      <c r="DO276">
        <v>2126.6738999999998</v>
      </c>
      <c r="DP276">
        <v>2109.5572000000002</v>
      </c>
      <c r="DQ276">
        <v>2095.0657999999999</v>
      </c>
      <c r="DR276">
        <v>2082.2808</v>
      </c>
      <c r="DS276">
        <v>2067.3063000000002</v>
      </c>
      <c r="DT276">
        <v>860.04489999999998</v>
      </c>
      <c r="DU276">
        <v>890.9674</v>
      </c>
      <c r="DV276">
        <v>912.08579999999995</v>
      </c>
      <c r="DW276">
        <v>939.9973</v>
      </c>
      <c r="DX276">
        <v>972.52009999999996</v>
      </c>
      <c r="DY276">
        <v>992.69839999999999</v>
      </c>
      <c r="DZ276">
        <v>1022.6686</v>
      </c>
      <c r="EA276">
        <v>1045.4811999999999</v>
      </c>
      <c r="EB276">
        <v>1064.4087</v>
      </c>
      <c r="EC276">
        <v>1084.0376000000001</v>
      </c>
    </row>
    <row r="277" spans="1:133" customFormat="1" x14ac:dyDescent="0.25">
      <c r="A277" t="s">
        <v>191</v>
      </c>
      <c r="B277" t="s">
        <v>615</v>
      </c>
      <c r="C277">
        <v>277</v>
      </c>
      <c r="D277">
        <v>513984.00003876002</v>
      </c>
      <c r="E277">
        <v>90.401392186069202</v>
      </c>
      <c r="F277">
        <v>896.15435493178018</v>
      </c>
      <c r="G277">
        <v>53701.583432699146</v>
      </c>
      <c r="H277">
        <v>82</v>
      </c>
      <c r="I277">
        <v>27.278862</v>
      </c>
      <c r="J277">
        <v>24.731484999999999</v>
      </c>
      <c r="K277">
        <v>9.9271519999999995</v>
      </c>
      <c r="L277">
        <v>6.5199860000000003</v>
      </c>
      <c r="M277">
        <v>17783</v>
      </c>
      <c r="N277">
        <v>12932</v>
      </c>
      <c r="O277">
        <v>12601</v>
      </c>
      <c r="P277">
        <v>12678</v>
      </c>
      <c r="Q277">
        <v>12884</v>
      </c>
      <c r="R277">
        <v>12959</v>
      </c>
      <c r="S277">
        <v>4851</v>
      </c>
      <c r="T277">
        <v>4453</v>
      </c>
      <c r="U277">
        <v>4592</v>
      </c>
      <c r="V277">
        <v>4663</v>
      </c>
      <c r="W277">
        <v>4721</v>
      </c>
      <c r="X277">
        <v>23.901239</v>
      </c>
      <c r="Y277">
        <v>1.0510470000000001</v>
      </c>
      <c r="Z277">
        <v>12994</v>
      </c>
      <c r="AA277">
        <v>12959</v>
      </c>
      <c r="AB277">
        <v>12850</v>
      </c>
      <c r="AC277">
        <v>12645.420700000001</v>
      </c>
      <c r="AD277">
        <v>5160</v>
      </c>
      <c r="AE277">
        <v>5327</v>
      </c>
      <c r="AF277">
        <v>5459</v>
      </c>
      <c r="AG277">
        <v>5616.9219000000003</v>
      </c>
      <c r="AH277">
        <v>78315.975932000001</v>
      </c>
      <c r="AI277">
        <v>15955.189377000001</v>
      </c>
      <c r="AJ277">
        <v>187.581716</v>
      </c>
      <c r="AK277">
        <v>87.900863000000001</v>
      </c>
      <c r="AL277">
        <v>287094.00123699999</v>
      </c>
      <c r="AM277">
        <v>59.22</v>
      </c>
      <c r="AN277">
        <v>2.7707317100000002</v>
      </c>
      <c r="AO277">
        <v>12.607547</v>
      </c>
      <c r="AP277">
        <v>18.767199999999999</v>
      </c>
      <c r="AQ277">
        <v>20.3306</v>
      </c>
      <c r="AR277">
        <v>20.716799999999999</v>
      </c>
      <c r="AS277">
        <v>18.396000000000001</v>
      </c>
      <c r="AT277">
        <v>23.035299999999999</v>
      </c>
      <c r="AU277">
        <v>371159.54875100002</v>
      </c>
      <c r="AV277">
        <v>318726.62048600003</v>
      </c>
      <c r="AW277">
        <v>334182.77548000001</v>
      </c>
      <c r="AX277">
        <v>363686.94955999998</v>
      </c>
      <c r="AY277">
        <v>367170.96774200001</v>
      </c>
      <c r="AZ277">
        <v>25901.647641</v>
      </c>
      <c r="BA277">
        <v>578.15650100000005</v>
      </c>
      <c r="BB277">
        <v>5549.8373700000002</v>
      </c>
      <c r="BC277">
        <v>176.44686999999999</v>
      </c>
      <c r="BD277">
        <v>226.60681199999999</v>
      </c>
      <c r="BE277">
        <v>111663.98680699999</v>
      </c>
      <c r="BF277">
        <v>94951.350237000006</v>
      </c>
      <c r="BG277">
        <v>6.9785750000000002</v>
      </c>
      <c r="BH277">
        <v>1241</v>
      </c>
      <c r="BI277">
        <v>1347.33333333</v>
      </c>
      <c r="BJ277">
        <v>1329.5</v>
      </c>
      <c r="BK277">
        <v>1249</v>
      </c>
      <c r="BL277">
        <v>1240</v>
      </c>
      <c r="BM277">
        <v>17.996289000000001</v>
      </c>
      <c r="BN277">
        <v>2.0950850000000001</v>
      </c>
      <c r="BO277">
        <v>0.171512</v>
      </c>
      <c r="BP277">
        <v>0.62981500000000001</v>
      </c>
      <c r="BQ277">
        <v>34.738037310000003</v>
      </c>
      <c r="BR277">
        <v>1233</v>
      </c>
      <c r="BS277">
        <v>9336.2409609999995</v>
      </c>
      <c r="BT277">
        <v>47361.806218999998</v>
      </c>
      <c r="BU277">
        <v>173620.90290700001</v>
      </c>
      <c r="BV277">
        <v>1025864.799026</v>
      </c>
      <c r="BW277">
        <v>2479.2779620000001</v>
      </c>
      <c r="BX277">
        <v>70.688034189999996</v>
      </c>
      <c r="BY277">
        <v>12.956092</v>
      </c>
      <c r="BZ277">
        <v>821</v>
      </c>
      <c r="CA277">
        <v>848.75</v>
      </c>
      <c r="CB277">
        <v>848</v>
      </c>
      <c r="CC277">
        <v>847.75</v>
      </c>
      <c r="CD277">
        <v>827.5</v>
      </c>
      <c r="CE277">
        <v>628.5</v>
      </c>
      <c r="CF277">
        <v>651.91666667000004</v>
      </c>
      <c r="CG277">
        <v>651.16666667000004</v>
      </c>
      <c r="CH277">
        <v>649.75</v>
      </c>
      <c r="CI277">
        <v>637.5</v>
      </c>
      <c r="CJ277">
        <v>196.5</v>
      </c>
      <c r="CK277">
        <v>196.83333332999999</v>
      </c>
      <c r="CL277">
        <v>196.83333332999999</v>
      </c>
      <c r="CM277">
        <v>198</v>
      </c>
      <c r="CN277">
        <v>196.5</v>
      </c>
      <c r="CO277">
        <v>4.6167689999999997</v>
      </c>
      <c r="CP277">
        <v>84</v>
      </c>
      <c r="CR277">
        <v>17</v>
      </c>
      <c r="CS277">
        <v>33</v>
      </c>
      <c r="CT277">
        <v>87</v>
      </c>
      <c r="CU277">
        <v>87</v>
      </c>
      <c r="CX277">
        <v>25</v>
      </c>
      <c r="CY277">
        <v>69</v>
      </c>
      <c r="CZ277">
        <v>74</v>
      </c>
      <c r="DA277">
        <v>85</v>
      </c>
      <c r="DB277">
        <v>451</v>
      </c>
      <c r="DC277">
        <v>25</v>
      </c>
      <c r="DD277">
        <v>69</v>
      </c>
      <c r="DE277">
        <v>74</v>
      </c>
      <c r="DF277">
        <v>85</v>
      </c>
      <c r="DG277">
        <v>845</v>
      </c>
      <c r="DH277" t="s">
        <v>191</v>
      </c>
      <c r="DI277" t="s">
        <v>615</v>
      </c>
      <c r="DJ277">
        <v>12975.558499999999</v>
      </c>
      <c r="DK277">
        <v>12963.2788</v>
      </c>
      <c r="DL277">
        <v>12927.355799999999</v>
      </c>
      <c r="DM277">
        <v>12792.234</v>
      </c>
      <c r="DN277">
        <v>12645.420700000001</v>
      </c>
      <c r="DO277">
        <v>12546.4753</v>
      </c>
      <c r="DP277">
        <v>12391.5736</v>
      </c>
      <c r="DQ277">
        <v>12435.1211</v>
      </c>
      <c r="DR277">
        <v>12433.182499999999</v>
      </c>
      <c r="DS277">
        <v>12429.2081</v>
      </c>
      <c r="DT277">
        <v>4870.0735000000004</v>
      </c>
      <c r="DU277">
        <v>5015.4162999999999</v>
      </c>
      <c r="DV277">
        <v>5165.3235999999997</v>
      </c>
      <c r="DW277">
        <v>5415.4639999999999</v>
      </c>
      <c r="DX277">
        <v>5616.9219000000003</v>
      </c>
      <c r="DY277">
        <v>5788.0535</v>
      </c>
      <c r="DZ277">
        <v>6014.3121000000001</v>
      </c>
      <c r="EA277">
        <v>6120.9876999999997</v>
      </c>
      <c r="EB277">
        <v>6202.9426999999996</v>
      </c>
      <c r="EC277">
        <v>6298.4391999999998</v>
      </c>
    </row>
    <row r="278" spans="1:133" customFormat="1" x14ac:dyDescent="0.25">
      <c r="A278" t="s">
        <v>11</v>
      </c>
      <c r="B278" t="s">
        <v>616</v>
      </c>
      <c r="C278">
        <v>278</v>
      </c>
      <c r="D278">
        <v>36827.999996760002</v>
      </c>
      <c r="E278">
        <v>31.317726659298508</v>
      </c>
      <c r="F278">
        <v>1448.2458999867033</v>
      </c>
      <c r="G278">
        <v>34669.230763200001</v>
      </c>
      <c r="H278">
        <v>76</v>
      </c>
      <c r="I278">
        <v>30.41958</v>
      </c>
      <c r="J278">
        <v>18.648018</v>
      </c>
      <c r="K278">
        <v>13.582065</v>
      </c>
      <c r="L278">
        <v>8.5419730000000005</v>
      </c>
      <c r="M278">
        <v>1716</v>
      </c>
      <c r="N278">
        <v>1194</v>
      </c>
      <c r="O278">
        <v>1221</v>
      </c>
      <c r="P278">
        <v>1199</v>
      </c>
      <c r="Q278">
        <v>1205</v>
      </c>
      <c r="R278">
        <v>1197</v>
      </c>
      <c r="S278">
        <v>522</v>
      </c>
      <c r="T278">
        <v>489</v>
      </c>
      <c r="U278">
        <v>495</v>
      </c>
      <c r="V278">
        <v>480</v>
      </c>
      <c r="W278">
        <v>502</v>
      </c>
      <c r="X278">
        <v>28.080511000000001</v>
      </c>
      <c r="Y278">
        <v>1.2436579999999999</v>
      </c>
      <c r="Z278">
        <v>1181</v>
      </c>
      <c r="AA278">
        <v>1180</v>
      </c>
      <c r="AB278">
        <v>1155</v>
      </c>
      <c r="AC278">
        <v>1157.4771000000001</v>
      </c>
      <c r="AD278">
        <v>547</v>
      </c>
      <c r="AE278">
        <v>565</v>
      </c>
      <c r="AF278">
        <v>557</v>
      </c>
      <c r="AG278">
        <v>568.99490000000003</v>
      </c>
      <c r="AH278">
        <v>84389.860140000004</v>
      </c>
      <c r="AI278">
        <v>18571.755850000001</v>
      </c>
      <c r="AJ278">
        <v>-10.975210000000001</v>
      </c>
      <c r="AK278">
        <v>0</v>
      </c>
      <c r="AL278">
        <v>277419.54022999998</v>
      </c>
      <c r="AM278">
        <v>49.201999999999998</v>
      </c>
      <c r="AN278">
        <v>1.55102041</v>
      </c>
      <c r="AO278">
        <v>12.237762</v>
      </c>
      <c r="AP278">
        <v>-8.8178000000000001</v>
      </c>
      <c r="AQ278">
        <v>6.4653999999999998</v>
      </c>
      <c r="AR278">
        <v>-3.7772000000000001</v>
      </c>
      <c r="AS278">
        <v>-11.402900000000001</v>
      </c>
      <c r="AT278">
        <v>-11.5661</v>
      </c>
      <c r="AU278">
        <v>437180.32786899997</v>
      </c>
      <c r="AV278">
        <v>238276.24309900001</v>
      </c>
      <c r="AW278">
        <v>255902.549581</v>
      </c>
      <c r="AX278">
        <v>319873.13432800001</v>
      </c>
      <c r="AY278">
        <v>470123.893805</v>
      </c>
      <c r="AZ278">
        <v>31081.585082000001</v>
      </c>
      <c r="BA278">
        <v>1964.6539029999999</v>
      </c>
      <c r="BB278">
        <v>7372.7704139999996</v>
      </c>
      <c r="BC278">
        <v>0</v>
      </c>
      <c r="BD278">
        <v>-87.219768000000002</v>
      </c>
      <c r="BE278">
        <v>133239.463602</v>
      </c>
      <c r="BF278">
        <v>102176.245211</v>
      </c>
      <c r="BG278">
        <v>7.1095569999999997</v>
      </c>
      <c r="BH278">
        <v>122</v>
      </c>
      <c r="BI278">
        <v>150.83333332999999</v>
      </c>
      <c r="BJ278">
        <v>147.08333332999999</v>
      </c>
      <c r="BK278">
        <v>134</v>
      </c>
      <c r="BL278">
        <v>113</v>
      </c>
      <c r="BM278">
        <v>17.624521000000001</v>
      </c>
      <c r="BO278">
        <v>1.398601</v>
      </c>
      <c r="BQ278">
        <v>24.951219510000001</v>
      </c>
      <c r="BR278">
        <v>123</v>
      </c>
      <c r="BS278">
        <v>9322.0422190000008</v>
      </c>
      <c r="BT278">
        <v>43858.974359</v>
      </c>
      <c r="BU278">
        <v>144180.07662800001</v>
      </c>
      <c r="BV278">
        <v>578938.46153800003</v>
      </c>
      <c r="BW278">
        <v>2626.4568760000002</v>
      </c>
      <c r="BX278">
        <v>39.275862070000002</v>
      </c>
      <c r="BY278">
        <v>20.498083999999999</v>
      </c>
      <c r="BZ278">
        <v>130</v>
      </c>
      <c r="CA278">
        <v>94.416666669999998</v>
      </c>
      <c r="CB278">
        <v>94.666666669999998</v>
      </c>
      <c r="CC278">
        <v>82.333333330000002</v>
      </c>
      <c r="CD278">
        <v>119</v>
      </c>
      <c r="CE278">
        <v>107</v>
      </c>
      <c r="CF278">
        <v>71.416666669999998</v>
      </c>
      <c r="CG278">
        <v>73.916666669999998</v>
      </c>
      <c r="CH278">
        <v>66.5</v>
      </c>
      <c r="CI278">
        <v>95</v>
      </c>
      <c r="CJ278">
        <v>22.5</v>
      </c>
      <c r="CK278">
        <v>23</v>
      </c>
      <c r="CL278">
        <v>20.75</v>
      </c>
      <c r="CM278">
        <v>15.83333333</v>
      </c>
      <c r="CN278">
        <v>24</v>
      </c>
      <c r="CO278">
        <v>7.5757580000000004</v>
      </c>
      <c r="CP278">
        <v>86</v>
      </c>
      <c r="CQ278">
        <v>75.305555560000002</v>
      </c>
      <c r="CR278">
        <v>12</v>
      </c>
      <c r="CS278">
        <v>31</v>
      </c>
      <c r="CT278">
        <v>93</v>
      </c>
      <c r="CU278">
        <v>91</v>
      </c>
      <c r="CV278">
        <v>85.472222220000006</v>
      </c>
      <c r="CW278">
        <v>37</v>
      </c>
      <c r="CX278">
        <v>6</v>
      </c>
      <c r="CY278">
        <v>64</v>
      </c>
      <c r="CZ278">
        <v>73</v>
      </c>
      <c r="DA278">
        <v>93</v>
      </c>
      <c r="DB278">
        <v>423</v>
      </c>
      <c r="DC278">
        <v>6</v>
      </c>
      <c r="DD278">
        <v>64</v>
      </c>
      <c r="DE278">
        <v>73</v>
      </c>
      <c r="DF278">
        <v>93</v>
      </c>
      <c r="DG278">
        <v>859</v>
      </c>
      <c r="DH278" t="s">
        <v>11</v>
      </c>
      <c r="DI278" t="s">
        <v>616</v>
      </c>
      <c r="DJ278">
        <v>1200.2766999999999</v>
      </c>
      <c r="DK278">
        <v>1204.6165000000001</v>
      </c>
      <c r="DL278">
        <v>1202.4912999999999</v>
      </c>
      <c r="DM278">
        <v>1177.0192</v>
      </c>
      <c r="DN278">
        <v>1157.4771000000001</v>
      </c>
      <c r="DO278">
        <v>1143.3943999999999</v>
      </c>
      <c r="DP278">
        <v>1142.1463000000001</v>
      </c>
      <c r="DQ278">
        <v>1134.1808000000001</v>
      </c>
      <c r="DR278">
        <v>1132.6197</v>
      </c>
      <c r="DS278">
        <v>1142.2078999999999</v>
      </c>
      <c r="DT278">
        <v>512.7672</v>
      </c>
      <c r="DU278">
        <v>519.37810000000002</v>
      </c>
      <c r="DV278">
        <v>533.07920000000001</v>
      </c>
      <c r="DW278">
        <v>555.65570000000002</v>
      </c>
      <c r="DX278">
        <v>568.99490000000003</v>
      </c>
      <c r="DY278">
        <v>586.17769999999996</v>
      </c>
      <c r="DZ278">
        <v>585.37009999999998</v>
      </c>
      <c r="EA278">
        <v>589.75810000000001</v>
      </c>
      <c r="EB278">
        <v>603.97479999999996</v>
      </c>
      <c r="EC278">
        <v>604.33770000000004</v>
      </c>
    </row>
    <row r="279" spans="1:133" customFormat="1" x14ac:dyDescent="0.25">
      <c r="A279" t="s">
        <v>10</v>
      </c>
      <c r="B279" t="s">
        <v>617</v>
      </c>
      <c r="C279">
        <v>279</v>
      </c>
      <c r="D279">
        <v>24623.999997359999</v>
      </c>
      <c r="E279">
        <v>113.19654315656416</v>
      </c>
      <c r="F279">
        <v>932.87037047038575</v>
      </c>
      <c r="G279">
        <v>52965.517228827586</v>
      </c>
      <c r="H279">
        <v>63</v>
      </c>
      <c r="I279">
        <v>29.593095000000002</v>
      </c>
      <c r="J279">
        <v>18.742293</v>
      </c>
      <c r="K279">
        <v>15.485564</v>
      </c>
      <c r="L279">
        <v>8.998875</v>
      </c>
      <c r="M279">
        <v>811</v>
      </c>
      <c r="N279">
        <v>571</v>
      </c>
      <c r="O279">
        <v>560</v>
      </c>
      <c r="P279">
        <v>550</v>
      </c>
      <c r="Q279">
        <v>550</v>
      </c>
      <c r="R279">
        <v>581</v>
      </c>
      <c r="S279">
        <v>240</v>
      </c>
      <c r="T279">
        <v>224</v>
      </c>
      <c r="U279">
        <v>238</v>
      </c>
      <c r="V279">
        <v>244</v>
      </c>
      <c r="W279">
        <v>237</v>
      </c>
      <c r="X279">
        <v>30.408698999999999</v>
      </c>
      <c r="Y279">
        <v>1.949756</v>
      </c>
      <c r="Z279">
        <v>569</v>
      </c>
      <c r="AA279">
        <v>573</v>
      </c>
      <c r="AB279">
        <v>585</v>
      </c>
      <c r="AC279">
        <v>553.18449999999996</v>
      </c>
      <c r="AD279">
        <v>229</v>
      </c>
      <c r="AE279">
        <v>227</v>
      </c>
      <c r="AF279">
        <v>242</v>
      </c>
      <c r="AG279">
        <v>261.68009999999998</v>
      </c>
      <c r="AH279">
        <v>94414.303329000002</v>
      </c>
      <c r="AI279">
        <v>23899.887513999998</v>
      </c>
      <c r="AJ279">
        <v>-3.454218</v>
      </c>
      <c r="AK279">
        <v>0</v>
      </c>
      <c r="AL279">
        <v>319041.66666699998</v>
      </c>
      <c r="AM279">
        <v>36.061</v>
      </c>
      <c r="AN279">
        <v>1.65625</v>
      </c>
      <c r="AO279">
        <v>9.1245379999999994</v>
      </c>
      <c r="AP279">
        <v>-5.1406000000000001</v>
      </c>
      <c r="AQ279">
        <v>5.2233999999999998</v>
      </c>
      <c r="AR279">
        <v>-12.964700000000001</v>
      </c>
      <c r="AS279">
        <v>-22.536000000000001</v>
      </c>
      <c r="AT279">
        <v>-6.1714000000000002</v>
      </c>
      <c r="AU279">
        <v>370500</v>
      </c>
      <c r="AV279">
        <v>240351.30972200001</v>
      </c>
      <c r="AW279">
        <v>228317.99163199999</v>
      </c>
      <c r="AX279">
        <v>255738.461538</v>
      </c>
      <c r="AY279">
        <v>340846.15384599997</v>
      </c>
      <c r="AZ279">
        <v>28324.290999000001</v>
      </c>
      <c r="BA279">
        <v>1135.35808</v>
      </c>
      <c r="BB279">
        <v>7428.1964749999997</v>
      </c>
      <c r="BC279">
        <v>0</v>
      </c>
      <c r="BD279">
        <v>3531.68354</v>
      </c>
      <c r="BE279">
        <v>159512.5</v>
      </c>
      <c r="BF279">
        <v>95712.5</v>
      </c>
      <c r="BG279">
        <v>7.6448830000000001</v>
      </c>
      <c r="BH279">
        <v>62</v>
      </c>
      <c r="BI279">
        <v>54.083333330000002</v>
      </c>
      <c r="BJ279">
        <v>59.75</v>
      </c>
      <c r="BK279">
        <v>65</v>
      </c>
      <c r="BL279">
        <v>65</v>
      </c>
      <c r="BM279">
        <v>17.916667</v>
      </c>
      <c r="BO279">
        <v>0.73982700000000001</v>
      </c>
      <c r="BQ279">
        <v>33.096774189999998</v>
      </c>
      <c r="BR279">
        <v>62</v>
      </c>
      <c r="BS279">
        <v>11803.524558999999</v>
      </c>
      <c r="BT279">
        <v>47205.918618999996</v>
      </c>
      <c r="BU279">
        <v>159516.66666700001</v>
      </c>
      <c r="BV279">
        <v>1320137.9310339999</v>
      </c>
      <c r="BW279">
        <v>1893.9580759999999</v>
      </c>
      <c r="BX279">
        <v>40.6</v>
      </c>
      <c r="BY279">
        <v>9.5833329999999997</v>
      </c>
      <c r="BZ279">
        <v>29</v>
      </c>
      <c r="CA279">
        <v>44.416666669999998</v>
      </c>
      <c r="CB279">
        <v>37.5</v>
      </c>
      <c r="CC279">
        <v>27.083333329999999</v>
      </c>
      <c r="CD279">
        <v>24</v>
      </c>
      <c r="CE279">
        <v>23</v>
      </c>
      <c r="CF279">
        <v>38.666666669999998</v>
      </c>
      <c r="CG279">
        <v>30.583333329999999</v>
      </c>
      <c r="CH279">
        <v>21.916666670000001</v>
      </c>
      <c r="CI279">
        <v>20</v>
      </c>
      <c r="CJ279">
        <v>6</v>
      </c>
      <c r="CK279">
        <v>5.75</v>
      </c>
      <c r="CL279">
        <v>6.9166666699999997</v>
      </c>
      <c r="CM279">
        <v>5.1666666699999997</v>
      </c>
      <c r="CN279">
        <v>4</v>
      </c>
      <c r="CO279">
        <v>3.5758320000000001</v>
      </c>
      <c r="CP279">
        <v>83</v>
      </c>
      <c r="CQ279">
        <v>82.055555560000002</v>
      </c>
      <c r="CR279">
        <v>12</v>
      </c>
      <c r="CS279">
        <v>37</v>
      </c>
      <c r="CT279">
        <v>100</v>
      </c>
      <c r="CU279">
        <v>97</v>
      </c>
      <c r="CV279">
        <v>87</v>
      </c>
      <c r="CW279">
        <v>40</v>
      </c>
      <c r="DB279">
        <v>572</v>
      </c>
      <c r="DG279">
        <v>658.5</v>
      </c>
      <c r="DH279" t="s">
        <v>10</v>
      </c>
      <c r="DI279" t="s">
        <v>617</v>
      </c>
      <c r="DJ279">
        <v>571.4393</v>
      </c>
      <c r="DK279">
        <v>565.7056</v>
      </c>
      <c r="DL279">
        <v>567.41190000000006</v>
      </c>
      <c r="DM279">
        <v>560.83079999999995</v>
      </c>
      <c r="DN279">
        <v>553.18449999999996</v>
      </c>
      <c r="DO279">
        <v>530.29349999999999</v>
      </c>
      <c r="DP279">
        <v>523.96040000000005</v>
      </c>
      <c r="DQ279">
        <v>536.85720000000003</v>
      </c>
      <c r="DR279">
        <v>543.94759999999997</v>
      </c>
      <c r="DS279">
        <v>548.54539999999997</v>
      </c>
      <c r="DT279">
        <v>237.15460000000002</v>
      </c>
      <c r="DU279">
        <v>244.60550000000001</v>
      </c>
      <c r="DV279">
        <v>246.48140000000001</v>
      </c>
      <c r="DW279">
        <v>250.64770000000001</v>
      </c>
      <c r="DX279">
        <v>261.68009999999998</v>
      </c>
      <c r="DY279">
        <v>271.2072</v>
      </c>
      <c r="DZ279">
        <v>275.1891</v>
      </c>
      <c r="EA279">
        <v>270.06420000000003</v>
      </c>
      <c r="EB279">
        <v>266.81020000000001</v>
      </c>
      <c r="EC279">
        <v>266.79970000000003</v>
      </c>
    </row>
    <row r="280" spans="1:133" customFormat="1" x14ac:dyDescent="0.25">
      <c r="A280" t="s">
        <v>92</v>
      </c>
      <c r="B280" t="s">
        <v>618</v>
      </c>
      <c r="C280">
        <v>280</v>
      </c>
      <c r="D280">
        <v>24983.999998920001</v>
      </c>
      <c r="E280">
        <v>56.520515784459135</v>
      </c>
      <c r="F280">
        <v>1745.1569004907849</v>
      </c>
      <c r="G280">
        <v>55345.132755433631</v>
      </c>
      <c r="H280">
        <v>75</v>
      </c>
      <c r="I280">
        <v>27.055516999999998</v>
      </c>
      <c r="J280">
        <v>20.379479</v>
      </c>
      <c r="K280">
        <v>14.096638</v>
      </c>
      <c r="L280">
        <v>8.0882349999999992</v>
      </c>
      <c r="M280">
        <v>1423</v>
      </c>
      <c r="N280">
        <v>1038</v>
      </c>
      <c r="O280">
        <v>1019</v>
      </c>
      <c r="P280">
        <v>1026</v>
      </c>
      <c r="Q280">
        <v>1022</v>
      </c>
      <c r="R280">
        <v>1063</v>
      </c>
      <c r="S280">
        <v>385</v>
      </c>
      <c r="T280">
        <v>357</v>
      </c>
      <c r="U280">
        <v>363</v>
      </c>
      <c r="V280">
        <v>366</v>
      </c>
      <c r="W280">
        <v>365</v>
      </c>
      <c r="X280">
        <v>29.894957999999999</v>
      </c>
      <c r="Y280">
        <v>1.3445370000000001</v>
      </c>
      <c r="Z280">
        <v>1047</v>
      </c>
      <c r="AA280">
        <v>1054</v>
      </c>
      <c r="AB280">
        <v>1017</v>
      </c>
      <c r="AC280">
        <v>1034.4498000000001</v>
      </c>
      <c r="AD280">
        <v>409</v>
      </c>
      <c r="AE280">
        <v>420</v>
      </c>
      <c r="AF280">
        <v>403</v>
      </c>
      <c r="AG280">
        <v>400.57330000000002</v>
      </c>
      <c r="AH280">
        <v>87188.334505000006</v>
      </c>
      <c r="AI280">
        <v>22420.168066999999</v>
      </c>
      <c r="AJ280">
        <v>8.0231279999999998</v>
      </c>
      <c r="AK280">
        <v>0</v>
      </c>
      <c r="AL280">
        <v>322257.142857</v>
      </c>
      <c r="AM280">
        <v>54.658999999999999</v>
      </c>
      <c r="AN280">
        <v>2.0294117599999999</v>
      </c>
      <c r="AO280">
        <v>21.995784</v>
      </c>
      <c r="AP280">
        <v>8.1289999999999996</v>
      </c>
      <c r="AQ280">
        <v>23.201000000000001</v>
      </c>
      <c r="AR280">
        <v>10.0647</v>
      </c>
      <c r="AS280">
        <v>2.8113000000000001</v>
      </c>
      <c r="AT280">
        <v>4.1405000000000003</v>
      </c>
      <c r="AU280">
        <v>764929.82456099999</v>
      </c>
      <c r="AV280">
        <v>345300.509326</v>
      </c>
      <c r="AW280">
        <v>389834.12777000002</v>
      </c>
      <c r="AX280">
        <v>460346.15384599997</v>
      </c>
      <c r="AY280">
        <v>498060.240964</v>
      </c>
      <c r="AZ280">
        <v>30640.196767000001</v>
      </c>
      <c r="BA280">
        <v>2142.6470589999999</v>
      </c>
      <c r="BB280">
        <v>7964.9159659999996</v>
      </c>
      <c r="BC280">
        <v>0</v>
      </c>
      <c r="BD280">
        <v>23.529412000000001</v>
      </c>
      <c r="BE280">
        <v>140431.16883099999</v>
      </c>
      <c r="BF280">
        <v>113249.350649</v>
      </c>
      <c r="BG280">
        <v>4.0056219999999998</v>
      </c>
      <c r="BH280">
        <v>57</v>
      </c>
      <c r="BI280">
        <v>98.166666669999998</v>
      </c>
      <c r="BJ280">
        <v>87.416666660000004</v>
      </c>
      <c r="BK280">
        <v>78</v>
      </c>
      <c r="BL280">
        <v>83</v>
      </c>
      <c r="BM280">
        <v>10.12987</v>
      </c>
      <c r="BQ280">
        <v>40.823529409999999</v>
      </c>
      <c r="BR280">
        <v>51</v>
      </c>
      <c r="BS280">
        <v>12289.075629999999</v>
      </c>
      <c r="BT280">
        <v>49193.956429999998</v>
      </c>
      <c r="BU280">
        <v>181825.97402600001</v>
      </c>
      <c r="BV280">
        <v>1238991.150442</v>
      </c>
      <c r="BW280">
        <v>2197.4701340000001</v>
      </c>
      <c r="BX280">
        <v>42.857142860000003</v>
      </c>
      <c r="BY280">
        <v>10.649350999999999</v>
      </c>
      <c r="BZ280">
        <v>56.5</v>
      </c>
      <c r="CB280">
        <v>20.166666670000001</v>
      </c>
      <c r="CC280">
        <v>20.166666670000001</v>
      </c>
      <c r="CD280">
        <v>27.5</v>
      </c>
      <c r="CE280">
        <v>41</v>
      </c>
      <c r="CI280">
        <v>19.5</v>
      </c>
      <c r="CJ280">
        <v>15</v>
      </c>
      <c r="CN280">
        <v>8</v>
      </c>
      <c r="CO280">
        <v>3.970485</v>
      </c>
      <c r="CP280">
        <v>86</v>
      </c>
      <c r="CQ280">
        <v>66.388888890000004</v>
      </c>
      <c r="CS280">
        <v>41</v>
      </c>
      <c r="CT280">
        <v>95</v>
      </c>
      <c r="CU280">
        <v>86</v>
      </c>
      <c r="CV280">
        <v>73.055555560000002</v>
      </c>
      <c r="CX280">
        <v>32</v>
      </c>
      <c r="CY280">
        <v>78</v>
      </c>
      <c r="CZ280">
        <v>78</v>
      </c>
      <c r="DA280">
        <v>83</v>
      </c>
      <c r="DB280">
        <v>628.5</v>
      </c>
      <c r="DC280">
        <v>32</v>
      </c>
      <c r="DD280">
        <v>78</v>
      </c>
      <c r="DE280">
        <v>78</v>
      </c>
      <c r="DF280">
        <v>83</v>
      </c>
      <c r="DG280">
        <v>872</v>
      </c>
      <c r="DH280" t="s">
        <v>92</v>
      </c>
      <c r="DI280" t="s">
        <v>618</v>
      </c>
      <c r="DJ280">
        <v>1042.0342000000001</v>
      </c>
      <c r="DK280">
        <v>1035.4034999999999</v>
      </c>
      <c r="DL280">
        <v>1032.4897000000001</v>
      </c>
      <c r="DM280">
        <v>1038.4593</v>
      </c>
      <c r="DN280">
        <v>1034.4498000000001</v>
      </c>
      <c r="DO280">
        <v>1011.2012999999999</v>
      </c>
      <c r="DP280">
        <v>988.43</v>
      </c>
      <c r="DQ280">
        <v>957.46479999999997</v>
      </c>
      <c r="DR280">
        <v>947.15319999999997</v>
      </c>
      <c r="DS280">
        <v>962.65390000000002</v>
      </c>
      <c r="DT280">
        <v>375.18860000000001</v>
      </c>
      <c r="DU280">
        <v>382.66750000000002</v>
      </c>
      <c r="DV280">
        <v>388.78679999999997</v>
      </c>
      <c r="DW280">
        <v>386.95089999999999</v>
      </c>
      <c r="DX280">
        <v>400.57330000000002</v>
      </c>
      <c r="DY280">
        <v>419.73090000000002</v>
      </c>
      <c r="DZ280">
        <v>438.36279999999999</v>
      </c>
      <c r="EA280">
        <v>460.96469999999999</v>
      </c>
      <c r="EB280">
        <v>471.39370000000002</v>
      </c>
      <c r="EC280">
        <v>473.08859999999999</v>
      </c>
    </row>
    <row r="281" spans="1:133" customFormat="1" x14ac:dyDescent="0.25">
      <c r="A281" t="s">
        <v>293</v>
      </c>
      <c r="B281" t="s">
        <v>619</v>
      </c>
      <c r="C281">
        <v>281</v>
      </c>
      <c r="D281">
        <v>1152</v>
      </c>
      <c r="E281">
        <v>5.2963550939745954</v>
      </c>
      <c r="F281">
        <v>26373.263888898437</v>
      </c>
      <c r="G281">
        <v>76418.604650558133</v>
      </c>
      <c r="H281">
        <v>54</v>
      </c>
      <c r="I281">
        <v>29.218471999999998</v>
      </c>
      <c r="J281">
        <v>19.094138000000001</v>
      </c>
      <c r="K281">
        <v>16.139240000000001</v>
      </c>
      <c r="L281">
        <v>10.411391999999999</v>
      </c>
      <c r="M281">
        <v>1126</v>
      </c>
      <c r="N281">
        <v>797</v>
      </c>
      <c r="O281">
        <v>801</v>
      </c>
      <c r="P281">
        <v>818</v>
      </c>
      <c r="Q281">
        <v>816</v>
      </c>
      <c r="R281">
        <v>816</v>
      </c>
      <c r="S281">
        <v>329</v>
      </c>
      <c r="T281">
        <v>309</v>
      </c>
      <c r="U281">
        <v>316</v>
      </c>
      <c r="V281">
        <v>330</v>
      </c>
      <c r="W281">
        <v>330</v>
      </c>
      <c r="X281">
        <v>35.632911</v>
      </c>
      <c r="Y281">
        <v>1.8670880000000001</v>
      </c>
      <c r="Z281">
        <v>814</v>
      </c>
      <c r="AA281">
        <v>811</v>
      </c>
      <c r="AB281">
        <v>792</v>
      </c>
      <c r="AC281">
        <v>765.6789</v>
      </c>
      <c r="AD281">
        <v>349</v>
      </c>
      <c r="AE281">
        <v>363</v>
      </c>
      <c r="AF281">
        <v>354</v>
      </c>
      <c r="AG281">
        <v>371.10989999999998</v>
      </c>
      <c r="AH281">
        <v>98571.047957000002</v>
      </c>
      <c r="AI281">
        <v>29877.531645999999</v>
      </c>
      <c r="AJ281">
        <v>9.0773790000000005</v>
      </c>
      <c r="AK281">
        <v>64.556961999999999</v>
      </c>
      <c r="AL281">
        <v>337358.66261399997</v>
      </c>
      <c r="AM281">
        <v>69.766999999999996</v>
      </c>
      <c r="AN281">
        <v>1.6774193500000001</v>
      </c>
      <c r="AO281">
        <v>21.403196999999999</v>
      </c>
      <c r="AP281">
        <v>10.6372</v>
      </c>
      <c r="AQ281">
        <v>12.385899999999999</v>
      </c>
      <c r="AR281">
        <v>3.6341999999999999</v>
      </c>
      <c r="AS281">
        <v>6.5461999999999998</v>
      </c>
      <c r="AT281">
        <v>10.266400000000001</v>
      </c>
      <c r="AU281">
        <v>251090.90909100001</v>
      </c>
      <c r="AV281">
        <v>183707.80856400001</v>
      </c>
      <c r="AW281">
        <v>161464.912281</v>
      </c>
      <c r="AX281">
        <v>186914.52991499999</v>
      </c>
      <c r="AY281">
        <v>218942.857143</v>
      </c>
      <c r="AZ281">
        <v>26982.238011000001</v>
      </c>
      <c r="BA281">
        <v>1096.202532</v>
      </c>
      <c r="BB281">
        <v>8680.6962029999995</v>
      </c>
      <c r="BC281">
        <v>79.746835000000004</v>
      </c>
      <c r="BD281">
        <v>212.34177199999999</v>
      </c>
      <c r="BE281">
        <v>107522.796353</v>
      </c>
      <c r="BF281">
        <v>92346.504558999994</v>
      </c>
      <c r="BG281">
        <v>10.746003999999999</v>
      </c>
      <c r="BH281">
        <v>121</v>
      </c>
      <c r="BI281">
        <v>99.25</v>
      </c>
      <c r="BJ281">
        <v>114</v>
      </c>
      <c r="BK281">
        <v>117</v>
      </c>
      <c r="BL281">
        <v>105</v>
      </c>
      <c r="BM281">
        <v>24.620061</v>
      </c>
      <c r="BN281">
        <v>0</v>
      </c>
      <c r="BO281">
        <v>0.62166999999999994</v>
      </c>
      <c r="BQ281">
        <v>12</v>
      </c>
      <c r="BR281">
        <v>8</v>
      </c>
      <c r="BS281">
        <v>19743.987342</v>
      </c>
      <c r="BT281">
        <v>66928.952042999998</v>
      </c>
      <c r="BU281">
        <v>229063.829787</v>
      </c>
      <c r="BV281">
        <v>1752604.6511629999</v>
      </c>
      <c r="BW281">
        <v>2918.2948489999999</v>
      </c>
      <c r="BY281">
        <v>10.942249</v>
      </c>
      <c r="BZ281">
        <v>43</v>
      </c>
      <c r="CA281">
        <v>92.666666669999998</v>
      </c>
      <c r="CB281">
        <v>72.083333330000002</v>
      </c>
      <c r="CD281">
        <v>65.5</v>
      </c>
      <c r="CE281">
        <v>36</v>
      </c>
      <c r="CF281">
        <v>71</v>
      </c>
      <c r="CG281">
        <v>58.5</v>
      </c>
      <c r="CI281">
        <v>53.5</v>
      </c>
      <c r="CJ281">
        <v>7.5</v>
      </c>
      <c r="CK281">
        <v>21.666666670000001</v>
      </c>
      <c r="CL281">
        <v>13.58333333</v>
      </c>
      <c r="CN281">
        <v>12</v>
      </c>
      <c r="CO281">
        <v>3.8188279999999999</v>
      </c>
      <c r="CR281">
        <v>22</v>
      </c>
      <c r="CS281">
        <v>19</v>
      </c>
      <c r="CT281">
        <v>93</v>
      </c>
      <c r="CU281">
        <v>84</v>
      </c>
      <c r="CW281">
        <v>17</v>
      </c>
      <c r="CX281">
        <v>17</v>
      </c>
      <c r="CY281">
        <v>39</v>
      </c>
      <c r="CZ281">
        <v>67</v>
      </c>
      <c r="DA281">
        <v>72</v>
      </c>
      <c r="DB281">
        <v>322.5</v>
      </c>
      <c r="DC281">
        <v>17</v>
      </c>
      <c r="DD281">
        <v>39</v>
      </c>
      <c r="DE281">
        <v>67</v>
      </c>
      <c r="DF281">
        <v>72</v>
      </c>
      <c r="DG281">
        <v>956</v>
      </c>
      <c r="DH281" t="s">
        <v>293</v>
      </c>
      <c r="DI281" t="s">
        <v>619</v>
      </c>
      <c r="DJ281">
        <v>800.73069999999996</v>
      </c>
      <c r="DK281">
        <v>803.67169999999999</v>
      </c>
      <c r="DL281">
        <v>793.75279999999998</v>
      </c>
      <c r="DM281">
        <v>772.9271</v>
      </c>
      <c r="DN281">
        <v>765.6789</v>
      </c>
      <c r="DO281">
        <v>765.31050000000005</v>
      </c>
      <c r="DP281">
        <v>762.32179999999994</v>
      </c>
      <c r="DQ281">
        <v>755.87720000000002</v>
      </c>
      <c r="DR281">
        <v>744.53530000000001</v>
      </c>
      <c r="DS281">
        <v>737.29570000000001</v>
      </c>
      <c r="DT281">
        <v>344.04219999999998</v>
      </c>
      <c r="DU281">
        <v>339.53379999999999</v>
      </c>
      <c r="DV281">
        <v>350.71199999999999</v>
      </c>
      <c r="DW281">
        <v>363.065</v>
      </c>
      <c r="DX281">
        <v>371.10989999999998</v>
      </c>
      <c r="DY281">
        <v>372.34469999999999</v>
      </c>
      <c r="DZ281">
        <v>380.65750000000003</v>
      </c>
      <c r="EA281">
        <v>380.2602</v>
      </c>
      <c r="EB281">
        <v>380.20980000000003</v>
      </c>
      <c r="EC281">
        <v>378.75459999999998</v>
      </c>
    </row>
    <row r="282" spans="1:133" customFormat="1" x14ac:dyDescent="0.25">
      <c r="A282" t="s">
        <v>95</v>
      </c>
      <c r="B282" t="s">
        <v>620</v>
      </c>
      <c r="C282">
        <v>282</v>
      </c>
      <c r="D282">
        <v>189767.99999040001</v>
      </c>
      <c r="E282">
        <v>105.58825792661904</v>
      </c>
      <c r="F282">
        <v>692.41916448780739</v>
      </c>
      <c r="G282">
        <v>46856.000000728003</v>
      </c>
      <c r="H282">
        <v>78</v>
      </c>
      <c r="I282">
        <v>28.509812</v>
      </c>
      <c r="J282">
        <v>23.398748999999999</v>
      </c>
      <c r="K282">
        <v>12.740797000000001</v>
      </c>
      <c r="L282">
        <v>8.4048569999999998</v>
      </c>
      <c r="M282">
        <v>4637</v>
      </c>
      <c r="N282">
        <v>3315</v>
      </c>
      <c r="O282">
        <v>3340</v>
      </c>
      <c r="P282">
        <v>3356</v>
      </c>
      <c r="Q282">
        <v>3325</v>
      </c>
      <c r="R282">
        <v>3295</v>
      </c>
      <c r="S282">
        <v>1322</v>
      </c>
      <c r="T282">
        <v>1210</v>
      </c>
      <c r="U282">
        <v>1241</v>
      </c>
      <c r="V282">
        <v>1284</v>
      </c>
      <c r="W282">
        <v>1332</v>
      </c>
      <c r="X282">
        <v>29.480577</v>
      </c>
      <c r="Y282">
        <v>1.3160400000000001</v>
      </c>
      <c r="Z282">
        <v>3234</v>
      </c>
      <c r="AA282">
        <v>3187</v>
      </c>
      <c r="AB282">
        <v>3204</v>
      </c>
      <c r="AC282">
        <v>3127.4434999999999</v>
      </c>
      <c r="AD282">
        <v>1401</v>
      </c>
      <c r="AE282">
        <v>1438</v>
      </c>
      <c r="AF282">
        <v>1433</v>
      </c>
      <c r="AG282">
        <v>1514.9128000000001</v>
      </c>
      <c r="AH282">
        <v>86331.248651999995</v>
      </c>
      <c r="AI282">
        <v>21067.455019000001</v>
      </c>
      <c r="AJ282">
        <v>42.826891000000003</v>
      </c>
      <c r="AK282">
        <v>150.74066999999999</v>
      </c>
      <c r="AL282">
        <v>302812.40544599999</v>
      </c>
      <c r="AM282">
        <v>54.85</v>
      </c>
      <c r="AN282">
        <v>2.8952702700000001</v>
      </c>
      <c r="AO282">
        <v>11.171016</v>
      </c>
      <c r="AP282">
        <v>14.8424</v>
      </c>
      <c r="AQ282">
        <v>9.2058999999999997</v>
      </c>
      <c r="AR282">
        <v>3.5779000000000001</v>
      </c>
      <c r="AS282">
        <v>5.4217000000000004</v>
      </c>
      <c r="AT282">
        <v>5.5822000000000003</v>
      </c>
      <c r="AU282">
        <v>350397.33333300002</v>
      </c>
      <c r="AV282">
        <v>287177.03835699998</v>
      </c>
      <c r="AW282">
        <v>274316.04817199998</v>
      </c>
      <c r="AX282">
        <v>302783.09859200002</v>
      </c>
      <c r="AY282">
        <v>339805.55555599998</v>
      </c>
      <c r="AZ282">
        <v>28337.071381999998</v>
      </c>
      <c r="BA282">
        <v>1847.3520249999999</v>
      </c>
      <c r="BB282">
        <v>7093.9665590000004</v>
      </c>
      <c r="BC282">
        <v>14.686248000000001</v>
      </c>
      <c r="BD282">
        <v>153.85593499999999</v>
      </c>
      <c r="BE282">
        <v>126211.043873</v>
      </c>
      <c r="BF282">
        <v>99394.099849000006</v>
      </c>
      <c r="BG282">
        <v>8.0871250000000003</v>
      </c>
      <c r="BH282">
        <v>375</v>
      </c>
      <c r="BI282">
        <v>328.08333333000002</v>
      </c>
      <c r="BJ282">
        <v>339.08333333000002</v>
      </c>
      <c r="BK282">
        <v>355</v>
      </c>
      <c r="BL282">
        <v>360</v>
      </c>
      <c r="BM282">
        <v>19.591528</v>
      </c>
      <c r="BN282">
        <v>3.733333</v>
      </c>
      <c r="BO282">
        <v>0.72245000000000004</v>
      </c>
      <c r="BP282">
        <v>0.17252500000000001</v>
      </c>
      <c r="BQ282">
        <v>41.946949600000003</v>
      </c>
      <c r="BR282">
        <v>377</v>
      </c>
      <c r="BS282">
        <v>11806.853583</v>
      </c>
      <c r="BT282">
        <v>49827.043346999999</v>
      </c>
      <c r="BU282">
        <v>174771.55824499999</v>
      </c>
      <c r="BV282">
        <v>924192</v>
      </c>
      <c r="BW282">
        <v>2526.2022860000002</v>
      </c>
      <c r="BX282">
        <v>66.078947369999995</v>
      </c>
      <c r="BY282">
        <v>14.258699</v>
      </c>
      <c r="BZ282">
        <v>250</v>
      </c>
      <c r="CA282">
        <v>245.41666667000001</v>
      </c>
      <c r="CB282">
        <v>248.66666667000001</v>
      </c>
      <c r="CC282">
        <v>245.41666667000001</v>
      </c>
      <c r="CD282">
        <v>247.5</v>
      </c>
      <c r="CE282">
        <v>188.5</v>
      </c>
      <c r="CF282">
        <v>175.58333332999999</v>
      </c>
      <c r="CG282">
        <v>181.91666667000001</v>
      </c>
      <c r="CH282">
        <v>178.58333332999999</v>
      </c>
      <c r="CI282">
        <v>188.5</v>
      </c>
      <c r="CJ282">
        <v>61.5</v>
      </c>
      <c r="CK282">
        <v>69.833333330000002</v>
      </c>
      <c r="CL282">
        <v>66.75</v>
      </c>
      <c r="CM282">
        <v>66.833333330000002</v>
      </c>
      <c r="CN282">
        <v>60</v>
      </c>
      <c r="CO282">
        <v>5.3914169999999997</v>
      </c>
      <c r="CP282">
        <v>85</v>
      </c>
      <c r="CQ282">
        <v>69.777777779999994</v>
      </c>
      <c r="CR282">
        <v>18</v>
      </c>
      <c r="CS282">
        <v>35</v>
      </c>
      <c r="CT282">
        <v>89</v>
      </c>
      <c r="CU282">
        <v>87</v>
      </c>
      <c r="CV282">
        <v>72.583333330000002</v>
      </c>
      <c r="CW282">
        <v>134</v>
      </c>
      <c r="CX282">
        <v>20</v>
      </c>
      <c r="CY282">
        <v>61</v>
      </c>
      <c r="CZ282">
        <v>68</v>
      </c>
      <c r="DA282">
        <v>83</v>
      </c>
      <c r="DB282">
        <v>854</v>
      </c>
      <c r="DC282">
        <v>20</v>
      </c>
      <c r="DD282">
        <v>61</v>
      </c>
      <c r="DE282">
        <v>68</v>
      </c>
      <c r="DF282">
        <v>83</v>
      </c>
      <c r="DG282">
        <v>880</v>
      </c>
      <c r="DH282" t="s">
        <v>95</v>
      </c>
      <c r="DI282" t="s">
        <v>620</v>
      </c>
      <c r="DJ282">
        <v>3332.6226000000001</v>
      </c>
      <c r="DK282">
        <v>3249.1484999999998</v>
      </c>
      <c r="DL282">
        <v>3217.8134999999997</v>
      </c>
      <c r="DM282">
        <v>3196.1833000000001</v>
      </c>
      <c r="DN282">
        <v>3127.4434999999999</v>
      </c>
      <c r="DO282">
        <v>3107.3281999999999</v>
      </c>
      <c r="DP282">
        <v>3070.7613999999999</v>
      </c>
      <c r="DQ282">
        <v>3038.5336000000002</v>
      </c>
      <c r="DR282">
        <v>3045.5253000000002</v>
      </c>
      <c r="DS282">
        <v>3067.8618999999999</v>
      </c>
      <c r="DT282">
        <v>1327.3596</v>
      </c>
      <c r="DU282">
        <v>1385.4549</v>
      </c>
      <c r="DV282">
        <v>1421.5454</v>
      </c>
      <c r="DW282">
        <v>1457.6416999999999</v>
      </c>
      <c r="DX282">
        <v>1514.9128000000001</v>
      </c>
      <c r="DY282">
        <v>1533.1484</v>
      </c>
      <c r="DZ282">
        <v>1565.7055</v>
      </c>
      <c r="EA282">
        <v>1598.4011</v>
      </c>
      <c r="EB282">
        <v>1611.3093000000001</v>
      </c>
      <c r="EC282">
        <v>1613.4331</v>
      </c>
    </row>
    <row r="283" spans="1:133" customFormat="1" x14ac:dyDescent="0.25">
      <c r="A283" t="s">
        <v>294</v>
      </c>
      <c r="B283" t="s">
        <v>621</v>
      </c>
      <c r="C283">
        <v>283</v>
      </c>
      <c r="G283">
        <v>46425.806454193546</v>
      </c>
      <c r="H283">
        <v>58</v>
      </c>
      <c r="I283">
        <v>26.075949000000001</v>
      </c>
      <c r="J283">
        <v>20.189872999999999</v>
      </c>
      <c r="K283">
        <v>16.290361000000001</v>
      </c>
      <c r="L283">
        <v>10.002428</v>
      </c>
      <c r="M283">
        <v>1580</v>
      </c>
      <c r="N283">
        <v>1168</v>
      </c>
      <c r="O283">
        <v>1105</v>
      </c>
      <c r="P283">
        <v>1103</v>
      </c>
      <c r="Q283">
        <v>1142</v>
      </c>
      <c r="R283">
        <v>1160</v>
      </c>
      <c r="S283">
        <v>412</v>
      </c>
      <c r="T283">
        <v>371</v>
      </c>
      <c r="U283">
        <v>397</v>
      </c>
      <c r="V283">
        <v>399</v>
      </c>
      <c r="W283">
        <v>399</v>
      </c>
      <c r="X283">
        <v>38.358825000000003</v>
      </c>
      <c r="Y283">
        <v>1.675163</v>
      </c>
      <c r="Z283">
        <v>1101</v>
      </c>
      <c r="AA283">
        <v>1091</v>
      </c>
      <c r="AB283">
        <v>1137</v>
      </c>
      <c r="AC283">
        <v>1129.7862</v>
      </c>
      <c r="AD283">
        <v>403</v>
      </c>
      <c r="AE283">
        <v>415</v>
      </c>
      <c r="AF283">
        <v>433</v>
      </c>
      <c r="AG283">
        <v>459.36590000000001</v>
      </c>
      <c r="AH283">
        <v>78121.518987000003</v>
      </c>
      <c r="AI283">
        <v>24945.132313999999</v>
      </c>
      <c r="AJ283">
        <v>-2.1090819999999999</v>
      </c>
      <c r="AK283">
        <v>114.10536500000001</v>
      </c>
      <c r="AL283">
        <v>299592.23301000003</v>
      </c>
      <c r="AM283">
        <v>59.503999999999998</v>
      </c>
      <c r="AN283">
        <v>1.7027026999999999</v>
      </c>
      <c r="AO283">
        <v>18.481013000000001</v>
      </c>
      <c r="AP283">
        <v>-2.0114000000000001</v>
      </c>
      <c r="AQ283">
        <v>7.4531999999999998</v>
      </c>
      <c r="AR283">
        <v>-3.4819</v>
      </c>
      <c r="AS283">
        <v>-6.2885</v>
      </c>
      <c r="AT283">
        <v>-6.8453999999999997</v>
      </c>
      <c r="AU283">
        <v>247353.33333299999</v>
      </c>
      <c r="AV283">
        <v>226793.16888000001</v>
      </c>
      <c r="AW283">
        <v>223171.47708000001</v>
      </c>
      <c r="AX283">
        <v>231231.29251699999</v>
      </c>
      <c r="AY283">
        <v>236195.80419600001</v>
      </c>
      <c r="AZ283">
        <v>23482.911392000002</v>
      </c>
      <c r="BA283">
        <v>2137.1692159999998</v>
      </c>
      <c r="BB283">
        <v>7886.8657439999997</v>
      </c>
      <c r="BC283">
        <v>113.862588</v>
      </c>
      <c r="BD283">
        <v>106.579267</v>
      </c>
      <c r="BE283">
        <v>115604.368932</v>
      </c>
      <c r="BF283">
        <v>90055.825242999999</v>
      </c>
      <c r="BG283">
        <v>9.4936710000000009</v>
      </c>
      <c r="BH283">
        <v>150</v>
      </c>
      <c r="BI283">
        <v>131.75</v>
      </c>
      <c r="BJ283">
        <v>147.25</v>
      </c>
      <c r="BK283">
        <v>147</v>
      </c>
      <c r="BL283">
        <v>143</v>
      </c>
      <c r="BM283">
        <v>24.029126000000002</v>
      </c>
      <c r="BN283">
        <v>0</v>
      </c>
      <c r="BO283">
        <v>1.4556960000000001</v>
      </c>
      <c r="BR283">
        <v>0</v>
      </c>
      <c r="BS283">
        <v>14586.550133999999</v>
      </c>
      <c r="BT283">
        <v>47679.113923999997</v>
      </c>
      <c r="BU283">
        <v>182847.087379</v>
      </c>
      <c r="BV283">
        <v>972038.70967699995</v>
      </c>
      <c r="BW283">
        <v>2277.2151899999999</v>
      </c>
      <c r="BY283">
        <v>14.320387999999999</v>
      </c>
      <c r="BZ283">
        <v>77.5</v>
      </c>
      <c r="CA283">
        <v>75.583333330000002</v>
      </c>
      <c r="CB283">
        <v>76.916666669999998</v>
      </c>
      <c r="CC283">
        <v>74.166666669999998</v>
      </c>
      <c r="CD283">
        <v>75</v>
      </c>
      <c r="CE283">
        <v>59</v>
      </c>
      <c r="CF283">
        <v>58.5</v>
      </c>
      <c r="CG283">
        <v>61.333333330000002</v>
      </c>
      <c r="CH283">
        <v>59</v>
      </c>
      <c r="CI283">
        <v>58</v>
      </c>
      <c r="CJ283">
        <v>19</v>
      </c>
      <c r="CK283">
        <v>17.083333329999999</v>
      </c>
      <c r="CL283">
        <v>15.58333333</v>
      </c>
      <c r="CM283">
        <v>15.16666667</v>
      </c>
      <c r="CN283">
        <v>17</v>
      </c>
      <c r="CO283">
        <v>4.9050630000000002</v>
      </c>
      <c r="CP283">
        <v>86</v>
      </c>
      <c r="CQ283">
        <v>60.666666669999998</v>
      </c>
      <c r="CR283">
        <v>12</v>
      </c>
      <c r="CS283">
        <v>34</v>
      </c>
      <c r="CT283">
        <v>93</v>
      </c>
      <c r="CU283">
        <v>84</v>
      </c>
      <c r="CV283">
        <v>64.138888890000004</v>
      </c>
      <c r="CW283">
        <v>69</v>
      </c>
      <c r="CX283">
        <v>32</v>
      </c>
      <c r="CY283">
        <v>73</v>
      </c>
      <c r="CZ283">
        <v>53</v>
      </c>
      <c r="DA283">
        <v>100</v>
      </c>
      <c r="DB283">
        <v>937.5</v>
      </c>
      <c r="DC283">
        <v>32</v>
      </c>
      <c r="DD283">
        <v>73</v>
      </c>
      <c r="DE283">
        <v>53</v>
      </c>
      <c r="DF283">
        <v>100</v>
      </c>
      <c r="DG283">
        <v>1591</v>
      </c>
      <c r="DH283" t="s">
        <v>294</v>
      </c>
      <c r="DI283" t="s">
        <v>621</v>
      </c>
      <c r="DJ283">
        <v>1161.7797</v>
      </c>
      <c r="DK283">
        <v>1158.4957999999999</v>
      </c>
      <c r="DL283">
        <v>1155.9581000000001</v>
      </c>
      <c r="DM283">
        <v>1136.1457</v>
      </c>
      <c r="DN283">
        <v>1129.7862</v>
      </c>
      <c r="DO283">
        <v>1099.2076999999999</v>
      </c>
      <c r="DP283">
        <v>1085.6936000000001</v>
      </c>
      <c r="DQ283">
        <v>1053.5711000000001</v>
      </c>
      <c r="DR283">
        <v>1038.578</v>
      </c>
      <c r="DS283">
        <v>1026.2511</v>
      </c>
      <c r="DT283">
        <v>409.38549999999998</v>
      </c>
      <c r="DU283">
        <v>417.35829999999999</v>
      </c>
      <c r="DV283">
        <v>435.75079999999997</v>
      </c>
      <c r="DW283">
        <v>450.06060000000002</v>
      </c>
      <c r="DX283">
        <v>459.36590000000001</v>
      </c>
      <c r="DY283">
        <v>479.32400000000001</v>
      </c>
      <c r="DZ283">
        <v>494.35419999999999</v>
      </c>
      <c r="EA283">
        <v>519.90420000000006</v>
      </c>
      <c r="EB283">
        <v>532.64080000000001</v>
      </c>
      <c r="EC283">
        <v>538.89340000000004</v>
      </c>
    </row>
    <row r="284" spans="1:133" customFormat="1" x14ac:dyDescent="0.25">
      <c r="A284" t="s">
        <v>176</v>
      </c>
      <c r="B284" t="s">
        <v>622</v>
      </c>
      <c r="C284">
        <v>284</v>
      </c>
      <c r="D284">
        <v>37320.000003720001</v>
      </c>
      <c r="E284">
        <v>54.528656984966602</v>
      </c>
      <c r="F284">
        <v>1669.2122184831869</v>
      </c>
      <c r="G284">
        <v>68776.119411582084</v>
      </c>
      <c r="H284">
        <v>51</v>
      </c>
      <c r="I284">
        <v>28.208812000000002</v>
      </c>
      <c r="J284">
        <v>17.720306000000001</v>
      </c>
      <c r="K284">
        <v>17.576066000000001</v>
      </c>
      <c r="L284">
        <v>10.011899</v>
      </c>
      <c r="M284">
        <v>2088</v>
      </c>
      <c r="N284">
        <v>1499</v>
      </c>
      <c r="O284">
        <v>1515</v>
      </c>
      <c r="P284">
        <v>1497</v>
      </c>
      <c r="Q284">
        <v>1509</v>
      </c>
      <c r="R284">
        <v>1504</v>
      </c>
      <c r="S284">
        <v>589</v>
      </c>
      <c r="T284">
        <v>553</v>
      </c>
      <c r="U284">
        <v>579</v>
      </c>
      <c r="V284">
        <v>583</v>
      </c>
      <c r="W284">
        <v>603</v>
      </c>
      <c r="X284">
        <v>35.492095999999997</v>
      </c>
      <c r="Y284">
        <v>1.274859</v>
      </c>
      <c r="Z284">
        <v>1504</v>
      </c>
      <c r="AA284">
        <v>1502</v>
      </c>
      <c r="AB284">
        <v>1543</v>
      </c>
      <c r="AC284">
        <v>1477.4295</v>
      </c>
      <c r="AD284">
        <v>609</v>
      </c>
      <c r="AE284">
        <v>613</v>
      </c>
      <c r="AF284">
        <v>587</v>
      </c>
      <c r="AG284">
        <v>621.36059999999998</v>
      </c>
      <c r="AH284">
        <v>91161.877395000003</v>
      </c>
      <c r="AI284">
        <v>28305.456399999999</v>
      </c>
      <c r="AJ284">
        <v>6.8545489999999996</v>
      </c>
      <c r="AK284">
        <v>0</v>
      </c>
      <c r="AL284">
        <v>323168.08149399998</v>
      </c>
      <c r="AM284">
        <v>56.901000000000003</v>
      </c>
      <c r="AN284">
        <v>4</v>
      </c>
      <c r="AO284">
        <v>23.850574999999999</v>
      </c>
      <c r="AP284">
        <v>4.2930000000000001</v>
      </c>
      <c r="AQ284">
        <v>17.4283</v>
      </c>
      <c r="AR284">
        <v>8.7185000000000006</v>
      </c>
      <c r="AS284">
        <v>9.0335000000000001</v>
      </c>
      <c r="AT284">
        <v>5.5431999999999997</v>
      </c>
      <c r="AU284">
        <v>809025.97402600001</v>
      </c>
      <c r="AV284">
        <v>346553.14646900003</v>
      </c>
      <c r="AW284">
        <v>420829.32694300002</v>
      </c>
      <c r="AX284">
        <v>570308.41121499997</v>
      </c>
      <c r="AY284">
        <v>617828.28282800002</v>
      </c>
      <c r="AZ284">
        <v>29834.770114999999</v>
      </c>
      <c r="BA284">
        <v>1324.1543429999999</v>
      </c>
      <c r="BB284">
        <v>9528.1319050000002</v>
      </c>
      <c r="BC284">
        <v>0</v>
      </c>
      <c r="BD284">
        <v>479.85721599999999</v>
      </c>
      <c r="BE284">
        <v>125067.91171499999</v>
      </c>
      <c r="BF284">
        <v>105764.00679100001</v>
      </c>
      <c r="BG284">
        <v>3.6877390000000001</v>
      </c>
      <c r="BH284">
        <v>77</v>
      </c>
      <c r="BI284">
        <v>157.58333334</v>
      </c>
      <c r="BJ284">
        <v>138.66666666</v>
      </c>
      <c r="BK284">
        <v>107</v>
      </c>
      <c r="BL284">
        <v>99</v>
      </c>
      <c r="BM284">
        <v>9.8471989999999998</v>
      </c>
      <c r="BN284">
        <v>10.389609999999999</v>
      </c>
      <c r="BO284">
        <v>0.38314199999999998</v>
      </c>
      <c r="BQ284">
        <v>49.365079369999997</v>
      </c>
      <c r="BR284">
        <v>63</v>
      </c>
      <c r="BS284">
        <v>16973.652898</v>
      </c>
      <c r="BT284">
        <v>55882.183907999999</v>
      </c>
      <c r="BU284">
        <v>198101.86757199999</v>
      </c>
      <c r="BV284">
        <v>1161014.9253730001</v>
      </c>
      <c r="BW284">
        <v>3310.3448279999998</v>
      </c>
      <c r="BX284">
        <v>57</v>
      </c>
      <c r="BY284">
        <v>12.903226</v>
      </c>
      <c r="BZ284">
        <v>100.5</v>
      </c>
      <c r="CA284">
        <v>69.083333330000002</v>
      </c>
      <c r="CB284">
        <v>113.66666667</v>
      </c>
      <c r="CC284">
        <v>111.5</v>
      </c>
      <c r="CD284">
        <v>108.5</v>
      </c>
      <c r="CE284">
        <v>76</v>
      </c>
      <c r="CF284">
        <v>56.666666669999998</v>
      </c>
      <c r="CG284">
        <v>91.333333330000002</v>
      </c>
      <c r="CH284">
        <v>88.75</v>
      </c>
      <c r="CI284">
        <v>86.5</v>
      </c>
      <c r="CJ284">
        <v>23.5</v>
      </c>
      <c r="CK284">
        <v>12.41666667</v>
      </c>
      <c r="CL284">
        <v>22.333333329999999</v>
      </c>
      <c r="CM284">
        <v>22.75</v>
      </c>
      <c r="CN284">
        <v>22</v>
      </c>
      <c r="CO284">
        <v>4.813218</v>
      </c>
      <c r="CP284">
        <v>84</v>
      </c>
      <c r="CS284">
        <v>45</v>
      </c>
      <c r="CT284">
        <v>87</v>
      </c>
      <c r="CU284">
        <v>90</v>
      </c>
      <c r="CX284">
        <v>21</v>
      </c>
      <c r="CY284">
        <v>83</v>
      </c>
      <c r="CZ284">
        <v>79</v>
      </c>
      <c r="DA284">
        <v>90</v>
      </c>
      <c r="DB284">
        <v>1059.5</v>
      </c>
      <c r="DC284">
        <v>21</v>
      </c>
      <c r="DD284">
        <v>83</v>
      </c>
      <c r="DE284">
        <v>79</v>
      </c>
      <c r="DF284">
        <v>90</v>
      </c>
      <c r="DG284">
        <v>1514</v>
      </c>
      <c r="DH284" t="s">
        <v>176</v>
      </c>
      <c r="DI284" t="s">
        <v>622</v>
      </c>
      <c r="DJ284">
        <v>1505.5029999999999</v>
      </c>
      <c r="DK284">
        <v>1517.8457000000001</v>
      </c>
      <c r="DL284">
        <v>1515.933</v>
      </c>
      <c r="DM284">
        <v>1508.1046999999999</v>
      </c>
      <c r="DN284">
        <v>1477.4295</v>
      </c>
      <c r="DO284">
        <v>1452.7689</v>
      </c>
      <c r="DP284">
        <v>1419.7807</v>
      </c>
      <c r="DQ284">
        <v>1411.9159999999999</v>
      </c>
      <c r="DR284">
        <v>1373.7591</v>
      </c>
      <c r="DS284">
        <v>1349.3864000000001</v>
      </c>
      <c r="DT284">
        <v>595.36969999999997</v>
      </c>
      <c r="DU284">
        <v>596.87660000000005</v>
      </c>
      <c r="DV284">
        <v>596.02549999999997</v>
      </c>
      <c r="DW284">
        <v>596.32330000000002</v>
      </c>
      <c r="DX284">
        <v>621.36059999999998</v>
      </c>
      <c r="DY284">
        <v>633.47159999999997</v>
      </c>
      <c r="DZ284">
        <v>655.42150000000004</v>
      </c>
      <c r="EA284">
        <v>653.87030000000004</v>
      </c>
      <c r="EB284">
        <v>677.95010000000002</v>
      </c>
      <c r="EC284">
        <v>685.96090000000004</v>
      </c>
    </row>
    <row r="285" spans="1:133" customFormat="1" x14ac:dyDescent="0.25">
      <c r="A285" t="s">
        <v>60</v>
      </c>
      <c r="B285" t="s">
        <v>623</v>
      </c>
      <c r="C285">
        <v>285</v>
      </c>
      <c r="D285">
        <v>209219.99999004003</v>
      </c>
      <c r="E285">
        <v>140.54675698649709</v>
      </c>
      <c r="F285">
        <v>629.85852215926479</v>
      </c>
      <c r="G285">
        <v>52059.829057491457</v>
      </c>
      <c r="H285">
        <v>82</v>
      </c>
      <c r="I285">
        <v>29.908010000000001</v>
      </c>
      <c r="J285">
        <v>18.353152000000001</v>
      </c>
      <c r="K285">
        <v>12.037887</v>
      </c>
      <c r="L285">
        <v>7.6521239999999997</v>
      </c>
      <c r="M285">
        <v>4457</v>
      </c>
      <c r="N285">
        <v>3124</v>
      </c>
      <c r="O285">
        <v>3159</v>
      </c>
      <c r="P285">
        <v>3142</v>
      </c>
      <c r="Q285">
        <v>3109</v>
      </c>
      <c r="R285">
        <v>3111</v>
      </c>
      <c r="S285">
        <v>1333</v>
      </c>
      <c r="T285">
        <v>1269</v>
      </c>
      <c r="U285">
        <v>1299</v>
      </c>
      <c r="V285">
        <v>1317</v>
      </c>
      <c r="W285">
        <v>1338</v>
      </c>
      <c r="X285">
        <v>25.585533999999999</v>
      </c>
      <c r="Y285">
        <v>1.268656</v>
      </c>
      <c r="Z285">
        <v>3027</v>
      </c>
      <c r="AA285">
        <v>3010</v>
      </c>
      <c r="AB285">
        <v>3066</v>
      </c>
      <c r="AC285">
        <v>3096.1574000000001</v>
      </c>
      <c r="AD285">
        <v>1342</v>
      </c>
      <c r="AE285">
        <v>1340</v>
      </c>
      <c r="AF285">
        <v>1354</v>
      </c>
      <c r="AG285">
        <v>1381.4694999999999</v>
      </c>
      <c r="AH285">
        <v>97603.544985</v>
      </c>
      <c r="AI285">
        <v>21911.194029999999</v>
      </c>
      <c r="AJ285">
        <v>77.459541999999999</v>
      </c>
      <c r="AK285">
        <v>106.02755500000001</v>
      </c>
      <c r="AL285">
        <v>326345.83645900001</v>
      </c>
      <c r="AM285">
        <v>53.911999999999999</v>
      </c>
      <c r="AN285">
        <v>2.1530054600000001</v>
      </c>
      <c r="AO285">
        <v>10.881759000000001</v>
      </c>
      <c r="AP285">
        <v>25.4605</v>
      </c>
      <c r="AQ285">
        <v>36.139400000000002</v>
      </c>
      <c r="AR285">
        <v>22.810199999999998</v>
      </c>
      <c r="AS285">
        <v>21.265799999999999</v>
      </c>
      <c r="AT285">
        <v>22.043800000000001</v>
      </c>
      <c r="AU285">
        <v>540077.86885199999</v>
      </c>
      <c r="AV285">
        <v>430190.44247200002</v>
      </c>
      <c r="AW285">
        <v>445518.299046</v>
      </c>
      <c r="AX285">
        <v>503677.68595000001</v>
      </c>
      <c r="AY285">
        <v>535147.54098399996</v>
      </c>
      <c r="AZ285">
        <v>29566.748933999999</v>
      </c>
      <c r="BA285">
        <v>2260.275545</v>
      </c>
      <c r="BB285">
        <v>7017.1641790000003</v>
      </c>
      <c r="BC285">
        <v>0</v>
      </c>
      <c r="BD285">
        <v>0</v>
      </c>
      <c r="BE285">
        <v>129239.309827</v>
      </c>
      <c r="BF285">
        <v>98858.964741000003</v>
      </c>
      <c r="BG285">
        <v>5.4745340000000002</v>
      </c>
      <c r="BH285">
        <v>244</v>
      </c>
      <c r="BI285">
        <v>235.41666667000001</v>
      </c>
      <c r="BJ285">
        <v>239.08333334</v>
      </c>
      <c r="BK285">
        <v>242</v>
      </c>
      <c r="BL285">
        <v>244</v>
      </c>
      <c r="BM285">
        <v>13.503375999999999</v>
      </c>
      <c r="BN285">
        <v>21.721311</v>
      </c>
      <c r="BO285">
        <v>0.38142199999999998</v>
      </c>
      <c r="BP285">
        <v>0.20193</v>
      </c>
      <c r="BQ285">
        <v>71.748971190000006</v>
      </c>
      <c r="BR285">
        <v>243</v>
      </c>
      <c r="BS285">
        <v>12527.611940000001</v>
      </c>
      <c r="BT285">
        <v>58505.496971</v>
      </c>
      <c r="BU285">
        <v>195618.15453900001</v>
      </c>
      <c r="BV285">
        <v>1114354.7008549999</v>
      </c>
      <c r="BW285">
        <v>2733.2286290000002</v>
      </c>
      <c r="BX285">
        <v>114.62295082</v>
      </c>
      <c r="BY285">
        <v>12.828207000000001</v>
      </c>
      <c r="BZ285">
        <v>234</v>
      </c>
      <c r="CA285">
        <v>280.91666666999998</v>
      </c>
      <c r="CB285">
        <v>269.66666666999998</v>
      </c>
      <c r="CC285">
        <v>233.33333332999999</v>
      </c>
      <c r="CD285">
        <v>223.5</v>
      </c>
      <c r="CE285">
        <v>171</v>
      </c>
      <c r="CF285">
        <v>210.16666667000001</v>
      </c>
      <c r="CG285">
        <v>202.16666667000001</v>
      </c>
      <c r="CH285">
        <v>166.91666667000001</v>
      </c>
      <c r="CI285">
        <v>166</v>
      </c>
      <c r="CJ285">
        <v>63</v>
      </c>
      <c r="CK285">
        <v>70.75</v>
      </c>
      <c r="CL285">
        <v>67.5</v>
      </c>
      <c r="CM285">
        <v>66.416666669999998</v>
      </c>
      <c r="CN285">
        <v>61</v>
      </c>
      <c r="CO285">
        <v>5.2501680000000004</v>
      </c>
      <c r="CP285">
        <v>84</v>
      </c>
      <c r="CR285">
        <v>15</v>
      </c>
      <c r="CS285">
        <v>31</v>
      </c>
      <c r="CT285">
        <v>83</v>
      </c>
      <c r="CU285">
        <v>81</v>
      </c>
      <c r="CX285">
        <v>30</v>
      </c>
      <c r="CY285">
        <v>60</v>
      </c>
      <c r="CZ285">
        <v>60</v>
      </c>
      <c r="DA285">
        <v>75</v>
      </c>
      <c r="DB285">
        <v>605</v>
      </c>
      <c r="DC285">
        <v>30</v>
      </c>
      <c r="DD285">
        <v>60</v>
      </c>
      <c r="DE285">
        <v>60</v>
      </c>
      <c r="DF285">
        <v>75</v>
      </c>
      <c r="DG285">
        <v>1173</v>
      </c>
      <c r="DH285" t="s">
        <v>60</v>
      </c>
      <c r="DI285" t="s">
        <v>623</v>
      </c>
      <c r="DJ285">
        <v>3120.0464000000002</v>
      </c>
      <c r="DK285">
        <v>3118.4254999999998</v>
      </c>
      <c r="DL285">
        <v>3134.8656999999998</v>
      </c>
      <c r="DM285">
        <v>3140.0677999999998</v>
      </c>
      <c r="DN285">
        <v>3096.1574000000001</v>
      </c>
      <c r="DO285">
        <v>3048.8132000000001</v>
      </c>
      <c r="DP285">
        <v>3002.6783999999998</v>
      </c>
      <c r="DQ285">
        <v>3006.1196</v>
      </c>
      <c r="DR285">
        <v>2998.7208000000001</v>
      </c>
      <c r="DS285">
        <v>2961.8245999999999</v>
      </c>
      <c r="DT285">
        <v>1327.7261000000001</v>
      </c>
      <c r="DU285">
        <v>1336.9098999999999</v>
      </c>
      <c r="DV285">
        <v>1335.6695999999999</v>
      </c>
      <c r="DW285">
        <v>1341.3759</v>
      </c>
      <c r="DX285">
        <v>1381.4694999999999</v>
      </c>
      <c r="DY285">
        <v>1403.1322</v>
      </c>
      <c r="DZ285">
        <v>1434.7103999999999</v>
      </c>
      <c r="EA285">
        <v>1460.0694000000001</v>
      </c>
      <c r="EB285">
        <v>1472.9370000000001</v>
      </c>
      <c r="EC285">
        <v>1497.5961</v>
      </c>
    </row>
    <row r="286" spans="1:133" customFormat="1" x14ac:dyDescent="0.25">
      <c r="A286" t="s">
        <v>282</v>
      </c>
      <c r="B286" t="s">
        <v>624</v>
      </c>
      <c r="C286">
        <v>286</v>
      </c>
      <c r="D286">
        <v>66743.999993159989</v>
      </c>
      <c r="E286">
        <v>86.862129551892082</v>
      </c>
      <c r="F286">
        <v>950.4075273661872</v>
      </c>
      <c r="G286">
        <v>39918.367340897959</v>
      </c>
      <c r="H286">
        <v>75</v>
      </c>
      <c r="I286">
        <v>28.083490999999999</v>
      </c>
      <c r="J286">
        <v>17.647058000000001</v>
      </c>
      <c r="K286">
        <v>11.540891999999999</v>
      </c>
      <c r="L286">
        <v>7.4832510000000001</v>
      </c>
      <c r="M286">
        <v>2108</v>
      </c>
      <c r="N286">
        <v>1516</v>
      </c>
      <c r="O286">
        <v>1518</v>
      </c>
      <c r="P286">
        <v>1499</v>
      </c>
      <c r="Q286">
        <v>1495</v>
      </c>
      <c r="R286">
        <v>1512</v>
      </c>
      <c r="S286">
        <v>592</v>
      </c>
      <c r="T286">
        <v>608</v>
      </c>
      <c r="U286">
        <v>613</v>
      </c>
      <c r="V286">
        <v>620</v>
      </c>
      <c r="W286">
        <v>607</v>
      </c>
      <c r="X286">
        <v>26.646442</v>
      </c>
      <c r="Y286">
        <v>1.4031089999999999</v>
      </c>
      <c r="Z286">
        <v>1460</v>
      </c>
      <c r="AA286">
        <v>1449</v>
      </c>
      <c r="AB286">
        <v>1437</v>
      </c>
      <c r="AC286">
        <v>1442.9031</v>
      </c>
      <c r="AD286">
        <v>641</v>
      </c>
      <c r="AE286">
        <v>653</v>
      </c>
      <c r="AF286">
        <v>684</v>
      </c>
      <c r="AG286">
        <v>695.63019999999995</v>
      </c>
      <c r="AH286">
        <v>86865.749526</v>
      </c>
      <c r="AI286">
        <v>18971.811401999999</v>
      </c>
      <c r="AJ286">
        <v>17.625471999999998</v>
      </c>
      <c r="AK286">
        <v>0</v>
      </c>
      <c r="AL286">
        <v>309312.5</v>
      </c>
      <c r="AM286">
        <v>51.677</v>
      </c>
      <c r="AN286">
        <v>1.89473684</v>
      </c>
      <c r="AO286">
        <v>12.666034</v>
      </c>
      <c r="AP286">
        <v>13.3062</v>
      </c>
      <c r="AQ286">
        <v>25.561399999999999</v>
      </c>
      <c r="AR286">
        <v>20.177600000000002</v>
      </c>
      <c r="AS286">
        <v>15.264799999999999</v>
      </c>
      <c r="AT286">
        <v>5.6738</v>
      </c>
      <c r="AU286">
        <v>431523.80952399998</v>
      </c>
      <c r="AV286">
        <v>355139.874732</v>
      </c>
      <c r="AW286">
        <v>361429.17102399998</v>
      </c>
      <c r="AX286">
        <v>347250</v>
      </c>
      <c r="AY286">
        <v>393451.61290299997</v>
      </c>
      <c r="AZ286">
        <v>30092.030361000001</v>
      </c>
      <c r="BA286">
        <v>1042.093288</v>
      </c>
      <c r="BB286">
        <v>7307.9256729999997</v>
      </c>
      <c r="BC286">
        <v>240.803944</v>
      </c>
      <c r="BD286">
        <v>317.27973700000001</v>
      </c>
      <c r="BE286">
        <v>138711.14864900001</v>
      </c>
      <c r="BF286">
        <v>107152.027027</v>
      </c>
      <c r="BG286">
        <v>6.9734350000000003</v>
      </c>
      <c r="BH286">
        <v>147</v>
      </c>
      <c r="BI286">
        <v>159.66666667000001</v>
      </c>
      <c r="BJ286">
        <v>158.83333334</v>
      </c>
      <c r="BK286">
        <v>160</v>
      </c>
      <c r="BL286">
        <v>155</v>
      </c>
      <c r="BM286">
        <v>17.905404999999998</v>
      </c>
      <c r="BN286">
        <v>3.4013610000000001</v>
      </c>
      <c r="BO286">
        <v>0.83017099999999999</v>
      </c>
      <c r="BP286">
        <v>1.375712</v>
      </c>
      <c r="BQ286">
        <v>37.83673469</v>
      </c>
      <c r="BR286">
        <v>147</v>
      </c>
      <c r="BS286">
        <v>10063.70876</v>
      </c>
      <c r="BT286">
        <v>47910.815939</v>
      </c>
      <c r="BU286">
        <v>170601.35135099999</v>
      </c>
      <c r="BV286">
        <v>1030571.428571</v>
      </c>
      <c r="BW286">
        <v>1855.787476</v>
      </c>
      <c r="BX286">
        <v>34.903225810000002</v>
      </c>
      <c r="BY286">
        <v>14.10473</v>
      </c>
      <c r="BZ286">
        <v>98</v>
      </c>
      <c r="CA286">
        <v>109.66666667</v>
      </c>
      <c r="CB286">
        <v>111.5</v>
      </c>
      <c r="CC286">
        <v>104.66666667</v>
      </c>
      <c r="CD286">
        <v>99</v>
      </c>
      <c r="CE286">
        <v>83.5</v>
      </c>
      <c r="CF286">
        <v>87.833333330000002</v>
      </c>
      <c r="CG286">
        <v>89.166666669999998</v>
      </c>
      <c r="CH286">
        <v>86.916666669999998</v>
      </c>
      <c r="CI286">
        <v>87.5</v>
      </c>
      <c r="CJ286">
        <v>13</v>
      </c>
      <c r="CK286">
        <v>21.833333329999999</v>
      </c>
      <c r="CL286">
        <v>22.333333329999999</v>
      </c>
      <c r="CM286">
        <v>17.75</v>
      </c>
      <c r="CN286">
        <v>12</v>
      </c>
      <c r="CO286">
        <v>4.6489560000000001</v>
      </c>
      <c r="CP286">
        <v>86</v>
      </c>
      <c r="CS286">
        <v>36</v>
      </c>
      <c r="CT286">
        <v>89</v>
      </c>
      <c r="CU286">
        <v>93</v>
      </c>
      <c r="CX286">
        <v>10</v>
      </c>
      <c r="CY286">
        <v>58</v>
      </c>
      <c r="CZ286">
        <v>90</v>
      </c>
      <c r="DA286">
        <v>95</v>
      </c>
      <c r="DB286">
        <v>976.5</v>
      </c>
      <c r="DC286">
        <v>10</v>
      </c>
      <c r="DD286">
        <v>58</v>
      </c>
      <c r="DE286">
        <v>90</v>
      </c>
      <c r="DF286">
        <v>95</v>
      </c>
      <c r="DG286">
        <v>1312</v>
      </c>
      <c r="DH286" t="s">
        <v>282</v>
      </c>
      <c r="DI286" t="s">
        <v>624</v>
      </c>
      <c r="DJ286">
        <v>1515.6685</v>
      </c>
      <c r="DK286">
        <v>1504.3443</v>
      </c>
      <c r="DL286">
        <v>1493.2446</v>
      </c>
      <c r="DM286">
        <v>1467.4935</v>
      </c>
      <c r="DN286">
        <v>1442.9031</v>
      </c>
      <c r="DO286">
        <v>1417.2112</v>
      </c>
      <c r="DP286">
        <v>1392.6995999999999</v>
      </c>
      <c r="DQ286">
        <v>1402.2726</v>
      </c>
      <c r="DR286">
        <v>1398.7786000000001</v>
      </c>
      <c r="DS286">
        <v>1378.8929000000001</v>
      </c>
      <c r="DT286">
        <v>611.71929999999998</v>
      </c>
      <c r="DU286">
        <v>635.01130000000001</v>
      </c>
      <c r="DV286">
        <v>652.30650000000003</v>
      </c>
      <c r="DW286">
        <v>681.73670000000004</v>
      </c>
      <c r="DX286">
        <v>695.63020000000006</v>
      </c>
      <c r="DY286">
        <v>717.66780000000006</v>
      </c>
      <c r="DZ286">
        <v>727.52779999999996</v>
      </c>
      <c r="EA286">
        <v>727.65819999999997</v>
      </c>
      <c r="EB286">
        <v>734.94600000000003</v>
      </c>
      <c r="EC286">
        <v>751.69859999999994</v>
      </c>
    </row>
    <row r="287" spans="1:133" customFormat="1" x14ac:dyDescent="0.25">
      <c r="A287" t="s">
        <v>135</v>
      </c>
      <c r="B287" t="s">
        <v>625</v>
      </c>
      <c r="C287">
        <v>287</v>
      </c>
      <c r="D287">
        <v>371484.00005543994</v>
      </c>
      <c r="E287">
        <v>72.297025545269761</v>
      </c>
      <c r="F287">
        <v>1061.2085579502552</v>
      </c>
      <c r="G287">
        <v>50122.774699138121</v>
      </c>
      <c r="H287">
        <v>90</v>
      </c>
      <c r="I287">
        <v>27.891724</v>
      </c>
      <c r="J287">
        <v>31.934176000000001</v>
      </c>
      <c r="K287">
        <v>9.2801969999999994</v>
      </c>
      <c r="L287">
        <v>5.9032859999999996</v>
      </c>
      <c r="M287">
        <v>16772</v>
      </c>
      <c r="N287">
        <v>12094</v>
      </c>
      <c r="O287">
        <v>11860</v>
      </c>
      <c r="P287">
        <v>11990</v>
      </c>
      <c r="Q287">
        <v>12027</v>
      </c>
      <c r="R287">
        <v>12039</v>
      </c>
      <c r="S287">
        <v>4678</v>
      </c>
      <c r="T287">
        <v>4079</v>
      </c>
      <c r="U287">
        <v>4252</v>
      </c>
      <c r="V287">
        <v>4358</v>
      </c>
      <c r="W287">
        <v>4533</v>
      </c>
      <c r="X287">
        <v>21.165009000000001</v>
      </c>
      <c r="Y287">
        <v>0.93382399999999999</v>
      </c>
      <c r="Z287">
        <v>12280</v>
      </c>
      <c r="AA287">
        <v>12322</v>
      </c>
      <c r="AB287">
        <v>12044</v>
      </c>
      <c r="AC287">
        <v>11908.148499999999</v>
      </c>
      <c r="AD287">
        <v>4960</v>
      </c>
      <c r="AE287">
        <v>5130</v>
      </c>
      <c r="AF287">
        <v>5306</v>
      </c>
      <c r="AG287">
        <v>5522.6598999999997</v>
      </c>
      <c r="AH287">
        <v>74943.477224000002</v>
      </c>
      <c r="AI287">
        <v>13297.410529999999</v>
      </c>
      <c r="AJ287">
        <v>109.914788</v>
      </c>
      <c r="AK287">
        <v>0</v>
      </c>
      <c r="AL287">
        <v>268694.31380900001</v>
      </c>
      <c r="AM287">
        <v>55.715000000000003</v>
      </c>
      <c r="AN287">
        <v>2.66219239</v>
      </c>
      <c r="AO287">
        <v>12.538755</v>
      </c>
      <c r="AP287">
        <v>11.6456</v>
      </c>
      <c r="AQ287">
        <v>17.677</v>
      </c>
      <c r="AR287">
        <v>14.3705</v>
      </c>
      <c r="AS287">
        <v>6.8137999999999996</v>
      </c>
      <c r="AT287">
        <v>8.6836000000000002</v>
      </c>
      <c r="AU287">
        <v>352613.595707</v>
      </c>
      <c r="AV287">
        <v>284944.51680300001</v>
      </c>
      <c r="AW287">
        <v>266287.00419100001</v>
      </c>
      <c r="AX287">
        <v>320167.65957399999</v>
      </c>
      <c r="AY287">
        <v>368309.05861499999</v>
      </c>
      <c r="AZ287">
        <v>23504.769854999999</v>
      </c>
      <c r="BA287">
        <v>684.859422</v>
      </c>
      <c r="BB287">
        <v>4453.3592449999996</v>
      </c>
      <c r="BC287">
        <v>61.569330000000001</v>
      </c>
      <c r="BD287">
        <v>67.071324000000004</v>
      </c>
      <c r="BE287">
        <v>99667.379222000003</v>
      </c>
      <c r="BF287">
        <v>84271.483540000001</v>
      </c>
      <c r="BG287">
        <v>6.6658720000000002</v>
      </c>
      <c r="BH287">
        <v>1118</v>
      </c>
      <c r="BI287">
        <v>1279.6666666599999</v>
      </c>
      <c r="BJ287">
        <v>1292.0833333400001</v>
      </c>
      <c r="BK287">
        <v>1175</v>
      </c>
      <c r="BL287">
        <v>1126</v>
      </c>
      <c r="BM287">
        <v>16.566908999999999</v>
      </c>
      <c r="BN287">
        <v>0.44722699999999999</v>
      </c>
      <c r="BO287">
        <v>0.79895099999999997</v>
      </c>
      <c r="BP287">
        <v>0.56642000000000003</v>
      </c>
      <c r="BQ287">
        <v>29.259924389999998</v>
      </c>
      <c r="BR287">
        <v>1058</v>
      </c>
      <c r="BS287">
        <v>8030.5512090000002</v>
      </c>
      <c r="BT287">
        <v>47144.526592000002</v>
      </c>
      <c r="BU287">
        <v>169026.934587</v>
      </c>
      <c r="BV287">
        <v>970789.44137500005</v>
      </c>
      <c r="BW287">
        <v>2434.1163839999999</v>
      </c>
      <c r="BX287">
        <v>36.282051279999997</v>
      </c>
      <c r="BY287">
        <v>13.146644</v>
      </c>
      <c r="BZ287">
        <v>814.5</v>
      </c>
      <c r="CA287">
        <v>758.08333332999996</v>
      </c>
      <c r="CB287">
        <v>751.83333332999996</v>
      </c>
      <c r="CC287">
        <v>725.5</v>
      </c>
      <c r="CD287">
        <v>794.5</v>
      </c>
      <c r="CE287">
        <v>615</v>
      </c>
      <c r="CF287">
        <v>569.33333332999996</v>
      </c>
      <c r="CG287">
        <v>556.91666667000004</v>
      </c>
      <c r="CH287">
        <v>541.83333332999996</v>
      </c>
      <c r="CI287">
        <v>600</v>
      </c>
      <c r="CJ287">
        <v>201.5</v>
      </c>
      <c r="CK287">
        <v>188.75</v>
      </c>
      <c r="CL287">
        <v>194.91666667000001</v>
      </c>
      <c r="CM287">
        <v>183.66666667000001</v>
      </c>
      <c r="CN287">
        <v>195</v>
      </c>
      <c r="CO287">
        <v>4.8563080000000003</v>
      </c>
      <c r="CP287">
        <v>85</v>
      </c>
      <c r="CR287">
        <v>14</v>
      </c>
      <c r="CS287">
        <v>31</v>
      </c>
      <c r="CT287">
        <v>83</v>
      </c>
      <c r="CU287">
        <v>81</v>
      </c>
      <c r="CW287">
        <v>131</v>
      </c>
      <c r="CX287">
        <v>31</v>
      </c>
      <c r="CY287">
        <v>71</v>
      </c>
      <c r="CZ287">
        <v>78</v>
      </c>
      <c r="DA287">
        <v>87</v>
      </c>
      <c r="DB287">
        <v>527</v>
      </c>
      <c r="DC287">
        <v>31</v>
      </c>
      <c r="DD287">
        <v>71</v>
      </c>
      <c r="DE287">
        <v>78</v>
      </c>
      <c r="DF287">
        <v>87</v>
      </c>
      <c r="DG287">
        <v>854</v>
      </c>
      <c r="DH287" t="s">
        <v>135</v>
      </c>
      <c r="DI287" t="s">
        <v>625</v>
      </c>
      <c r="DJ287">
        <v>12099.735199999999</v>
      </c>
      <c r="DK287">
        <v>12081.699999999999</v>
      </c>
      <c r="DL287">
        <v>12080.2922</v>
      </c>
      <c r="DM287">
        <v>12024.1307</v>
      </c>
      <c r="DN287">
        <v>11908.148499999999</v>
      </c>
      <c r="DO287">
        <v>11908.4509</v>
      </c>
      <c r="DP287">
        <v>11913.302799999999</v>
      </c>
      <c r="DQ287">
        <v>12026.7624</v>
      </c>
      <c r="DR287">
        <v>12136.2549</v>
      </c>
      <c r="DS287">
        <v>12268.0915</v>
      </c>
      <c r="DT287">
        <v>4696.6469999999999</v>
      </c>
      <c r="DU287">
        <v>4895.3765000000003</v>
      </c>
      <c r="DV287">
        <v>5065.0983999999999</v>
      </c>
      <c r="DW287">
        <v>5303.2837</v>
      </c>
      <c r="DX287">
        <v>5522.6598999999997</v>
      </c>
      <c r="DY287">
        <v>5728.4360999999999</v>
      </c>
      <c r="DZ287">
        <v>5928.2853000000005</v>
      </c>
      <c r="EA287">
        <v>6093.1016</v>
      </c>
      <c r="EB287">
        <v>6235.3152</v>
      </c>
      <c r="EC287">
        <v>6345.9682999999995</v>
      </c>
    </row>
    <row r="288" spans="1:133" customFormat="1" x14ac:dyDescent="0.25">
      <c r="A288" t="s">
        <v>179</v>
      </c>
      <c r="B288" t="s">
        <v>626</v>
      </c>
      <c r="C288">
        <v>288</v>
      </c>
      <c r="D288">
        <v>223152.00002460001</v>
      </c>
      <c r="E288">
        <v>69.678143462973622</v>
      </c>
      <c r="F288">
        <v>1011.8797948258036</v>
      </c>
      <c r="G288">
        <v>64.960638120078741</v>
      </c>
      <c r="H288">
        <v>83</v>
      </c>
      <c r="I288">
        <v>24.910377</v>
      </c>
      <c r="J288">
        <v>23.602364000000001</v>
      </c>
      <c r="K288">
        <v>10.313488</v>
      </c>
      <c r="L288">
        <v>6.0691189999999997</v>
      </c>
      <c r="M288">
        <v>10321</v>
      </c>
      <c r="N288">
        <v>7750</v>
      </c>
      <c r="O288">
        <v>7506</v>
      </c>
      <c r="P288">
        <v>7550</v>
      </c>
      <c r="Q288">
        <v>7642</v>
      </c>
      <c r="R288">
        <v>7701</v>
      </c>
      <c r="S288">
        <v>2571</v>
      </c>
      <c r="T288">
        <v>2388</v>
      </c>
      <c r="U288">
        <v>2427</v>
      </c>
      <c r="V288">
        <v>2420</v>
      </c>
      <c r="W288">
        <v>2466</v>
      </c>
      <c r="X288">
        <v>24.363817000000001</v>
      </c>
      <c r="Y288">
        <v>0.91827499999999995</v>
      </c>
      <c r="Z288">
        <v>7699</v>
      </c>
      <c r="AA288">
        <v>7600</v>
      </c>
      <c r="AB288">
        <v>7506</v>
      </c>
      <c r="AC288">
        <v>7366.6983</v>
      </c>
      <c r="AD288">
        <v>2816</v>
      </c>
      <c r="AE288">
        <v>3007</v>
      </c>
      <c r="AF288">
        <v>3114</v>
      </c>
      <c r="AG288">
        <v>3199.9996000000001</v>
      </c>
      <c r="AH288">
        <v>68343.37758</v>
      </c>
      <c r="AI288">
        <v>14479.297484000001</v>
      </c>
      <c r="AJ288">
        <v>65.751979000000006</v>
      </c>
      <c r="AK288">
        <v>70.086398000000003</v>
      </c>
      <c r="AL288">
        <v>274357.05950999999</v>
      </c>
      <c r="AM288">
        <v>53.640999999999998</v>
      </c>
      <c r="AN288">
        <v>1.5843230399999999</v>
      </c>
      <c r="AO288">
        <v>9.8052510000000002</v>
      </c>
      <c r="AP288">
        <v>12.0068</v>
      </c>
      <c r="AQ288">
        <v>2.0569000000000002</v>
      </c>
      <c r="AR288">
        <v>8.2466000000000008</v>
      </c>
      <c r="AS288">
        <v>10.4777</v>
      </c>
      <c r="AT288">
        <v>15.3721</v>
      </c>
      <c r="AU288">
        <v>406852.25225199998</v>
      </c>
      <c r="AV288">
        <v>306653.87043700001</v>
      </c>
      <c r="AW288">
        <v>365681.82410000003</v>
      </c>
      <c r="AX288">
        <v>413366.438356</v>
      </c>
      <c r="AY288">
        <v>382972.02797200001</v>
      </c>
      <c r="AZ288">
        <v>21878.015695999999</v>
      </c>
      <c r="BA288">
        <v>871.606629</v>
      </c>
      <c r="BB288">
        <v>4527.6190930000002</v>
      </c>
      <c r="BC288">
        <v>51.036306000000003</v>
      </c>
      <c r="BD288">
        <v>104.952552</v>
      </c>
      <c r="BE288">
        <v>105928.82147</v>
      </c>
      <c r="BF288">
        <v>87826.915596999999</v>
      </c>
      <c r="BG288">
        <v>5.3773860000000004</v>
      </c>
      <c r="BH288">
        <v>555</v>
      </c>
      <c r="BI288">
        <v>659.91666667000004</v>
      </c>
      <c r="BJ288">
        <v>639.58333333999997</v>
      </c>
      <c r="BK288">
        <v>584</v>
      </c>
      <c r="BL288">
        <v>572</v>
      </c>
      <c r="BM288">
        <v>14.741346</v>
      </c>
      <c r="BN288">
        <v>4.3243239999999998</v>
      </c>
      <c r="BO288">
        <v>0.99796499999999999</v>
      </c>
      <c r="BP288">
        <v>0.33911400000000003</v>
      </c>
      <c r="BQ288">
        <v>33.872495450000002</v>
      </c>
      <c r="BR288">
        <v>549</v>
      </c>
      <c r="BS288">
        <v>8854.0437180000008</v>
      </c>
      <c r="BT288">
        <v>41646.836546999999</v>
      </c>
      <c r="BU288">
        <v>167186.69778300001</v>
      </c>
      <c r="BV288">
        <v>846135.82677199994</v>
      </c>
      <c r="BW288">
        <v>3.197365</v>
      </c>
      <c r="BX288">
        <v>43.804270459999998</v>
      </c>
      <c r="BY288">
        <v>14.332943999999999</v>
      </c>
      <c r="BZ288">
        <v>508</v>
      </c>
      <c r="CA288">
        <v>446.33333333000002</v>
      </c>
      <c r="CB288">
        <v>466.33333333000002</v>
      </c>
      <c r="CC288">
        <v>480.5</v>
      </c>
      <c r="CD288">
        <v>496.5</v>
      </c>
      <c r="CE288">
        <v>368.5</v>
      </c>
      <c r="CF288">
        <v>352.66666666999998</v>
      </c>
      <c r="CG288">
        <v>360.66666666999998</v>
      </c>
      <c r="CH288">
        <v>363.83333333000002</v>
      </c>
      <c r="CI288">
        <v>371.5</v>
      </c>
      <c r="CJ288">
        <v>143</v>
      </c>
      <c r="CK288">
        <v>93.666666669999998</v>
      </c>
      <c r="CL288">
        <v>105.66666667</v>
      </c>
      <c r="CM288">
        <v>116.66666667</v>
      </c>
      <c r="CN288">
        <v>125</v>
      </c>
      <c r="CO288">
        <v>4.9220040000000003</v>
      </c>
      <c r="CP288">
        <v>84</v>
      </c>
      <c r="CS288">
        <v>32</v>
      </c>
      <c r="CT288">
        <v>93</v>
      </c>
      <c r="CU288">
        <v>90</v>
      </c>
      <c r="CX288">
        <v>25</v>
      </c>
      <c r="CY288">
        <v>76</v>
      </c>
      <c r="CZ288">
        <v>82</v>
      </c>
      <c r="DA288">
        <v>87</v>
      </c>
      <c r="DB288">
        <v>825</v>
      </c>
      <c r="DC288">
        <v>25</v>
      </c>
      <c r="DD288">
        <v>76</v>
      </c>
      <c r="DE288">
        <v>82</v>
      </c>
      <c r="DF288">
        <v>87</v>
      </c>
      <c r="DG288">
        <v>571</v>
      </c>
      <c r="DH288" t="s">
        <v>179</v>
      </c>
      <c r="DI288" t="s">
        <v>626</v>
      </c>
      <c r="DJ288">
        <v>7713.0319</v>
      </c>
      <c r="DK288">
        <v>7692.0364</v>
      </c>
      <c r="DL288">
        <v>7613.0666000000001</v>
      </c>
      <c r="DM288">
        <v>7484.5003999999999</v>
      </c>
      <c r="DN288">
        <v>7366.6983</v>
      </c>
      <c r="DO288">
        <v>7218.2276999999995</v>
      </c>
      <c r="DP288">
        <v>7126.4241000000002</v>
      </c>
      <c r="DQ288">
        <v>7093.0084999999999</v>
      </c>
      <c r="DR288">
        <v>7104.5454</v>
      </c>
      <c r="DS288">
        <v>7110.9192999999996</v>
      </c>
      <c r="DT288">
        <v>2562.2973000000002</v>
      </c>
      <c r="DU288">
        <v>2701.8901000000001</v>
      </c>
      <c r="DV288">
        <v>2868.6608999999999</v>
      </c>
      <c r="DW288">
        <v>3038.8904000000002</v>
      </c>
      <c r="DX288">
        <v>3199.9996000000001</v>
      </c>
      <c r="DY288">
        <v>3386.9645</v>
      </c>
      <c r="DZ288">
        <v>3548.9310999999998</v>
      </c>
      <c r="EA288">
        <v>3664.7148000000002</v>
      </c>
      <c r="EB288">
        <v>3734.8989999999999</v>
      </c>
      <c r="EC288">
        <v>3793.4461000000001</v>
      </c>
    </row>
    <row r="289" spans="1:133" customFormat="1" x14ac:dyDescent="0.25">
      <c r="A289" t="s">
        <v>19</v>
      </c>
      <c r="B289" t="s">
        <v>627</v>
      </c>
      <c r="C289">
        <v>289</v>
      </c>
      <c r="D289">
        <v>205644.00000839998</v>
      </c>
      <c r="E289">
        <v>96.336984715233214</v>
      </c>
      <c r="F289">
        <v>968.84421617967826</v>
      </c>
      <c r="G289">
        <v>41766.478344474577</v>
      </c>
      <c r="H289">
        <v>84</v>
      </c>
      <c r="I289">
        <v>26.166805</v>
      </c>
      <c r="J289">
        <v>29.273681</v>
      </c>
      <c r="K289">
        <v>11.765544</v>
      </c>
      <c r="L289">
        <v>6.7562749999999996</v>
      </c>
      <c r="M289">
        <v>7242</v>
      </c>
      <c r="N289">
        <v>5347</v>
      </c>
      <c r="O289">
        <v>5166</v>
      </c>
      <c r="P289">
        <v>5198</v>
      </c>
      <c r="Q289">
        <v>5228</v>
      </c>
      <c r="R289">
        <v>5285</v>
      </c>
      <c r="S289">
        <v>1895</v>
      </c>
      <c r="T289">
        <v>1764</v>
      </c>
      <c r="U289">
        <v>1801</v>
      </c>
      <c r="V289">
        <v>1819</v>
      </c>
      <c r="W289">
        <v>1840</v>
      </c>
      <c r="X289">
        <v>25.820022999999999</v>
      </c>
      <c r="Y289">
        <v>1.148031</v>
      </c>
      <c r="Z289">
        <v>5309</v>
      </c>
      <c r="AA289">
        <v>5249</v>
      </c>
      <c r="AB289">
        <v>5216</v>
      </c>
      <c r="AC289">
        <v>5080.7442000000001</v>
      </c>
      <c r="AD289">
        <v>2026</v>
      </c>
      <c r="AE289">
        <v>2155</v>
      </c>
      <c r="AF289">
        <v>2185</v>
      </c>
      <c r="AG289">
        <v>2314.3973999999998</v>
      </c>
      <c r="AH289">
        <v>82887.323944000003</v>
      </c>
      <c r="AI289">
        <v>18175.128350999999</v>
      </c>
      <c r="AJ289">
        <v>99.898475000000005</v>
      </c>
      <c r="AK289">
        <v>25.064176</v>
      </c>
      <c r="AL289">
        <v>316765.17150400003</v>
      </c>
      <c r="AM289">
        <v>59.417000000000002</v>
      </c>
      <c r="AN289">
        <v>3.35489221</v>
      </c>
      <c r="AO289">
        <v>23.363712</v>
      </c>
      <c r="AP289">
        <v>24.372699999999998</v>
      </c>
      <c r="AQ289">
        <v>26.214500000000001</v>
      </c>
      <c r="AR289">
        <v>25.217400000000001</v>
      </c>
      <c r="AS289">
        <v>23.023700000000002</v>
      </c>
      <c r="AT289">
        <v>22.976400000000002</v>
      </c>
      <c r="AU289">
        <v>323436.68831200001</v>
      </c>
      <c r="AV289">
        <v>312373.21893500001</v>
      </c>
      <c r="AW289">
        <v>285944.87865099998</v>
      </c>
      <c r="AX289">
        <v>277043.75</v>
      </c>
      <c r="AY289">
        <v>285175.925926</v>
      </c>
      <c r="AZ289">
        <v>27511.322839</v>
      </c>
      <c r="BA289">
        <v>1639.2256130000001</v>
      </c>
      <c r="BB289">
        <v>6252.2461489999996</v>
      </c>
      <c r="BC289">
        <v>182.722476</v>
      </c>
      <c r="BD289">
        <v>848.15316600000006</v>
      </c>
      <c r="BE289">
        <v>153617.941953</v>
      </c>
      <c r="BF289">
        <v>105138.258575</v>
      </c>
      <c r="BG289">
        <v>8.5059380000000004</v>
      </c>
      <c r="BH289">
        <v>616</v>
      </c>
      <c r="BI289">
        <v>543.91666667000004</v>
      </c>
      <c r="BJ289">
        <v>607.75</v>
      </c>
      <c r="BK289">
        <v>640</v>
      </c>
      <c r="BL289">
        <v>648</v>
      </c>
      <c r="BM289">
        <v>22.163588000000001</v>
      </c>
      <c r="BN289">
        <v>0.81168799999999997</v>
      </c>
      <c r="BO289">
        <v>0.81469199999999997</v>
      </c>
      <c r="BP289">
        <v>0.33830399999999999</v>
      </c>
      <c r="BQ289">
        <v>35.334020619999997</v>
      </c>
      <c r="BR289">
        <v>485</v>
      </c>
      <c r="BS289">
        <v>9227.6454649999996</v>
      </c>
      <c r="BT289">
        <v>42592.653962999997</v>
      </c>
      <c r="BU289">
        <v>162773.614776</v>
      </c>
      <c r="BV289">
        <v>1161792.843691</v>
      </c>
      <c r="BW289">
        <v>1531.2068489999999</v>
      </c>
      <c r="BX289">
        <v>56.933333330000004</v>
      </c>
      <c r="BY289">
        <v>10.448549</v>
      </c>
      <c r="BZ289">
        <v>265.5</v>
      </c>
      <c r="CA289">
        <v>331.5</v>
      </c>
      <c r="CB289">
        <v>273.25</v>
      </c>
      <c r="CD289">
        <v>201</v>
      </c>
      <c r="CE289">
        <v>198</v>
      </c>
      <c r="CF289">
        <v>255.16666667000001</v>
      </c>
      <c r="CG289">
        <v>208.41666667000001</v>
      </c>
      <c r="CI289">
        <v>147.5</v>
      </c>
      <c r="CJ289">
        <v>66</v>
      </c>
      <c r="CK289">
        <v>76.333333330000002</v>
      </c>
      <c r="CL289">
        <v>64.833333330000002</v>
      </c>
      <c r="CN289">
        <v>54.5</v>
      </c>
      <c r="CO289">
        <v>3.6661139999999999</v>
      </c>
      <c r="CP289">
        <v>85</v>
      </c>
      <c r="CS289">
        <v>27</v>
      </c>
      <c r="CT289">
        <v>84</v>
      </c>
      <c r="CU289">
        <v>87</v>
      </c>
      <c r="CX289">
        <v>27</v>
      </c>
      <c r="CY289">
        <v>60</v>
      </c>
      <c r="CZ289">
        <v>72</v>
      </c>
      <c r="DA289">
        <v>77</v>
      </c>
      <c r="DB289">
        <v>762</v>
      </c>
      <c r="DC289">
        <v>27</v>
      </c>
      <c r="DD289">
        <v>60</v>
      </c>
      <c r="DE289">
        <v>72</v>
      </c>
      <c r="DF289">
        <v>77</v>
      </c>
      <c r="DG289">
        <v>594</v>
      </c>
      <c r="DH289" t="s">
        <v>19</v>
      </c>
      <c r="DI289" t="s">
        <v>627</v>
      </c>
      <c r="DJ289">
        <v>5311.2186000000002</v>
      </c>
      <c r="DK289">
        <v>5290.6378000000004</v>
      </c>
      <c r="DL289">
        <v>5247.89</v>
      </c>
      <c r="DM289">
        <v>5211.3508999999995</v>
      </c>
      <c r="DN289">
        <v>5080.7442000000001</v>
      </c>
      <c r="DO289">
        <v>4984.4453000000003</v>
      </c>
      <c r="DP289">
        <v>4892.7826000000005</v>
      </c>
      <c r="DQ289">
        <v>4833.3172000000004</v>
      </c>
      <c r="DR289">
        <v>4837.6109999999999</v>
      </c>
      <c r="DS289">
        <v>4865.3744999999999</v>
      </c>
      <c r="DT289">
        <v>1902.6120000000001</v>
      </c>
      <c r="DU289">
        <v>1982.655</v>
      </c>
      <c r="DV289">
        <v>2104.4574000000002</v>
      </c>
      <c r="DW289">
        <v>2171.5034999999998</v>
      </c>
      <c r="DX289">
        <v>2314.3973999999998</v>
      </c>
      <c r="DY289">
        <v>2412.1132000000002</v>
      </c>
      <c r="DZ289">
        <v>2515.0119</v>
      </c>
      <c r="EA289">
        <v>2595.4832999999999</v>
      </c>
      <c r="EB289">
        <v>2644.5347000000002</v>
      </c>
      <c r="EC289">
        <v>2681.7464</v>
      </c>
    </row>
    <row r="290" spans="1:133" customFormat="1" x14ac:dyDescent="0.25">
      <c r="A290" t="s">
        <v>71</v>
      </c>
      <c r="B290" t="s">
        <v>628</v>
      </c>
      <c r="C290">
        <v>290</v>
      </c>
      <c r="D290">
        <v>101975.99999328001</v>
      </c>
      <c r="E290">
        <v>174.75661052140461</v>
      </c>
      <c r="F290">
        <v>801.45328317825522</v>
      </c>
      <c r="G290">
        <v>134074.07407120001</v>
      </c>
      <c r="H290">
        <v>80</v>
      </c>
      <c r="I290">
        <v>23.649336999999999</v>
      </c>
      <c r="J290">
        <v>17.125381999999998</v>
      </c>
      <c r="K290">
        <v>15.706638</v>
      </c>
      <c r="L290">
        <v>7.4518199999999997</v>
      </c>
      <c r="M290">
        <v>2943</v>
      </c>
      <c r="N290">
        <v>2247</v>
      </c>
      <c r="O290">
        <v>2191</v>
      </c>
      <c r="P290">
        <v>2203</v>
      </c>
      <c r="Q290">
        <v>2226</v>
      </c>
      <c r="R290">
        <v>2220</v>
      </c>
      <c r="S290">
        <v>696</v>
      </c>
      <c r="T290">
        <v>606</v>
      </c>
      <c r="U290">
        <v>639</v>
      </c>
      <c r="V290">
        <v>667</v>
      </c>
      <c r="W290">
        <v>695</v>
      </c>
      <c r="X290">
        <v>31.509636</v>
      </c>
      <c r="Y290">
        <v>1.0278369999999999</v>
      </c>
      <c r="Z290">
        <v>2232</v>
      </c>
      <c r="AA290">
        <v>2222</v>
      </c>
      <c r="AB290">
        <v>2208</v>
      </c>
      <c r="AC290">
        <v>2236.8726999999999</v>
      </c>
      <c r="AD290">
        <v>719</v>
      </c>
      <c r="AE290">
        <v>745</v>
      </c>
      <c r="AF290">
        <v>722</v>
      </c>
      <c r="AG290">
        <v>812.29669999999999</v>
      </c>
      <c r="AH290">
        <v>73170.574244000003</v>
      </c>
      <c r="AI290">
        <v>17719.164882000001</v>
      </c>
      <c r="AJ290">
        <v>-2.3450250000000001</v>
      </c>
      <c r="AK290">
        <v>239.61456100000001</v>
      </c>
      <c r="AL290">
        <v>309397.98850600002</v>
      </c>
      <c r="AM290">
        <v>51.02</v>
      </c>
      <c r="AN290">
        <v>1.6080000000000001</v>
      </c>
      <c r="AO290">
        <v>11.688753</v>
      </c>
      <c r="AP290">
        <v>-1.3972</v>
      </c>
      <c r="AQ290">
        <v>9.9437999999999995</v>
      </c>
      <c r="AR290">
        <v>9.8422999999999998</v>
      </c>
      <c r="AS290">
        <v>11.9438</v>
      </c>
      <c r="AT290">
        <v>9.1792999999999996</v>
      </c>
      <c r="AU290">
        <v>272430</v>
      </c>
      <c r="AV290">
        <v>300097.91478300001</v>
      </c>
      <c r="AW290">
        <v>276258.37320600002</v>
      </c>
      <c r="AX290">
        <v>282288.70292900002</v>
      </c>
      <c r="AY290">
        <v>260273.381295</v>
      </c>
      <c r="AZ290">
        <v>27770.642201999999</v>
      </c>
      <c r="BA290">
        <v>585.22483899999997</v>
      </c>
      <c r="BB290">
        <v>7357.0663809999996</v>
      </c>
      <c r="BC290">
        <v>0</v>
      </c>
      <c r="BD290">
        <v>75.267666000000006</v>
      </c>
      <c r="BE290">
        <v>128873.563218</v>
      </c>
      <c r="BF290">
        <v>117426.72413800001</v>
      </c>
      <c r="BG290">
        <v>10.193680000000001</v>
      </c>
      <c r="BH290">
        <v>300</v>
      </c>
      <c r="BI290">
        <v>183.83333332999999</v>
      </c>
      <c r="BJ290">
        <v>209</v>
      </c>
      <c r="BK290">
        <v>239</v>
      </c>
      <c r="BL290">
        <v>278</v>
      </c>
      <c r="BM290">
        <v>27.873563000000001</v>
      </c>
      <c r="BN290">
        <v>1.6666669999999999</v>
      </c>
      <c r="BO290">
        <v>1.2402310000000001</v>
      </c>
      <c r="BP290">
        <v>0.30581000000000003</v>
      </c>
      <c r="BQ290">
        <v>33.722222219999999</v>
      </c>
      <c r="BR290">
        <v>252</v>
      </c>
      <c r="BS290">
        <v>9461.9914349999999</v>
      </c>
      <c r="BT290">
        <v>41623.513422000004</v>
      </c>
      <c r="BU290">
        <v>176002.873563</v>
      </c>
      <c r="BV290">
        <v>1814785.1851850001</v>
      </c>
      <c r="BW290">
        <v>3075.0934419999999</v>
      </c>
      <c r="BX290">
        <v>71.142857140000004</v>
      </c>
      <c r="BY290">
        <v>7.1839079999999997</v>
      </c>
      <c r="BZ290">
        <v>67.5</v>
      </c>
      <c r="CA290">
        <v>122.41666667</v>
      </c>
      <c r="CB290">
        <v>111.83333333</v>
      </c>
      <c r="CC290">
        <v>91.166666669999998</v>
      </c>
      <c r="CD290">
        <v>72.5</v>
      </c>
      <c r="CE290">
        <v>50</v>
      </c>
      <c r="CF290">
        <v>90.75</v>
      </c>
      <c r="CG290">
        <v>81.916666669999998</v>
      </c>
      <c r="CH290">
        <v>69.416666669999998</v>
      </c>
      <c r="CI290">
        <v>53</v>
      </c>
      <c r="CJ290">
        <v>17</v>
      </c>
      <c r="CK290">
        <v>31.666666670000001</v>
      </c>
      <c r="CL290">
        <v>29.916666670000001</v>
      </c>
      <c r="CM290">
        <v>21.75</v>
      </c>
      <c r="CN290">
        <v>20</v>
      </c>
      <c r="CO290">
        <v>2.2935780000000001</v>
      </c>
      <c r="CP290">
        <v>87.5</v>
      </c>
      <c r="CR290">
        <v>18</v>
      </c>
      <c r="CS290">
        <v>24</v>
      </c>
      <c r="CT290">
        <v>95</v>
      </c>
      <c r="CU290">
        <v>92</v>
      </c>
      <c r="CW290">
        <v>85</v>
      </c>
      <c r="CX290">
        <v>10</v>
      </c>
      <c r="CY290">
        <v>59</v>
      </c>
      <c r="CZ290">
        <v>63</v>
      </c>
      <c r="DA290">
        <v>74</v>
      </c>
      <c r="DB290">
        <v>1145</v>
      </c>
      <c r="DC290">
        <v>10</v>
      </c>
      <c r="DD290">
        <v>59</v>
      </c>
      <c r="DE290">
        <v>63</v>
      </c>
      <c r="DF290">
        <v>74</v>
      </c>
      <c r="DG290">
        <v>783</v>
      </c>
      <c r="DH290" t="s">
        <v>71</v>
      </c>
      <c r="DI290" t="s">
        <v>628</v>
      </c>
      <c r="DJ290">
        <v>2238.0745000000002</v>
      </c>
      <c r="DK290">
        <v>2240.2568000000001</v>
      </c>
      <c r="DL290">
        <v>2245.2494999999999</v>
      </c>
      <c r="DM290">
        <v>2245.6453999999999</v>
      </c>
      <c r="DN290">
        <v>2236.8726999999999</v>
      </c>
      <c r="DO290">
        <v>2203.5898999999999</v>
      </c>
      <c r="DP290">
        <v>2184.9178000000002</v>
      </c>
      <c r="DQ290">
        <v>2160.9133999999999</v>
      </c>
      <c r="DR290">
        <v>2146.9747000000002</v>
      </c>
      <c r="DS290">
        <v>2127.297</v>
      </c>
      <c r="DT290">
        <v>698.99220000000003</v>
      </c>
      <c r="DU290">
        <v>716.54660000000001</v>
      </c>
      <c r="DV290">
        <v>737.82249999999999</v>
      </c>
      <c r="DW290">
        <v>763.30899999999997</v>
      </c>
      <c r="DX290">
        <v>812.29669999999999</v>
      </c>
      <c r="DY290">
        <v>858.16639999999995</v>
      </c>
      <c r="DZ290">
        <v>898.17520000000002</v>
      </c>
      <c r="EA290">
        <v>933.20460000000003</v>
      </c>
      <c r="EB290">
        <v>959.03809999999999</v>
      </c>
      <c r="EC290">
        <v>981.16520000000003</v>
      </c>
    </row>
    <row r="291" spans="1:133" customFormat="1" x14ac:dyDescent="0.25">
      <c r="A291" t="s">
        <v>105</v>
      </c>
      <c r="B291" t="s">
        <v>629</v>
      </c>
      <c r="C291">
        <v>291</v>
      </c>
      <c r="D291">
        <v>198216.00001463998</v>
      </c>
      <c r="E291">
        <v>105.27415782762553</v>
      </c>
      <c r="F291">
        <v>864.39540696712311</v>
      </c>
      <c r="G291">
        <v>66617.117116621623</v>
      </c>
      <c r="H291">
        <v>89</v>
      </c>
      <c r="I291">
        <v>29.366562999999999</v>
      </c>
      <c r="J291">
        <v>20.602284000000001</v>
      </c>
      <c r="K291">
        <v>9.5393120000000007</v>
      </c>
      <c r="L291">
        <v>6.306025</v>
      </c>
      <c r="M291">
        <v>4815</v>
      </c>
      <c r="N291">
        <v>3401</v>
      </c>
      <c r="O291">
        <v>3473</v>
      </c>
      <c r="P291">
        <v>3460</v>
      </c>
      <c r="Q291">
        <v>3434</v>
      </c>
      <c r="R291">
        <v>3457</v>
      </c>
      <c r="S291">
        <v>1414</v>
      </c>
      <c r="T291">
        <v>1362</v>
      </c>
      <c r="U291">
        <v>1382</v>
      </c>
      <c r="V291">
        <v>1383</v>
      </c>
      <c r="W291">
        <v>1378</v>
      </c>
      <c r="X291">
        <v>21.473486999999999</v>
      </c>
      <c r="Y291">
        <v>0.83396499999999996</v>
      </c>
      <c r="Z291">
        <v>3408</v>
      </c>
      <c r="AA291">
        <v>3408</v>
      </c>
      <c r="AB291">
        <v>3421</v>
      </c>
      <c r="AC291">
        <v>3456.9776999999999</v>
      </c>
      <c r="AD291">
        <v>1476</v>
      </c>
      <c r="AE291">
        <v>1491</v>
      </c>
      <c r="AF291">
        <v>1442</v>
      </c>
      <c r="AG291">
        <v>1499.3773000000001</v>
      </c>
      <c r="AH291">
        <v>95113.395638999995</v>
      </c>
      <c r="AI291">
        <v>16989.118316</v>
      </c>
      <c r="AJ291">
        <v>71.339882000000003</v>
      </c>
      <c r="AK291">
        <v>38.710253000000002</v>
      </c>
      <c r="AL291">
        <v>323883.30975999997</v>
      </c>
      <c r="AM291">
        <v>50.777999999999999</v>
      </c>
      <c r="AN291">
        <v>6.2833333299999996</v>
      </c>
      <c r="AO291">
        <v>16.863966999999999</v>
      </c>
      <c r="AP291">
        <v>23.042000000000002</v>
      </c>
      <c r="AQ291">
        <v>41.071100000000001</v>
      </c>
      <c r="AR291">
        <v>30.797899999999998</v>
      </c>
      <c r="AS291">
        <v>26.085000000000001</v>
      </c>
      <c r="AT291">
        <v>24.7194</v>
      </c>
      <c r="AU291">
        <v>380748.88888899999</v>
      </c>
      <c r="AV291">
        <v>356691.711389</v>
      </c>
      <c r="AW291">
        <v>336865.65486200002</v>
      </c>
      <c r="AX291">
        <v>362955.39906099997</v>
      </c>
      <c r="AY291">
        <v>375302.32558100001</v>
      </c>
      <c r="AZ291">
        <v>35584.008306999996</v>
      </c>
      <c r="BA291">
        <v>997.99313199999995</v>
      </c>
      <c r="BB291">
        <v>6650.983365</v>
      </c>
      <c r="BC291">
        <v>84.556036000000006</v>
      </c>
      <c r="BD291">
        <v>23.368862</v>
      </c>
      <c r="BE291">
        <v>141367.04384699999</v>
      </c>
      <c r="BF291">
        <v>121171.8529</v>
      </c>
      <c r="BG291">
        <v>9.3457939999999997</v>
      </c>
      <c r="BH291">
        <v>450</v>
      </c>
      <c r="BI291">
        <v>419.25</v>
      </c>
      <c r="BJ291">
        <v>444.75</v>
      </c>
      <c r="BK291">
        <v>426</v>
      </c>
      <c r="BL291">
        <v>430</v>
      </c>
      <c r="BM291">
        <v>21.994342</v>
      </c>
      <c r="BN291">
        <v>8</v>
      </c>
      <c r="BO291">
        <v>0.55036300000000005</v>
      </c>
      <c r="BP291">
        <v>0.31152600000000003</v>
      </c>
      <c r="BQ291">
        <v>43.127937340000003</v>
      </c>
      <c r="BR291">
        <v>383</v>
      </c>
      <c r="BS291">
        <v>9193.4174729999995</v>
      </c>
      <c r="BT291">
        <v>53418.27622</v>
      </c>
      <c r="BU291">
        <v>181901.69731300001</v>
      </c>
      <c r="BV291">
        <v>1158599.099099</v>
      </c>
      <c r="BW291">
        <v>3071.4434059999999</v>
      </c>
      <c r="BX291">
        <v>79.470588239999998</v>
      </c>
      <c r="BY291">
        <v>10.891088999999999</v>
      </c>
      <c r="BZ291">
        <v>222</v>
      </c>
      <c r="CA291">
        <v>289.75</v>
      </c>
      <c r="CB291">
        <v>283.91666666999998</v>
      </c>
      <c r="CC291">
        <v>252.33333332999999</v>
      </c>
      <c r="CD291">
        <v>245</v>
      </c>
      <c r="CE291">
        <v>154</v>
      </c>
      <c r="CF291">
        <v>205.91666667000001</v>
      </c>
      <c r="CG291">
        <v>200.83333332999999</v>
      </c>
      <c r="CH291">
        <v>175</v>
      </c>
      <c r="CI291">
        <v>167</v>
      </c>
      <c r="CJ291">
        <v>68.5</v>
      </c>
      <c r="CK291">
        <v>83.833333330000002</v>
      </c>
      <c r="CL291">
        <v>83.083333330000002</v>
      </c>
      <c r="CM291">
        <v>77.333333330000002</v>
      </c>
      <c r="CN291">
        <v>78.5</v>
      </c>
      <c r="CO291">
        <v>4.6105919999999996</v>
      </c>
      <c r="CP291">
        <v>86</v>
      </c>
      <c r="CR291">
        <v>19</v>
      </c>
      <c r="CS291">
        <v>36</v>
      </c>
      <c r="CT291">
        <v>86</v>
      </c>
      <c r="CU291">
        <v>86</v>
      </c>
      <c r="CW291">
        <v>68</v>
      </c>
      <c r="CX291">
        <v>29</v>
      </c>
      <c r="CY291">
        <v>73</v>
      </c>
      <c r="CZ291">
        <v>81</v>
      </c>
      <c r="DA291">
        <v>84</v>
      </c>
      <c r="DB291">
        <v>560</v>
      </c>
      <c r="DC291">
        <v>29</v>
      </c>
      <c r="DD291">
        <v>73</v>
      </c>
      <c r="DE291">
        <v>81</v>
      </c>
      <c r="DF291">
        <v>84</v>
      </c>
      <c r="DG291">
        <v>845</v>
      </c>
      <c r="DH291" t="s">
        <v>105</v>
      </c>
      <c r="DI291" t="s">
        <v>629</v>
      </c>
      <c r="DJ291">
        <v>3432.3009999999999</v>
      </c>
      <c r="DK291">
        <v>3423.0324000000001</v>
      </c>
      <c r="DL291">
        <v>3438.3222000000001</v>
      </c>
      <c r="DM291">
        <v>3444.5036</v>
      </c>
      <c r="DN291">
        <v>3456.9776999999999</v>
      </c>
      <c r="DO291">
        <v>3443.5974000000001</v>
      </c>
      <c r="DP291">
        <v>3377.5740000000001</v>
      </c>
      <c r="DQ291">
        <v>3390.2352000000001</v>
      </c>
      <c r="DR291">
        <v>3446.5931999999998</v>
      </c>
      <c r="DS291">
        <v>3449.7249999999999</v>
      </c>
      <c r="DT291">
        <v>1415.7601999999999</v>
      </c>
      <c r="DU291">
        <v>1440.0248999999999</v>
      </c>
      <c r="DV291">
        <v>1449.7502999999999</v>
      </c>
      <c r="DW291">
        <v>1479.0044</v>
      </c>
      <c r="DX291">
        <v>1499.3773000000001</v>
      </c>
      <c r="DY291">
        <v>1541.4693</v>
      </c>
      <c r="DZ291">
        <v>1599.9908</v>
      </c>
      <c r="EA291">
        <v>1620.9284</v>
      </c>
      <c r="EB291">
        <v>1626.2358999999999</v>
      </c>
      <c r="EC291">
        <v>1625.8885</v>
      </c>
    </row>
    <row r="292" spans="1:133" customFormat="1" x14ac:dyDescent="0.25">
      <c r="A292" t="s">
        <v>1007</v>
      </c>
      <c r="B292" t="s">
        <v>1297</v>
      </c>
      <c r="C292">
        <v>292</v>
      </c>
      <c r="D292">
        <v>111049.19416344</v>
      </c>
      <c r="E292">
        <v>85.512502633064329</v>
      </c>
      <c r="F292">
        <v>970.11341371013043</v>
      </c>
      <c r="G292">
        <v>45969.640609467417</v>
      </c>
      <c r="H292">
        <v>92.142857140000004</v>
      </c>
      <c r="I292">
        <v>27.172871000000001</v>
      </c>
      <c r="J292">
        <v>26.77228642</v>
      </c>
      <c r="K292">
        <v>6.7143927100000003</v>
      </c>
      <c r="L292">
        <v>4.7782211400000003</v>
      </c>
      <c r="M292">
        <v>5037.5714285699996</v>
      </c>
      <c r="N292">
        <v>3663.2857142799999</v>
      </c>
      <c r="O292">
        <v>3658.2857142799999</v>
      </c>
      <c r="P292">
        <v>3666</v>
      </c>
      <c r="Q292">
        <v>3649.7142857099998</v>
      </c>
      <c r="R292">
        <v>3675</v>
      </c>
      <c r="S292">
        <v>1374.2857142800001</v>
      </c>
      <c r="T292">
        <v>1151</v>
      </c>
      <c r="U292">
        <v>1208.8571428499999</v>
      </c>
      <c r="V292">
        <v>1248.1428571399999</v>
      </c>
      <c r="W292">
        <v>1285.5714285700001</v>
      </c>
      <c r="X292">
        <v>17.583321139999999</v>
      </c>
      <c r="Y292">
        <v>0.73694000000000004</v>
      </c>
      <c r="Z292">
        <v>3616</v>
      </c>
      <c r="AA292">
        <v>3562.7142857099998</v>
      </c>
      <c r="AB292">
        <v>3529</v>
      </c>
      <c r="AC292">
        <v>3532.1088285699998</v>
      </c>
      <c r="AD292">
        <v>1472.2857142800001</v>
      </c>
      <c r="AE292">
        <v>1573.1428571399999</v>
      </c>
      <c r="AF292">
        <v>1641.5714285700001</v>
      </c>
      <c r="AG292">
        <v>1743.68088571</v>
      </c>
      <c r="AH292">
        <v>64711.565718140002</v>
      </c>
      <c r="AI292">
        <v>9633.3953337099992</v>
      </c>
      <c r="AJ292">
        <v>9.7695915699999993</v>
      </c>
      <c r="AK292">
        <v>214.92721971</v>
      </c>
      <c r="AL292">
        <v>240156.99657342001</v>
      </c>
      <c r="AM292">
        <v>47.074857139999999</v>
      </c>
      <c r="AN292">
        <v>1.8135782199999999</v>
      </c>
      <c r="AO292">
        <v>14.880308279999999</v>
      </c>
      <c r="AP292">
        <v>5.8104142799999998</v>
      </c>
      <c r="AQ292">
        <v>-1.6392</v>
      </c>
      <c r="AR292">
        <v>-0.27285714</v>
      </c>
      <c r="AS292">
        <v>1.1883285699999999</v>
      </c>
      <c r="AT292">
        <v>1.37764285</v>
      </c>
      <c r="AU292">
        <v>408290.30313914001</v>
      </c>
      <c r="AV292">
        <v>284343.07574757002</v>
      </c>
      <c r="AW292">
        <v>302940.15079216001</v>
      </c>
      <c r="AX292">
        <v>338110.14256657002</v>
      </c>
      <c r="AY292">
        <v>378686.42285242002</v>
      </c>
      <c r="AZ292">
        <v>22195.16165785</v>
      </c>
      <c r="BA292">
        <v>781.52985242</v>
      </c>
      <c r="BB292">
        <v>3394.323304</v>
      </c>
      <c r="BC292">
        <v>119.32124899999999</v>
      </c>
      <c r="BD292">
        <v>145.46613185000001</v>
      </c>
      <c r="BE292">
        <v>107651.18163814</v>
      </c>
      <c r="BF292">
        <v>82909.765094710005</v>
      </c>
      <c r="BG292">
        <v>5.4051764200000001</v>
      </c>
      <c r="BH292">
        <v>263.85714285</v>
      </c>
      <c r="BI292">
        <v>306.39285713999999</v>
      </c>
      <c r="BJ292">
        <v>292.79166665999998</v>
      </c>
      <c r="BK292">
        <v>281.71428571000001</v>
      </c>
      <c r="BL292">
        <v>260.85714285</v>
      </c>
      <c r="BM292">
        <v>13.40872785</v>
      </c>
      <c r="BN292">
        <v>3.6208954000000002</v>
      </c>
      <c r="BO292">
        <v>0.50746742</v>
      </c>
      <c r="BP292">
        <v>0.51612670999999999</v>
      </c>
      <c r="BQ292">
        <v>35.320990510000001</v>
      </c>
      <c r="BR292">
        <v>262</v>
      </c>
      <c r="BS292">
        <v>4977.8471558499996</v>
      </c>
      <c r="BT292">
        <v>34400.470054279998</v>
      </c>
      <c r="BU292">
        <v>127101.83932914</v>
      </c>
      <c r="BV292">
        <v>1041451.5507405699</v>
      </c>
      <c r="BW292">
        <v>1648.4306652800001</v>
      </c>
      <c r="BX292">
        <v>54.759158390000003</v>
      </c>
      <c r="BY292">
        <v>9.7426372800000003</v>
      </c>
      <c r="BZ292">
        <v>180.64285713999999</v>
      </c>
      <c r="CA292">
        <v>153.83333332999999</v>
      </c>
      <c r="CB292">
        <v>128.18333333000001</v>
      </c>
      <c r="CC292">
        <v>174.31944444000001</v>
      </c>
      <c r="CD292">
        <v>164.21428571000001</v>
      </c>
      <c r="CE292">
        <v>139.78571428000001</v>
      </c>
      <c r="CF292">
        <v>120.1</v>
      </c>
      <c r="CG292">
        <v>101.56666666</v>
      </c>
      <c r="CH292">
        <v>135.98611111</v>
      </c>
      <c r="CI292">
        <v>125.5</v>
      </c>
      <c r="CJ292">
        <v>40.428571419999997</v>
      </c>
      <c r="CK292">
        <v>33.733333330000001</v>
      </c>
      <c r="CL292">
        <v>26.61666666</v>
      </c>
      <c r="CM292">
        <v>38.333333330000002</v>
      </c>
      <c r="CN292">
        <v>38.428571419999997</v>
      </c>
      <c r="CO292">
        <v>3.4805692800000001</v>
      </c>
      <c r="CP292">
        <v>86.214285709999999</v>
      </c>
      <c r="CQ292">
        <v>66.944444439999998</v>
      </c>
      <c r="CR292">
        <v>13.57142857</v>
      </c>
      <c r="CS292">
        <v>31.571428569999998</v>
      </c>
      <c r="CT292">
        <v>83.714285709999999</v>
      </c>
      <c r="CU292">
        <v>83.142857140000004</v>
      </c>
      <c r="CV292">
        <v>76.666666669999998</v>
      </c>
      <c r="CW292">
        <v>64.571428569999995</v>
      </c>
      <c r="CX292">
        <v>34.571428570000002</v>
      </c>
      <c r="CY292">
        <v>68.857142850000002</v>
      </c>
      <c r="CZ292">
        <v>77.571428569999995</v>
      </c>
      <c r="DA292">
        <v>87.571428569999995</v>
      </c>
      <c r="DB292">
        <v>603.07142856999997</v>
      </c>
      <c r="DC292">
        <v>34.428571419999997</v>
      </c>
      <c r="DD292">
        <v>70.142857140000004</v>
      </c>
      <c r="DE292">
        <v>78.428571419999997</v>
      </c>
      <c r="DF292">
        <v>88.714285709999999</v>
      </c>
      <c r="DG292">
        <v>768.64285714000005</v>
      </c>
      <c r="DH292" t="e">
        <v>#N/A</v>
      </c>
      <c r="DI292" t="e">
        <v>#N/A</v>
      </c>
      <c r="DJ292" t="e">
        <v>#N/A</v>
      </c>
      <c r="DK292" t="e">
        <v>#N/A</v>
      </c>
      <c r="DL292" t="e">
        <v>#N/A</v>
      </c>
      <c r="DM292" t="e">
        <v>#N/A</v>
      </c>
      <c r="DN292" t="e">
        <v>#N/A</v>
      </c>
      <c r="DO292" t="e">
        <v>#N/A</v>
      </c>
      <c r="DP292" t="e">
        <v>#N/A</v>
      </c>
      <c r="DQ292" t="e">
        <v>#N/A</v>
      </c>
      <c r="DR292" t="e">
        <v>#N/A</v>
      </c>
      <c r="DS292" t="e">
        <v>#N/A</v>
      </c>
      <c r="DT292" t="e">
        <v>#N/A</v>
      </c>
      <c r="DU292" t="e">
        <v>#N/A</v>
      </c>
      <c r="DV292" t="e">
        <v>#N/A</v>
      </c>
      <c r="DW292" t="e">
        <v>#N/A</v>
      </c>
      <c r="DX292" t="e">
        <v>#N/A</v>
      </c>
      <c r="DY292" t="e">
        <v>#N/A</v>
      </c>
      <c r="DZ292" t="e">
        <v>#N/A</v>
      </c>
      <c r="EA292" t="e">
        <v>#N/A</v>
      </c>
      <c r="EB292" t="e">
        <v>#N/A</v>
      </c>
      <c r="EC292" t="e">
        <v>#N/A</v>
      </c>
    </row>
    <row r="293" spans="1:133" customFormat="1" x14ac:dyDescent="0.25">
      <c r="A293" t="s">
        <v>1008</v>
      </c>
      <c r="B293" t="s">
        <v>1298</v>
      </c>
      <c r="C293">
        <v>293</v>
      </c>
      <c r="D293">
        <v>192836.00397294102</v>
      </c>
      <c r="E293">
        <v>86.678024326562578</v>
      </c>
      <c r="F293">
        <v>894.35415058081219</v>
      </c>
      <c r="G293">
        <v>46954.59915643993</v>
      </c>
      <c r="H293">
        <v>84</v>
      </c>
      <c r="I293">
        <v>27.896493280000001</v>
      </c>
      <c r="J293">
        <v>23.073056569999999</v>
      </c>
      <c r="K293">
        <v>9.0212755700000002</v>
      </c>
      <c r="L293">
        <v>6.1935814200000001</v>
      </c>
      <c r="M293">
        <v>8015.2857142800003</v>
      </c>
      <c r="N293">
        <v>5792.7142857099998</v>
      </c>
      <c r="O293">
        <v>5684</v>
      </c>
      <c r="P293">
        <v>5703.8571428499999</v>
      </c>
      <c r="Q293">
        <v>5755.2857142800003</v>
      </c>
      <c r="R293">
        <v>5780.8571428499999</v>
      </c>
      <c r="S293">
        <v>2222.5714285700001</v>
      </c>
      <c r="T293">
        <v>1973.2857142800001</v>
      </c>
      <c r="U293">
        <v>2033.5714285700001</v>
      </c>
      <c r="V293">
        <v>2054.7142857099998</v>
      </c>
      <c r="W293">
        <v>2119.1428571400002</v>
      </c>
      <c r="X293">
        <v>22.236064850000002</v>
      </c>
      <c r="Y293">
        <v>1.056996</v>
      </c>
      <c r="Z293">
        <v>5765.4285714199996</v>
      </c>
      <c r="AA293">
        <v>5726.5714285699996</v>
      </c>
      <c r="AB293">
        <v>5642</v>
      </c>
      <c r="AC293">
        <v>5640.18224285</v>
      </c>
      <c r="AD293">
        <v>2364.7142857099998</v>
      </c>
      <c r="AE293">
        <v>2498.42857142</v>
      </c>
      <c r="AF293">
        <v>2567.8571428499999</v>
      </c>
      <c r="AG293">
        <v>2697.9316714199999</v>
      </c>
      <c r="AH293">
        <v>64642.69436971</v>
      </c>
      <c r="AI293">
        <v>11927.15447585</v>
      </c>
      <c r="AJ293">
        <v>-15.26517928</v>
      </c>
      <c r="AK293">
        <v>168.49367328</v>
      </c>
      <c r="AL293">
        <v>232657.43927914</v>
      </c>
      <c r="AM293">
        <v>50.506428569999997</v>
      </c>
      <c r="AN293">
        <v>2.44775695</v>
      </c>
      <c r="AO293">
        <v>13.162816660000001</v>
      </c>
      <c r="AP293">
        <v>-3.7958571399999999</v>
      </c>
      <c r="AQ293">
        <v>-1.7654714199999999</v>
      </c>
      <c r="AR293">
        <v>-3.01795714</v>
      </c>
      <c r="AS293">
        <v>-2.7290285700000001</v>
      </c>
      <c r="AT293">
        <v>-2.71598571</v>
      </c>
      <c r="AU293">
        <v>345025.93991413998</v>
      </c>
      <c r="AV293">
        <v>271800.97389041999</v>
      </c>
      <c r="AW293">
        <v>278105.64280842</v>
      </c>
      <c r="AX293">
        <v>301978.55858627998</v>
      </c>
      <c r="AY293">
        <v>316685.57909657003</v>
      </c>
      <c r="AZ293">
        <v>21209.854006850001</v>
      </c>
      <c r="BA293">
        <v>742.58995571000003</v>
      </c>
      <c r="BB293">
        <v>4012.0861428500002</v>
      </c>
      <c r="BC293">
        <v>101.22871728</v>
      </c>
      <c r="BD293">
        <v>80.258660570000004</v>
      </c>
      <c r="BE293">
        <v>93115.994676419999</v>
      </c>
      <c r="BF293">
        <v>76277.795321140002</v>
      </c>
      <c r="BG293">
        <v>6.3461042799999996</v>
      </c>
      <c r="BH293">
        <v>499.85714285</v>
      </c>
      <c r="BI293">
        <v>529.72619048000001</v>
      </c>
      <c r="BJ293">
        <v>523.88095238000005</v>
      </c>
      <c r="BK293">
        <v>500.42857142000003</v>
      </c>
      <c r="BL293">
        <v>494.42857142000003</v>
      </c>
      <c r="BM293">
        <v>16.143602569999999</v>
      </c>
      <c r="BN293">
        <v>4.4687683299999996</v>
      </c>
      <c r="BO293">
        <v>0.50726899999999997</v>
      </c>
      <c r="BP293">
        <v>0.418518</v>
      </c>
      <c r="BQ293">
        <v>33.488439710000002</v>
      </c>
      <c r="BR293">
        <v>479.85714285</v>
      </c>
      <c r="BS293">
        <v>6822.4924838500001</v>
      </c>
      <c r="BT293">
        <v>37281.28624971</v>
      </c>
      <c r="BU293">
        <v>134452.04450513999</v>
      </c>
      <c r="BV293">
        <v>977204.80900371005</v>
      </c>
      <c r="BW293">
        <v>1810.1626887100001</v>
      </c>
      <c r="BX293">
        <v>51.787824430000001</v>
      </c>
      <c r="BY293">
        <v>10.66950142</v>
      </c>
      <c r="BZ293">
        <v>309</v>
      </c>
      <c r="CA293">
        <v>296.36904761</v>
      </c>
      <c r="CB293">
        <v>319.83333333000002</v>
      </c>
      <c r="CC293">
        <v>317.20833333000002</v>
      </c>
      <c r="CD293">
        <v>304.78571427999998</v>
      </c>
      <c r="CE293">
        <v>237.64285713999999</v>
      </c>
      <c r="CF293">
        <v>229.86904762</v>
      </c>
      <c r="CG293">
        <v>249.77777777</v>
      </c>
      <c r="CH293">
        <v>245.66666666</v>
      </c>
      <c r="CI293">
        <v>234.92857142</v>
      </c>
      <c r="CJ293">
        <v>72.571428569999995</v>
      </c>
      <c r="CK293">
        <v>66.5</v>
      </c>
      <c r="CL293">
        <v>70.055555549999994</v>
      </c>
      <c r="CM293">
        <v>71.541666660000004</v>
      </c>
      <c r="CN293">
        <v>69.928571419999997</v>
      </c>
      <c r="CO293">
        <v>3.8336939999999999</v>
      </c>
      <c r="CP293">
        <v>85.785714279999993</v>
      </c>
      <c r="CQ293">
        <v>86.027777779999994</v>
      </c>
      <c r="CR293">
        <v>14.98</v>
      </c>
      <c r="CS293">
        <v>33.142857139999997</v>
      </c>
      <c r="CT293">
        <v>85.428571419999997</v>
      </c>
      <c r="CU293">
        <v>84.285714279999993</v>
      </c>
      <c r="CV293">
        <v>80.638888890000004</v>
      </c>
      <c r="CW293">
        <v>72.75</v>
      </c>
      <c r="CX293">
        <v>30</v>
      </c>
      <c r="CY293">
        <v>66.142857140000004</v>
      </c>
      <c r="CZ293">
        <v>77.571428569999995</v>
      </c>
      <c r="DA293">
        <v>86</v>
      </c>
      <c r="DB293">
        <v>708.64285714000005</v>
      </c>
      <c r="DC293">
        <v>27.714285709999999</v>
      </c>
      <c r="DD293">
        <v>68.428571419999997</v>
      </c>
      <c r="DE293">
        <v>77.285714279999993</v>
      </c>
      <c r="DF293">
        <v>85.714285709999999</v>
      </c>
      <c r="DG293">
        <v>639</v>
      </c>
      <c r="DH293" t="e">
        <v>#N/A</v>
      </c>
      <c r="DI293" t="e">
        <v>#N/A</v>
      </c>
      <c r="DJ293" t="e">
        <v>#N/A</v>
      </c>
      <c r="DK293" t="e">
        <v>#N/A</v>
      </c>
      <c r="DL293" t="e">
        <v>#N/A</v>
      </c>
      <c r="DM293" t="e">
        <v>#N/A</v>
      </c>
      <c r="DN293" t="e">
        <v>#N/A</v>
      </c>
      <c r="DO293" t="e">
        <v>#N/A</v>
      </c>
      <c r="DP293" t="e">
        <v>#N/A</v>
      </c>
      <c r="DQ293" t="e">
        <v>#N/A</v>
      </c>
      <c r="DR293" t="e">
        <v>#N/A</v>
      </c>
      <c r="DS293" t="e">
        <v>#N/A</v>
      </c>
      <c r="DT293" t="e">
        <v>#N/A</v>
      </c>
      <c r="DU293" t="e">
        <v>#N/A</v>
      </c>
      <c r="DV293" t="e">
        <v>#N/A</v>
      </c>
      <c r="DW293" t="e">
        <v>#N/A</v>
      </c>
      <c r="DX293" t="e">
        <v>#N/A</v>
      </c>
      <c r="DY293" t="e">
        <v>#N/A</v>
      </c>
      <c r="DZ293" t="e">
        <v>#N/A</v>
      </c>
      <c r="EA293" t="e">
        <v>#N/A</v>
      </c>
      <c r="EB293" t="e">
        <v>#N/A</v>
      </c>
      <c r="EC293" t="e">
        <v>#N/A</v>
      </c>
    </row>
    <row r="294" spans="1:133" customFormat="1" x14ac:dyDescent="0.25">
      <c r="A294" t="s">
        <v>1009</v>
      </c>
      <c r="B294" t="s">
        <v>1299</v>
      </c>
      <c r="C294">
        <v>294</v>
      </c>
      <c r="D294">
        <v>85427.465913720007</v>
      </c>
      <c r="E294">
        <v>73.389708885168972</v>
      </c>
      <c r="F294">
        <v>1276.7032774860711</v>
      </c>
      <c r="G294">
        <v>78213.753178523868</v>
      </c>
      <c r="H294">
        <v>73.571428569999995</v>
      </c>
      <c r="I294">
        <v>26.187286709999999</v>
      </c>
      <c r="J294">
        <v>19.330618139999999</v>
      </c>
      <c r="K294">
        <v>10.213194850000001</v>
      </c>
      <c r="L294">
        <v>6.2413129999999999</v>
      </c>
      <c r="M294">
        <v>3913.7142857099998</v>
      </c>
      <c r="N294">
        <v>2890</v>
      </c>
      <c r="O294">
        <v>2859.5714285700001</v>
      </c>
      <c r="P294">
        <v>2873.5714285700001</v>
      </c>
      <c r="Q294">
        <v>2881.1428571400002</v>
      </c>
      <c r="R294">
        <v>2885.42857142</v>
      </c>
      <c r="S294">
        <v>1023.71428571</v>
      </c>
      <c r="T294">
        <v>939.14285714000005</v>
      </c>
      <c r="U294">
        <v>956.28571427999998</v>
      </c>
      <c r="V294">
        <v>968.14285714000005</v>
      </c>
      <c r="W294">
        <v>994.71428571000001</v>
      </c>
      <c r="X294">
        <v>23.846435</v>
      </c>
      <c r="Y294">
        <v>0.99014199999999997</v>
      </c>
      <c r="Z294">
        <v>2906.42857142</v>
      </c>
      <c r="AA294">
        <v>2874.2857142799999</v>
      </c>
      <c r="AB294">
        <v>2855.42857142</v>
      </c>
      <c r="AC294">
        <v>2813.835</v>
      </c>
      <c r="AD294">
        <v>1095.8571428499999</v>
      </c>
      <c r="AE294">
        <v>1158.71428571</v>
      </c>
      <c r="AF294">
        <v>1194.42857142</v>
      </c>
      <c r="AG294">
        <v>1253.4963285700001</v>
      </c>
      <c r="AH294">
        <v>71682.216954710006</v>
      </c>
      <c r="AI294">
        <v>14387.089069</v>
      </c>
      <c r="AJ294">
        <v>19.944459420000001</v>
      </c>
      <c r="AK294">
        <v>186.08294384999999</v>
      </c>
      <c r="AL294">
        <v>273758.09785041999</v>
      </c>
      <c r="AM294">
        <v>52.044857139999998</v>
      </c>
      <c r="AN294">
        <v>1.75726304</v>
      </c>
      <c r="AO294">
        <v>16.69114957</v>
      </c>
      <c r="AP294">
        <v>10.166157139999999</v>
      </c>
      <c r="AQ294">
        <v>0.67490000000000006</v>
      </c>
      <c r="AR294">
        <v>2.1244571400000001</v>
      </c>
      <c r="AS294">
        <v>4.2395142799999999</v>
      </c>
      <c r="AT294">
        <v>6.4207000000000001</v>
      </c>
      <c r="AU294">
        <v>416053.77659070998</v>
      </c>
      <c r="AV294">
        <v>303940.13863900001</v>
      </c>
      <c r="AW294">
        <v>304115.19881883002</v>
      </c>
      <c r="AX294">
        <v>357428.45578313997</v>
      </c>
      <c r="AY294">
        <v>376368.44643357</v>
      </c>
      <c r="AZ294">
        <v>27096.96431585</v>
      </c>
      <c r="BA294">
        <v>907.49483713999996</v>
      </c>
      <c r="BB294">
        <v>5639.902188</v>
      </c>
      <c r="BC294">
        <v>142.89789642</v>
      </c>
      <c r="BD294">
        <v>193.14649113999999</v>
      </c>
      <c r="BE294">
        <v>127129.31676042</v>
      </c>
      <c r="BF294">
        <v>103424.35974171</v>
      </c>
      <c r="BG294">
        <v>6.6680357099999998</v>
      </c>
      <c r="BH294">
        <v>262.14285713999999</v>
      </c>
      <c r="BI294">
        <v>273.20238095000002</v>
      </c>
      <c r="BJ294">
        <v>289.13888888999998</v>
      </c>
      <c r="BK294">
        <v>263.42857142000003</v>
      </c>
      <c r="BL294">
        <v>264.14285713999999</v>
      </c>
      <c r="BM294">
        <v>17.538142000000001</v>
      </c>
      <c r="BN294">
        <v>2.9163797499999999</v>
      </c>
      <c r="BO294">
        <v>0.37256141999999998</v>
      </c>
      <c r="BP294">
        <v>0.425425</v>
      </c>
      <c r="BQ294">
        <v>31.087141890000002</v>
      </c>
      <c r="BR294">
        <v>229</v>
      </c>
      <c r="BS294">
        <v>7317.5942075700004</v>
      </c>
      <c r="BT294">
        <v>37273.82316485</v>
      </c>
      <c r="BU294">
        <v>142574.21417456999</v>
      </c>
      <c r="BV294">
        <v>1202576.3355878501</v>
      </c>
      <c r="BW294">
        <v>2399.5714537099998</v>
      </c>
      <c r="BX294">
        <v>47.774790869999997</v>
      </c>
      <c r="BY294">
        <v>8.97937428</v>
      </c>
      <c r="BZ294">
        <v>120.07142856999999</v>
      </c>
      <c r="CA294">
        <v>127.33333333</v>
      </c>
      <c r="CB294">
        <v>127.09999999</v>
      </c>
      <c r="CC294">
        <v>116.60714285</v>
      </c>
      <c r="CD294">
        <v>117.28571427999999</v>
      </c>
      <c r="CE294">
        <v>91.071428569999995</v>
      </c>
      <c r="CF294">
        <v>97.625</v>
      </c>
      <c r="CG294">
        <v>96.949999989999995</v>
      </c>
      <c r="CH294">
        <v>87.02380952</v>
      </c>
      <c r="CI294">
        <v>90.142857140000004</v>
      </c>
      <c r="CJ294">
        <v>28.857142849999999</v>
      </c>
      <c r="CK294">
        <v>29.708333329999999</v>
      </c>
      <c r="CL294">
        <v>30.15</v>
      </c>
      <c r="CM294">
        <v>29.583333329999999</v>
      </c>
      <c r="CN294">
        <v>27.428571420000001</v>
      </c>
      <c r="CO294">
        <v>3.0866310000000001</v>
      </c>
      <c r="CP294">
        <v>86.785714279999993</v>
      </c>
      <c r="CQ294">
        <v>79.555555560000002</v>
      </c>
      <c r="CR294">
        <v>15.166666660000001</v>
      </c>
      <c r="CS294">
        <v>31</v>
      </c>
      <c r="CT294">
        <v>88.142857140000004</v>
      </c>
      <c r="CU294">
        <v>85.142857140000004</v>
      </c>
      <c r="CV294">
        <v>71.027777779999994</v>
      </c>
      <c r="CW294">
        <v>71.666666660000004</v>
      </c>
      <c r="CX294">
        <v>26.14285714</v>
      </c>
      <c r="CY294">
        <v>69.571428569999995</v>
      </c>
      <c r="CZ294">
        <v>75.142857140000004</v>
      </c>
      <c r="DA294">
        <v>86.142857140000004</v>
      </c>
      <c r="DB294">
        <v>674.78571427999998</v>
      </c>
      <c r="DC294">
        <v>31.14285714</v>
      </c>
      <c r="DD294">
        <v>69.428571419999997</v>
      </c>
      <c r="DE294">
        <v>74.571428569999995</v>
      </c>
      <c r="DF294">
        <v>86.285714279999993</v>
      </c>
      <c r="DG294">
        <v>667.35714284999995</v>
      </c>
      <c r="DH294" t="e">
        <v>#N/A</v>
      </c>
      <c r="DI294" t="e">
        <v>#N/A</v>
      </c>
      <c r="DJ294" t="e">
        <v>#N/A</v>
      </c>
      <c r="DK294" t="e">
        <v>#N/A</v>
      </c>
      <c r="DL294" t="e">
        <v>#N/A</v>
      </c>
      <c r="DM294" t="e">
        <v>#N/A</v>
      </c>
      <c r="DN294" t="e">
        <v>#N/A</v>
      </c>
      <c r="DO294" t="e">
        <v>#N/A</v>
      </c>
      <c r="DP294" t="e">
        <v>#N/A</v>
      </c>
      <c r="DQ294" t="e">
        <v>#N/A</v>
      </c>
      <c r="DR294" t="e">
        <v>#N/A</v>
      </c>
      <c r="DS294" t="e">
        <v>#N/A</v>
      </c>
      <c r="DT294" t="e">
        <v>#N/A</v>
      </c>
      <c r="DU294" t="e">
        <v>#N/A</v>
      </c>
      <c r="DV294" t="e">
        <v>#N/A</v>
      </c>
      <c r="DW294" t="e">
        <v>#N/A</v>
      </c>
      <c r="DX294" t="e">
        <v>#N/A</v>
      </c>
      <c r="DY294" t="e">
        <v>#N/A</v>
      </c>
      <c r="DZ294" t="e">
        <v>#N/A</v>
      </c>
      <c r="EA294" t="e">
        <v>#N/A</v>
      </c>
      <c r="EB294" t="e">
        <v>#N/A</v>
      </c>
      <c r="EC294" t="e">
        <v>#N/A</v>
      </c>
    </row>
    <row r="295" spans="1:133" customFormat="1" x14ac:dyDescent="0.25">
      <c r="A295" t="s">
        <v>1010</v>
      </c>
      <c r="B295" t="s">
        <v>1300</v>
      </c>
      <c r="C295">
        <v>295</v>
      </c>
      <c r="D295">
        <v>75808.208439157926</v>
      </c>
      <c r="E295">
        <v>94.548432804116402</v>
      </c>
      <c r="F295">
        <v>943.05130574735949</v>
      </c>
      <c r="G295">
        <v>61057.713639538473</v>
      </c>
      <c r="H295">
        <v>75.714285709999999</v>
      </c>
      <c r="I295">
        <v>26.464817849999999</v>
      </c>
      <c r="J295">
        <v>22.964642139999999</v>
      </c>
      <c r="K295">
        <v>9.4939715699999994</v>
      </c>
      <c r="L295">
        <v>6.2529781399999997</v>
      </c>
      <c r="M295">
        <v>2647.42857142</v>
      </c>
      <c r="N295">
        <v>1949.42857142</v>
      </c>
      <c r="O295">
        <v>1942.42857142</v>
      </c>
      <c r="P295">
        <v>1948.5714285700001</v>
      </c>
      <c r="Q295">
        <v>1959.2857142800001</v>
      </c>
      <c r="R295">
        <v>1961.42857142</v>
      </c>
      <c r="S295">
        <v>698</v>
      </c>
      <c r="T295">
        <v>606.42857142000003</v>
      </c>
      <c r="U295">
        <v>627.57142856999997</v>
      </c>
      <c r="V295">
        <v>640.28571427999998</v>
      </c>
      <c r="W295">
        <v>664.57142856999997</v>
      </c>
      <c r="X295">
        <v>23.70499285</v>
      </c>
      <c r="Y295">
        <v>1.04372942</v>
      </c>
      <c r="Z295">
        <v>1911</v>
      </c>
      <c r="AA295">
        <v>1883.8571428499999</v>
      </c>
      <c r="AB295">
        <v>1885</v>
      </c>
      <c r="AC295">
        <v>1843.9942428500001</v>
      </c>
      <c r="AD295">
        <v>738.57142856999997</v>
      </c>
      <c r="AE295">
        <v>785</v>
      </c>
      <c r="AF295">
        <v>840.14285714000005</v>
      </c>
      <c r="AG295">
        <v>885.80932857000005</v>
      </c>
      <c r="AH295">
        <v>66091.086480140002</v>
      </c>
      <c r="AI295">
        <v>13230.25918157</v>
      </c>
      <c r="AJ295">
        <v>6.4480185700000003</v>
      </c>
      <c r="AK295">
        <v>77.591947419999997</v>
      </c>
      <c r="AL295">
        <v>249557.83741641999</v>
      </c>
      <c r="AM295">
        <v>64.780285710000001</v>
      </c>
      <c r="AN295">
        <v>2.10384072</v>
      </c>
      <c r="AO295">
        <v>11.419589139999999</v>
      </c>
      <c r="AP295">
        <v>5.2801285699999996</v>
      </c>
      <c r="AQ295">
        <v>7.8113571400000001</v>
      </c>
      <c r="AR295">
        <v>10.353400000000001</v>
      </c>
      <c r="AS295">
        <v>4.2012428499999999</v>
      </c>
      <c r="AT295">
        <v>5.75195714</v>
      </c>
      <c r="AU295">
        <v>408909.6089015</v>
      </c>
      <c r="AV295">
        <v>299289.30877300003</v>
      </c>
      <c r="AW295">
        <v>338626.12321599998</v>
      </c>
      <c r="AX295">
        <v>361437.41546428</v>
      </c>
      <c r="AY295">
        <v>371243.85629357002</v>
      </c>
      <c r="AZ295">
        <v>26360.989677140002</v>
      </c>
      <c r="BA295">
        <v>720.08704456999999</v>
      </c>
      <c r="BB295">
        <v>5328.6486990000003</v>
      </c>
      <c r="BC295">
        <v>151.34925142</v>
      </c>
      <c r="BD295">
        <v>420.54179256999998</v>
      </c>
      <c r="BE295">
        <v>122430.33422314</v>
      </c>
      <c r="BF295">
        <v>98863.182768710001</v>
      </c>
      <c r="BG295">
        <v>6.8316668299999996</v>
      </c>
      <c r="BH295">
        <v>174.83333332999999</v>
      </c>
      <c r="BI295">
        <v>167.95833332999999</v>
      </c>
      <c r="BJ295">
        <v>177.73809524000001</v>
      </c>
      <c r="BK295">
        <v>169.42857142</v>
      </c>
      <c r="BL295">
        <v>169.28571428000001</v>
      </c>
      <c r="BM295">
        <v>17.559045829999999</v>
      </c>
      <c r="BN295">
        <v>8.6862743299999998</v>
      </c>
      <c r="BO295">
        <v>0.45005859999999998</v>
      </c>
      <c r="BP295">
        <v>0.53648324999999997</v>
      </c>
      <c r="BQ295">
        <v>36.551691630000001</v>
      </c>
      <c r="BR295">
        <v>172.83333332999999</v>
      </c>
      <c r="BS295">
        <v>6532.0587735700001</v>
      </c>
      <c r="BT295">
        <v>33243.303064139996</v>
      </c>
      <c r="BU295">
        <v>125807.84744585</v>
      </c>
      <c r="BV295">
        <v>1131025.989787</v>
      </c>
      <c r="BW295">
        <v>1883.4804461399999</v>
      </c>
      <c r="BX295">
        <v>65.051714689999997</v>
      </c>
      <c r="BY295">
        <v>9.0997214999999994</v>
      </c>
      <c r="BZ295">
        <v>81.666666660000004</v>
      </c>
      <c r="CA295">
        <v>85.263888879999996</v>
      </c>
      <c r="CB295">
        <v>90.611111109999996</v>
      </c>
      <c r="CC295">
        <v>79.680555549999994</v>
      </c>
      <c r="CD295">
        <v>79.642857140000004</v>
      </c>
      <c r="CE295">
        <v>62.25</v>
      </c>
      <c r="CF295">
        <v>66.708333330000002</v>
      </c>
      <c r="CG295">
        <v>69.77777777</v>
      </c>
      <c r="CH295">
        <v>59.319444439999998</v>
      </c>
      <c r="CI295">
        <v>58.857142850000002</v>
      </c>
      <c r="CJ295">
        <v>19.083333329999999</v>
      </c>
      <c r="CK295">
        <v>18.555555550000001</v>
      </c>
      <c r="CL295">
        <v>20.833333329999999</v>
      </c>
      <c r="CM295">
        <v>20.36111111</v>
      </c>
      <c r="CN295">
        <v>20.64285714</v>
      </c>
      <c r="CO295">
        <v>3.186258</v>
      </c>
      <c r="CP295">
        <v>86.285714279999993</v>
      </c>
      <c r="CQ295">
        <v>78.152777779999994</v>
      </c>
      <c r="CR295">
        <v>17.285714280000001</v>
      </c>
      <c r="CS295">
        <v>33.142857139999997</v>
      </c>
      <c r="CT295">
        <v>87.428571419999997</v>
      </c>
      <c r="CU295">
        <v>87.285714279999993</v>
      </c>
      <c r="CV295">
        <v>83.083333330000002</v>
      </c>
      <c r="CW295">
        <v>60.142857139999997</v>
      </c>
      <c r="CX295">
        <v>32.857142850000002</v>
      </c>
      <c r="CY295">
        <v>76.857142850000002</v>
      </c>
      <c r="CZ295">
        <v>79.857142850000002</v>
      </c>
      <c r="DA295">
        <v>88.571428569999995</v>
      </c>
      <c r="DB295">
        <v>659</v>
      </c>
      <c r="DC295">
        <v>28</v>
      </c>
      <c r="DD295">
        <v>69.285714279999993</v>
      </c>
      <c r="DE295">
        <v>76</v>
      </c>
      <c r="DF295">
        <v>81.285714279999993</v>
      </c>
      <c r="DG295">
        <v>814.64285714000005</v>
      </c>
      <c r="DH295" t="e">
        <v>#N/A</v>
      </c>
      <c r="DI295" t="e">
        <v>#N/A</v>
      </c>
      <c r="DJ295" t="e">
        <v>#N/A</v>
      </c>
      <c r="DK295" t="e">
        <v>#N/A</v>
      </c>
      <c r="DL295" t="e">
        <v>#N/A</v>
      </c>
      <c r="DM295" t="e">
        <v>#N/A</v>
      </c>
      <c r="DN295" t="e">
        <v>#N/A</v>
      </c>
      <c r="DO295" t="e">
        <v>#N/A</v>
      </c>
      <c r="DP295" t="e">
        <v>#N/A</v>
      </c>
      <c r="DQ295" t="e">
        <v>#N/A</v>
      </c>
      <c r="DR295" t="e">
        <v>#N/A</v>
      </c>
      <c r="DS295" t="e">
        <v>#N/A</v>
      </c>
      <c r="DT295" t="e">
        <v>#N/A</v>
      </c>
      <c r="DU295" t="e">
        <v>#N/A</v>
      </c>
      <c r="DV295" t="e">
        <v>#N/A</v>
      </c>
      <c r="DW295" t="e">
        <v>#N/A</v>
      </c>
      <c r="DX295" t="e">
        <v>#N/A</v>
      </c>
      <c r="DY295" t="e">
        <v>#N/A</v>
      </c>
      <c r="DZ295" t="e">
        <v>#N/A</v>
      </c>
      <c r="EA295" t="e">
        <v>#N/A</v>
      </c>
      <c r="EB295" t="e">
        <v>#N/A</v>
      </c>
      <c r="EC295" t="e">
        <v>#N/A</v>
      </c>
    </row>
    <row r="296" spans="1:133" customFormat="1" x14ac:dyDescent="0.25">
      <c r="A296" t="s">
        <v>1011</v>
      </c>
      <c r="B296" t="s">
        <v>1301</v>
      </c>
      <c r="C296">
        <v>296</v>
      </c>
      <c r="D296">
        <v>64452.144985800005</v>
      </c>
      <c r="E296">
        <v>52.144940270571119</v>
      </c>
      <c r="F296">
        <v>1553.2690319248793</v>
      </c>
      <c r="G296">
        <v>75940.857992192046</v>
      </c>
      <c r="H296">
        <v>69.571428569999995</v>
      </c>
      <c r="I296">
        <v>28.246825139999999</v>
      </c>
      <c r="J296">
        <v>19.397836999999999</v>
      </c>
      <c r="K296">
        <v>11.430968139999999</v>
      </c>
      <c r="L296">
        <v>7.3894915699999997</v>
      </c>
      <c r="M296">
        <v>3322.1428571400002</v>
      </c>
      <c r="N296">
        <v>2384.42857142</v>
      </c>
      <c r="O296">
        <v>2334.42857142</v>
      </c>
      <c r="P296">
        <v>2343.42857142</v>
      </c>
      <c r="Q296">
        <v>2371.5714285700001</v>
      </c>
      <c r="R296">
        <v>2389.1428571400002</v>
      </c>
      <c r="S296">
        <v>937.71428571000001</v>
      </c>
      <c r="T296">
        <v>858.42857142000003</v>
      </c>
      <c r="U296">
        <v>883.28571427999998</v>
      </c>
      <c r="V296">
        <v>887.28571427999998</v>
      </c>
      <c r="W296">
        <v>906.57142856999997</v>
      </c>
      <c r="X296">
        <v>26.215742420000002</v>
      </c>
      <c r="Y296">
        <v>1.3143689999999999</v>
      </c>
      <c r="Z296">
        <v>2326</v>
      </c>
      <c r="AA296">
        <v>2305</v>
      </c>
      <c r="AB296">
        <v>2314.5714285700001</v>
      </c>
      <c r="AC296">
        <v>2300.0606285700001</v>
      </c>
      <c r="AD296">
        <v>969.85714284999995</v>
      </c>
      <c r="AE296">
        <v>1006.71428571</v>
      </c>
      <c r="AF296">
        <v>1052.5714285700001</v>
      </c>
      <c r="AG296">
        <v>1102.0555142799999</v>
      </c>
      <c r="AH296">
        <v>75824.204133139996</v>
      </c>
      <c r="AI296">
        <v>16666.713838420001</v>
      </c>
      <c r="AJ296">
        <v>14.19093814</v>
      </c>
      <c r="AK296">
        <v>129.42766671000001</v>
      </c>
      <c r="AL296">
        <v>269092.77735728002</v>
      </c>
      <c r="AM296">
        <v>55.09585714</v>
      </c>
      <c r="AN296">
        <v>1.7171217000000001</v>
      </c>
      <c r="AO296">
        <v>15.38679542</v>
      </c>
      <c r="AP296">
        <v>7.1117571399999999</v>
      </c>
      <c r="AQ296">
        <v>5.2025428500000004</v>
      </c>
      <c r="AR296">
        <v>5.6349999999999998</v>
      </c>
      <c r="AS296">
        <v>8.4090285700000003</v>
      </c>
      <c r="AT296">
        <v>7.24257142</v>
      </c>
      <c r="AU296">
        <v>424561.1571144</v>
      </c>
      <c r="AV296">
        <v>328008.99344784999</v>
      </c>
      <c r="AW296">
        <v>349744.44656128</v>
      </c>
      <c r="AX296">
        <v>390132.42761070997</v>
      </c>
      <c r="AY296">
        <v>407747.56538927997</v>
      </c>
      <c r="AZ296">
        <v>29487.243546139998</v>
      </c>
      <c r="BA296">
        <v>997.25960770999995</v>
      </c>
      <c r="BB296">
        <v>6776.0680028500001</v>
      </c>
      <c r="BC296">
        <v>194.83962957</v>
      </c>
      <c r="BD296">
        <v>141.44625042000001</v>
      </c>
      <c r="BE296">
        <v>125070.85501157001</v>
      </c>
      <c r="BF296">
        <v>104842.698489</v>
      </c>
      <c r="BG296">
        <v>7.2037212000000004</v>
      </c>
      <c r="BH296">
        <v>235.8</v>
      </c>
      <c r="BI296">
        <v>240.25</v>
      </c>
      <c r="BJ296">
        <v>238.91666666</v>
      </c>
      <c r="BK296">
        <v>230.57142856999999</v>
      </c>
      <c r="BL296">
        <v>227.42857142</v>
      </c>
      <c r="BM296">
        <v>17.623888000000001</v>
      </c>
      <c r="BN296">
        <v>2.5290647499999999</v>
      </c>
      <c r="BO296">
        <v>0.49308000000000002</v>
      </c>
      <c r="BP296">
        <v>0.55080459999999998</v>
      </c>
      <c r="BQ296">
        <v>30.047620040000002</v>
      </c>
      <c r="BR296">
        <v>178.75</v>
      </c>
      <c r="BS296">
        <v>8427.6729085700008</v>
      </c>
      <c r="BT296">
        <v>40029.953872849997</v>
      </c>
      <c r="BU296">
        <v>141847.27606500001</v>
      </c>
      <c r="BV296">
        <v>1047882.3087184</v>
      </c>
      <c r="BW296">
        <v>2695.075902</v>
      </c>
      <c r="BX296">
        <v>62.270423639999997</v>
      </c>
      <c r="BY296">
        <v>10.5804908</v>
      </c>
      <c r="BZ296">
        <v>117.9</v>
      </c>
      <c r="CA296">
        <v>122.73809523</v>
      </c>
      <c r="CB296">
        <v>124.07142856999999</v>
      </c>
      <c r="CC296">
        <v>123.03571427999999</v>
      </c>
      <c r="CD296">
        <v>125.64285714</v>
      </c>
      <c r="CE296">
        <v>94.2</v>
      </c>
      <c r="CF296">
        <v>101.84523809</v>
      </c>
      <c r="CG296">
        <v>101.92857143000001</v>
      </c>
      <c r="CH296">
        <v>100.02380952</v>
      </c>
      <c r="CI296">
        <v>100.42857142</v>
      </c>
      <c r="CJ296">
        <v>23.7</v>
      </c>
      <c r="CK296">
        <v>20.89285714</v>
      </c>
      <c r="CL296">
        <v>22.14285714</v>
      </c>
      <c r="CM296">
        <v>23.01190476</v>
      </c>
      <c r="CN296">
        <v>25</v>
      </c>
      <c r="CO296">
        <v>3.7015718</v>
      </c>
      <c r="CP296">
        <v>86.214285709999999</v>
      </c>
      <c r="CQ296">
        <v>74.527777779999994</v>
      </c>
      <c r="CR296">
        <v>16.25</v>
      </c>
      <c r="CS296">
        <v>33.142857139999997</v>
      </c>
      <c r="CT296">
        <v>92.428571419999997</v>
      </c>
      <c r="CU296">
        <v>90.285714279999993</v>
      </c>
      <c r="CV296">
        <v>80.083333330000002</v>
      </c>
      <c r="CW296">
        <v>43.75</v>
      </c>
      <c r="CX296">
        <v>28.857142849999999</v>
      </c>
      <c r="CY296">
        <v>68.857142850000002</v>
      </c>
      <c r="CZ296">
        <v>80.857142850000002</v>
      </c>
      <c r="DA296">
        <v>88.428571419999997</v>
      </c>
      <c r="DB296">
        <v>705.85714284999995</v>
      </c>
      <c r="DC296">
        <v>27.857142849999999</v>
      </c>
      <c r="DD296">
        <v>71.857142850000002</v>
      </c>
      <c r="DE296">
        <v>80.428571419999997</v>
      </c>
      <c r="DF296">
        <v>87.857142850000002</v>
      </c>
      <c r="DG296">
        <v>853.5</v>
      </c>
      <c r="DH296" t="e">
        <v>#N/A</v>
      </c>
      <c r="DI296" t="e">
        <v>#N/A</v>
      </c>
      <c r="DJ296" t="e">
        <v>#N/A</v>
      </c>
      <c r="DK296" t="e">
        <v>#N/A</v>
      </c>
      <c r="DL296" t="e">
        <v>#N/A</v>
      </c>
      <c r="DM296" t="e">
        <v>#N/A</v>
      </c>
      <c r="DN296" t="e">
        <v>#N/A</v>
      </c>
      <c r="DO296" t="e">
        <v>#N/A</v>
      </c>
      <c r="DP296" t="e">
        <v>#N/A</v>
      </c>
      <c r="DQ296" t="e">
        <v>#N/A</v>
      </c>
      <c r="DR296" t="e">
        <v>#N/A</v>
      </c>
      <c r="DS296" t="e">
        <v>#N/A</v>
      </c>
      <c r="DT296" t="e">
        <v>#N/A</v>
      </c>
      <c r="DU296" t="e">
        <v>#N/A</v>
      </c>
      <c r="DV296" t="e">
        <v>#N/A</v>
      </c>
      <c r="DW296" t="e">
        <v>#N/A</v>
      </c>
      <c r="DX296" t="e">
        <v>#N/A</v>
      </c>
      <c r="DY296" t="e">
        <v>#N/A</v>
      </c>
      <c r="DZ296" t="e">
        <v>#N/A</v>
      </c>
      <c r="EA296" t="e">
        <v>#N/A</v>
      </c>
      <c r="EB296" t="e">
        <v>#N/A</v>
      </c>
      <c r="EC296" t="e">
        <v>#N/A</v>
      </c>
    </row>
    <row r="297" spans="1:133" customFormat="1" x14ac:dyDescent="0.25">
      <c r="A297" t="s">
        <v>1012</v>
      </c>
      <c r="B297" t="s">
        <v>1302</v>
      </c>
      <c r="C297">
        <v>297</v>
      </c>
      <c r="D297">
        <v>12816.160935703037</v>
      </c>
      <c r="E297">
        <v>45.755872281704164</v>
      </c>
      <c r="F297">
        <v>2516.4938879098549</v>
      </c>
      <c r="G297">
        <v>55252.703347790004</v>
      </c>
      <c r="H297">
        <v>52</v>
      </c>
      <c r="I297">
        <v>28.652806850000001</v>
      </c>
      <c r="J297">
        <v>18.408382</v>
      </c>
      <c r="K297">
        <v>15.627817</v>
      </c>
      <c r="L297">
        <v>9.5301387099999992</v>
      </c>
      <c r="M297">
        <v>1129.1428571399999</v>
      </c>
      <c r="N297">
        <v>809.71428571000001</v>
      </c>
      <c r="O297">
        <v>793</v>
      </c>
      <c r="P297">
        <v>792.14285714000005</v>
      </c>
      <c r="Q297">
        <v>806.42857142000003</v>
      </c>
      <c r="R297">
        <v>812.71428571000001</v>
      </c>
      <c r="S297">
        <v>319.42857142000003</v>
      </c>
      <c r="T297">
        <v>316.42857142000003</v>
      </c>
      <c r="U297">
        <v>322.71428571000001</v>
      </c>
      <c r="V297">
        <v>323.28571427999998</v>
      </c>
      <c r="W297">
        <v>325.14285713999999</v>
      </c>
      <c r="X297">
        <v>33.388371280000001</v>
      </c>
      <c r="Y297">
        <v>1.6942341400000001</v>
      </c>
      <c r="Z297">
        <v>813.28571427999998</v>
      </c>
      <c r="AA297">
        <v>813.14285714000005</v>
      </c>
      <c r="AB297">
        <v>808.28571427999998</v>
      </c>
      <c r="AC297">
        <v>783.42885713999999</v>
      </c>
      <c r="AD297">
        <v>327.85714285</v>
      </c>
      <c r="AE297">
        <v>332.28571427999998</v>
      </c>
      <c r="AF297">
        <v>332.85714285</v>
      </c>
      <c r="AG297">
        <v>350.91718571000001</v>
      </c>
      <c r="AH297">
        <v>99206.917305419993</v>
      </c>
      <c r="AI297">
        <v>27767.53866414</v>
      </c>
      <c r="AJ297">
        <v>8.3880905699999992</v>
      </c>
      <c r="AK297">
        <v>61.120187000000001</v>
      </c>
      <c r="AL297">
        <v>346394.73045500001</v>
      </c>
      <c r="AM297">
        <v>63.945714279999997</v>
      </c>
      <c r="AN297">
        <v>1.9871105</v>
      </c>
      <c r="AO297">
        <v>20.562690570000001</v>
      </c>
      <c r="AP297">
        <v>12.77558571</v>
      </c>
      <c r="AQ297">
        <v>17.97515714</v>
      </c>
      <c r="AR297">
        <v>14.18764285</v>
      </c>
      <c r="AS297">
        <v>11.446557139999999</v>
      </c>
      <c r="AT297">
        <v>9.7246428500000004</v>
      </c>
      <c r="AU297">
        <v>372545.43668628001</v>
      </c>
      <c r="AV297">
        <v>246691.62237232999</v>
      </c>
      <c r="AW297">
        <v>273290.16154782998</v>
      </c>
      <c r="AX297">
        <v>354138.17266414</v>
      </c>
      <c r="AY297">
        <v>356235.21825342003</v>
      </c>
      <c r="AZ297">
        <v>26470.34947257</v>
      </c>
      <c r="BA297">
        <v>1674.34573071</v>
      </c>
      <c r="BB297">
        <v>7668.9057037100001</v>
      </c>
      <c r="BC297">
        <v>31.447489000000001</v>
      </c>
      <c r="BD297">
        <v>560.54377999999997</v>
      </c>
      <c r="BE297">
        <v>118700.376862</v>
      </c>
      <c r="BF297">
        <v>92115.875254710001</v>
      </c>
      <c r="BG297">
        <v>8.1685861400000004</v>
      </c>
      <c r="BH297">
        <v>86.571428569999995</v>
      </c>
      <c r="BI297">
        <v>94.513888890000004</v>
      </c>
      <c r="BJ297">
        <v>96.65277777</v>
      </c>
      <c r="BK297">
        <v>86</v>
      </c>
      <c r="BL297">
        <v>83.571428569999995</v>
      </c>
      <c r="BM297">
        <v>19.44394728</v>
      </c>
      <c r="BN297">
        <v>1.7316016599999999</v>
      </c>
      <c r="BO297">
        <v>0.88116819999999996</v>
      </c>
      <c r="BQ297">
        <v>26.98950859</v>
      </c>
      <c r="BR297">
        <v>39.571428570000002</v>
      </c>
      <c r="BS297">
        <v>17771.231633570002</v>
      </c>
      <c r="BT297">
        <v>64985.886456569999</v>
      </c>
      <c r="BU297">
        <v>227039.13159685</v>
      </c>
      <c r="BV297">
        <v>1436985.1785424999</v>
      </c>
      <c r="BW297">
        <v>2776.9656382799999</v>
      </c>
      <c r="BX297">
        <v>52.89473684</v>
      </c>
      <c r="BY297">
        <v>13.900486000000001</v>
      </c>
      <c r="BZ297">
        <v>56.75</v>
      </c>
      <c r="CA297">
        <v>71.849999999999994</v>
      </c>
      <c r="CB297">
        <v>81.770833330000002</v>
      </c>
      <c r="CC297">
        <v>71.5</v>
      </c>
      <c r="CD297">
        <v>64.833333330000002</v>
      </c>
      <c r="CE297">
        <v>48.2</v>
      </c>
      <c r="CF297">
        <v>57.25</v>
      </c>
      <c r="CG297">
        <v>64.624999990000006</v>
      </c>
      <c r="CH297">
        <v>56.375</v>
      </c>
      <c r="CI297">
        <v>52.583333330000002</v>
      </c>
      <c r="CJ297">
        <v>12.6</v>
      </c>
      <c r="CK297">
        <v>14.6</v>
      </c>
      <c r="CL297">
        <v>17.145833329999999</v>
      </c>
      <c r="CM297">
        <v>15.125</v>
      </c>
      <c r="CN297">
        <v>12</v>
      </c>
      <c r="CO297">
        <v>4.82520316</v>
      </c>
      <c r="CP297">
        <v>86</v>
      </c>
      <c r="CQ297">
        <v>60.666666669999998</v>
      </c>
      <c r="CR297">
        <v>13.4</v>
      </c>
      <c r="CS297">
        <v>33.4</v>
      </c>
      <c r="CT297">
        <v>88.4</v>
      </c>
      <c r="CU297">
        <v>85</v>
      </c>
      <c r="CV297">
        <v>64.138888890000004</v>
      </c>
      <c r="CW297">
        <v>56.5</v>
      </c>
      <c r="CX297">
        <v>26.666666660000001</v>
      </c>
      <c r="CY297">
        <v>72.833333330000002</v>
      </c>
      <c r="CZ297">
        <v>75.833333330000002</v>
      </c>
      <c r="DA297">
        <v>89</v>
      </c>
      <c r="DB297">
        <v>832.78571427999998</v>
      </c>
      <c r="DC297">
        <v>26.666666660000001</v>
      </c>
      <c r="DD297">
        <v>72.833333330000002</v>
      </c>
      <c r="DE297">
        <v>75.833333330000002</v>
      </c>
      <c r="DF297">
        <v>89</v>
      </c>
      <c r="DG297">
        <v>1095.8571428499999</v>
      </c>
      <c r="DH297" t="e">
        <v>#N/A</v>
      </c>
      <c r="DI297" t="e">
        <v>#N/A</v>
      </c>
      <c r="DJ297" t="e">
        <v>#N/A</v>
      </c>
      <c r="DK297" t="e">
        <v>#N/A</v>
      </c>
      <c r="DL297" t="e">
        <v>#N/A</v>
      </c>
      <c r="DM297" t="e">
        <v>#N/A</v>
      </c>
      <c r="DN297" t="e">
        <v>#N/A</v>
      </c>
      <c r="DO297" t="e">
        <v>#N/A</v>
      </c>
      <c r="DP297" t="e">
        <v>#N/A</v>
      </c>
      <c r="DQ297" t="e">
        <v>#N/A</v>
      </c>
      <c r="DR297" t="e">
        <v>#N/A</v>
      </c>
      <c r="DS297" t="e">
        <v>#N/A</v>
      </c>
      <c r="DT297" t="e">
        <v>#N/A</v>
      </c>
      <c r="DU297" t="e">
        <v>#N/A</v>
      </c>
      <c r="DV297" t="e">
        <v>#N/A</v>
      </c>
      <c r="DW297" t="e">
        <v>#N/A</v>
      </c>
      <c r="DX297" t="e">
        <v>#N/A</v>
      </c>
      <c r="DY297" t="e">
        <v>#N/A</v>
      </c>
      <c r="DZ297" t="e">
        <v>#N/A</v>
      </c>
      <c r="EA297" t="e">
        <v>#N/A</v>
      </c>
      <c r="EB297" t="e">
        <v>#N/A</v>
      </c>
      <c r="EC297" t="e">
        <v>#N/A</v>
      </c>
    </row>
    <row r="298" spans="1:133" customFormat="1" x14ac:dyDescent="0.25">
      <c r="A298" t="s">
        <v>1013</v>
      </c>
      <c r="B298" t="s">
        <v>1303</v>
      </c>
      <c r="C298">
        <v>298</v>
      </c>
      <c r="D298">
        <v>63235.646824080002</v>
      </c>
      <c r="E298">
        <v>97.443965264608565</v>
      </c>
      <c r="F298">
        <v>1120.6247630364228</v>
      </c>
      <c r="G298">
        <v>47598.24724136333</v>
      </c>
      <c r="H298">
        <v>63.428571419999997</v>
      </c>
      <c r="I298">
        <v>27.960020570000001</v>
      </c>
      <c r="J298">
        <v>19.17878971</v>
      </c>
      <c r="K298">
        <v>14.27933642</v>
      </c>
      <c r="L298">
        <v>8.3380524200000004</v>
      </c>
      <c r="M298">
        <v>1985</v>
      </c>
      <c r="N298">
        <v>1434.42857142</v>
      </c>
      <c r="O298">
        <v>1419.42857142</v>
      </c>
      <c r="P298">
        <v>1425.71428571</v>
      </c>
      <c r="Q298">
        <v>1429</v>
      </c>
      <c r="R298">
        <v>1438.8571428499999</v>
      </c>
      <c r="S298">
        <v>550.57142856999997</v>
      </c>
      <c r="T298">
        <v>520.71428571000001</v>
      </c>
      <c r="U298">
        <v>532.85714284999995</v>
      </c>
      <c r="V298">
        <v>536.85714284999995</v>
      </c>
      <c r="W298">
        <v>540</v>
      </c>
      <c r="X298">
        <v>29.827209140000001</v>
      </c>
      <c r="Y298">
        <v>1.47238128</v>
      </c>
      <c r="Z298">
        <v>1404.42857142</v>
      </c>
      <c r="AA298">
        <v>1379.42857142</v>
      </c>
      <c r="AB298">
        <v>1363</v>
      </c>
      <c r="AC298">
        <v>1369.4101428500001</v>
      </c>
      <c r="AD298">
        <v>582.71428571000001</v>
      </c>
      <c r="AE298">
        <v>611.14285714000005</v>
      </c>
      <c r="AF298">
        <v>628</v>
      </c>
      <c r="AG298">
        <v>644.80407142000001</v>
      </c>
      <c r="AH298">
        <v>84702.354762710005</v>
      </c>
      <c r="AI298">
        <v>21381.674048140001</v>
      </c>
      <c r="AJ298">
        <v>7.81575928</v>
      </c>
      <c r="AK298">
        <v>150.71940499999999</v>
      </c>
      <c r="AL298">
        <v>306395.288382</v>
      </c>
      <c r="AM298">
        <v>58.24766666</v>
      </c>
      <c r="AN298">
        <v>1.7918599099999999</v>
      </c>
      <c r="AO298">
        <v>13.24051285</v>
      </c>
      <c r="AP298">
        <v>6.3042714200000001</v>
      </c>
      <c r="AQ298">
        <v>12.46431428</v>
      </c>
      <c r="AR298">
        <v>8.1912571399999994</v>
      </c>
      <c r="AS298">
        <v>5.9692714200000001</v>
      </c>
      <c r="AT298">
        <v>7.4809000000000001</v>
      </c>
      <c r="AU298">
        <v>499540.80784371</v>
      </c>
      <c r="AV298">
        <v>330910.70994733</v>
      </c>
      <c r="AW298">
        <v>354853.10763985</v>
      </c>
      <c r="AX298">
        <v>410043.19803371001</v>
      </c>
      <c r="AY298">
        <v>419622.14096370997</v>
      </c>
      <c r="AZ298">
        <v>33638.643360419999</v>
      </c>
      <c r="BA298">
        <v>1568.37000128</v>
      </c>
      <c r="BB298">
        <v>8815.8920337100008</v>
      </c>
      <c r="BC298">
        <v>98.308128850000003</v>
      </c>
      <c r="BD298">
        <v>173.21754741999999</v>
      </c>
      <c r="BE298">
        <v>147249.39257157</v>
      </c>
      <c r="BF298">
        <v>120909.22010942</v>
      </c>
      <c r="BG298">
        <v>7.1004987100000001</v>
      </c>
      <c r="BH298">
        <v>141.85714285</v>
      </c>
      <c r="BI298">
        <v>165.73611111</v>
      </c>
      <c r="BJ298">
        <v>158.89285713999999</v>
      </c>
      <c r="BK298">
        <v>146.14285713999999</v>
      </c>
      <c r="BL298">
        <v>145.85714285</v>
      </c>
      <c r="BM298">
        <v>17.918673420000001</v>
      </c>
      <c r="BN298">
        <v>5.2943897499999997</v>
      </c>
      <c r="BO298">
        <v>0.56642999999999999</v>
      </c>
      <c r="BP298">
        <v>0.56603800000000004</v>
      </c>
      <c r="BQ298">
        <v>39.325651010000001</v>
      </c>
      <c r="BR298">
        <v>134</v>
      </c>
      <c r="BS298">
        <v>10575.166931850001</v>
      </c>
      <c r="BT298">
        <v>43190.64502371</v>
      </c>
      <c r="BU298">
        <v>157005.56939128001</v>
      </c>
      <c r="BV298">
        <v>1357975.69304914</v>
      </c>
      <c r="BW298">
        <v>1798.42243985</v>
      </c>
      <c r="BX298">
        <v>50.46363573</v>
      </c>
      <c r="BY298">
        <v>10.95861266</v>
      </c>
      <c r="BZ298">
        <v>75</v>
      </c>
      <c r="CA298">
        <v>85.333333330000002</v>
      </c>
      <c r="CB298">
        <v>73.261904759999993</v>
      </c>
      <c r="CC298">
        <v>71.726190470000006</v>
      </c>
      <c r="CD298">
        <v>74.5</v>
      </c>
      <c r="CE298">
        <v>62.5</v>
      </c>
      <c r="CF298">
        <v>67.319444439999998</v>
      </c>
      <c r="CG298">
        <v>65.833333330000002</v>
      </c>
      <c r="CH298">
        <v>63.40277777</v>
      </c>
      <c r="CI298">
        <v>56.642857139999997</v>
      </c>
      <c r="CJ298">
        <v>22</v>
      </c>
      <c r="CK298">
        <v>18.01388889</v>
      </c>
      <c r="CL298">
        <v>16.27777777</v>
      </c>
      <c r="CM298">
        <v>16.916666660000001</v>
      </c>
      <c r="CN298">
        <v>17.571428569999998</v>
      </c>
      <c r="CO298">
        <v>3.6651989999999999</v>
      </c>
      <c r="CP298">
        <v>84.714285709999999</v>
      </c>
      <c r="CQ298">
        <v>73.412842710000007</v>
      </c>
      <c r="CR298">
        <v>17</v>
      </c>
      <c r="CS298">
        <v>35.285714280000001</v>
      </c>
      <c r="CT298">
        <v>91</v>
      </c>
      <c r="CU298">
        <v>88.285714279999993</v>
      </c>
      <c r="CV298">
        <v>70.914814809999996</v>
      </c>
      <c r="CW298">
        <v>46.5</v>
      </c>
      <c r="CX298">
        <v>21.285714280000001</v>
      </c>
      <c r="CY298">
        <v>67.714285709999999</v>
      </c>
      <c r="CZ298">
        <v>73.142857140000004</v>
      </c>
      <c r="DA298">
        <v>80.142857140000004</v>
      </c>
      <c r="DB298">
        <v>658</v>
      </c>
      <c r="DC298">
        <v>22.857142849999999</v>
      </c>
      <c r="DD298">
        <v>69</v>
      </c>
      <c r="DE298">
        <v>76.428571419999997</v>
      </c>
      <c r="DF298">
        <v>85.857142850000002</v>
      </c>
      <c r="DG298">
        <v>658.21428571000001</v>
      </c>
      <c r="DH298" t="e">
        <v>#N/A</v>
      </c>
      <c r="DI298" t="e">
        <v>#N/A</v>
      </c>
      <c r="DJ298" t="e">
        <v>#N/A</v>
      </c>
      <c r="DK298" t="e">
        <v>#N/A</v>
      </c>
      <c r="DL298" t="e">
        <v>#N/A</v>
      </c>
      <c r="DM298" t="e">
        <v>#N/A</v>
      </c>
      <c r="DN298" t="e">
        <v>#N/A</v>
      </c>
      <c r="DO298" t="e">
        <v>#N/A</v>
      </c>
      <c r="DP298" t="e">
        <v>#N/A</v>
      </c>
      <c r="DQ298" t="e">
        <v>#N/A</v>
      </c>
      <c r="DR298" t="e">
        <v>#N/A</v>
      </c>
      <c r="DS298" t="e">
        <v>#N/A</v>
      </c>
      <c r="DT298" t="e">
        <v>#N/A</v>
      </c>
      <c r="DU298" t="e">
        <v>#N/A</v>
      </c>
      <c r="DV298" t="e">
        <v>#N/A</v>
      </c>
      <c r="DW298" t="e">
        <v>#N/A</v>
      </c>
      <c r="DX298" t="e">
        <v>#N/A</v>
      </c>
      <c r="DY298" t="e">
        <v>#N/A</v>
      </c>
      <c r="DZ298" t="e">
        <v>#N/A</v>
      </c>
      <c r="EA298" t="e">
        <v>#N/A</v>
      </c>
      <c r="EB298" t="e">
        <v>#N/A</v>
      </c>
      <c r="EC298" t="e">
        <v>#N/A</v>
      </c>
    </row>
    <row r="299" spans="1:133" customFormat="1" x14ac:dyDescent="0.25">
      <c r="A299" t="s">
        <v>1014</v>
      </c>
      <c r="B299" t="s">
        <v>1304</v>
      </c>
      <c r="C299">
        <v>299</v>
      </c>
      <c r="D299">
        <v>125457.65910450002</v>
      </c>
      <c r="E299">
        <v>74.464698121129416</v>
      </c>
      <c r="F299">
        <v>1115.0701932562915</v>
      </c>
      <c r="G299">
        <v>46642.244770179699</v>
      </c>
      <c r="H299">
        <v>76.714285709999999</v>
      </c>
      <c r="I299">
        <v>26.97809414</v>
      </c>
      <c r="J299">
        <v>22.947196569999999</v>
      </c>
      <c r="K299">
        <v>12.682465710000001</v>
      </c>
      <c r="L299">
        <v>7.6000705699999997</v>
      </c>
      <c r="M299">
        <v>5255.8571428499999</v>
      </c>
      <c r="N299">
        <v>3843.7142857099998</v>
      </c>
      <c r="O299">
        <v>3753.42857142</v>
      </c>
      <c r="P299">
        <v>3768.1428571400002</v>
      </c>
      <c r="Q299">
        <v>3803.5714285700001</v>
      </c>
      <c r="R299">
        <v>3846.42857142</v>
      </c>
      <c r="S299">
        <v>1412.1428571399999</v>
      </c>
      <c r="T299">
        <v>1308.5714285700001</v>
      </c>
      <c r="U299">
        <v>1332.8571428499999</v>
      </c>
      <c r="V299">
        <v>1332.1428571399999</v>
      </c>
      <c r="W299">
        <v>1373.5714285700001</v>
      </c>
      <c r="X299">
        <v>28.207868139999999</v>
      </c>
      <c r="Y299">
        <v>1.3342918500000001</v>
      </c>
      <c r="Z299">
        <v>3791.8571428499999</v>
      </c>
      <c r="AA299">
        <v>3737.8571428499999</v>
      </c>
      <c r="AB299">
        <v>3684.7142857099998</v>
      </c>
      <c r="AC299">
        <v>3670.0458428500001</v>
      </c>
      <c r="AD299">
        <v>1490.71428571</v>
      </c>
      <c r="AE299">
        <v>1571.8571428499999</v>
      </c>
      <c r="AF299">
        <v>1620.8571428499999</v>
      </c>
      <c r="AG299">
        <v>1721.1736000000001</v>
      </c>
      <c r="AH299">
        <v>71211.316321570004</v>
      </c>
      <c r="AI299">
        <v>16986.917818279999</v>
      </c>
      <c r="AJ299">
        <v>10.158931709999999</v>
      </c>
      <c r="AK299">
        <v>101.03976814000001</v>
      </c>
      <c r="AL299">
        <v>264358.27274599997</v>
      </c>
      <c r="AM299">
        <v>57.38642857</v>
      </c>
      <c r="AN299">
        <v>2.8401171000000001</v>
      </c>
      <c r="AO299">
        <v>11.703037999999999</v>
      </c>
      <c r="AP299">
        <v>4.0842285699999996</v>
      </c>
      <c r="AQ299">
        <v>1.80852857</v>
      </c>
      <c r="AR299">
        <v>0.45355714000000003</v>
      </c>
      <c r="AS299">
        <v>0.95799999999999996</v>
      </c>
      <c r="AT299">
        <v>2.9833142800000001</v>
      </c>
      <c r="AU299">
        <v>401006.82772399997</v>
      </c>
      <c r="AV299">
        <v>334929.65513700002</v>
      </c>
      <c r="AW299">
        <v>323614.13112541998</v>
      </c>
      <c r="AX299">
        <v>362070.68136885</v>
      </c>
      <c r="AY299">
        <v>446625.39541442</v>
      </c>
      <c r="AZ299">
        <v>26734.450164710001</v>
      </c>
      <c r="BA299">
        <v>1038.15895114</v>
      </c>
      <c r="BB299">
        <v>6504.3582951400003</v>
      </c>
      <c r="BC299">
        <v>157.09266056999999</v>
      </c>
      <c r="BD299">
        <v>105.89107657</v>
      </c>
      <c r="BE299">
        <v>117543.76980271</v>
      </c>
      <c r="BF299">
        <v>98730.815491419999</v>
      </c>
      <c r="BG299">
        <v>6.6376679999999997</v>
      </c>
      <c r="BH299">
        <v>348.85714285</v>
      </c>
      <c r="BI299">
        <v>358.64285713999999</v>
      </c>
      <c r="BJ299">
        <v>372.05952380999997</v>
      </c>
      <c r="BK299">
        <v>350.71428571000001</v>
      </c>
      <c r="BL299">
        <v>319.57142857000002</v>
      </c>
      <c r="BM299">
        <v>17.15435471</v>
      </c>
      <c r="BN299">
        <v>2.0272317499999999</v>
      </c>
      <c r="BO299">
        <v>0.47740142000000002</v>
      </c>
      <c r="BP299">
        <v>0.53623500000000002</v>
      </c>
      <c r="BQ299">
        <v>32.928519450000003</v>
      </c>
      <c r="BR299">
        <v>317.5</v>
      </c>
      <c r="BS299">
        <v>9080.4240565700002</v>
      </c>
      <c r="BT299">
        <v>38991.99897285</v>
      </c>
      <c r="BU299">
        <v>145194.32785428001</v>
      </c>
      <c r="BV299">
        <v>1043042.6286665699</v>
      </c>
      <c r="BW299">
        <v>1724.7906827100001</v>
      </c>
      <c r="BX299">
        <v>51.376144609999997</v>
      </c>
      <c r="BY299">
        <v>10.57386857</v>
      </c>
      <c r="BZ299">
        <v>194.35714285</v>
      </c>
      <c r="CA299">
        <v>200.04761904</v>
      </c>
      <c r="CB299">
        <v>208.52777777</v>
      </c>
      <c r="CC299">
        <v>194.35714285</v>
      </c>
      <c r="CD299">
        <v>193.42857142</v>
      </c>
      <c r="CE299">
        <v>147.14285713999999</v>
      </c>
      <c r="CF299">
        <v>155.98809523</v>
      </c>
      <c r="CG299">
        <v>161.66666666</v>
      </c>
      <c r="CH299">
        <v>147.51190475999999</v>
      </c>
      <c r="CI299">
        <v>145.92857142</v>
      </c>
      <c r="CJ299">
        <v>46.214285709999999</v>
      </c>
      <c r="CK299">
        <v>44.059523810000002</v>
      </c>
      <c r="CL299">
        <v>46.861111110000003</v>
      </c>
      <c r="CM299">
        <v>46.845238090000002</v>
      </c>
      <c r="CN299">
        <v>46.571428570000002</v>
      </c>
      <c r="CO299">
        <v>3.7337547099999999</v>
      </c>
      <c r="CP299">
        <v>85.714285709999999</v>
      </c>
      <c r="CQ299">
        <v>78.952107280000007</v>
      </c>
      <c r="CR299">
        <v>16.857142849999999</v>
      </c>
      <c r="CS299">
        <v>32.428571419999997</v>
      </c>
      <c r="CT299">
        <v>87.142857140000004</v>
      </c>
      <c r="CU299">
        <v>84.428571419999997</v>
      </c>
      <c r="CV299">
        <v>76.787037029999993</v>
      </c>
      <c r="CW299">
        <v>74.285714279999993</v>
      </c>
      <c r="CX299">
        <v>25.857142849999999</v>
      </c>
      <c r="CY299">
        <v>73.285714279999993</v>
      </c>
      <c r="CZ299">
        <v>78.428571419999997</v>
      </c>
      <c r="DA299">
        <v>88</v>
      </c>
      <c r="DB299">
        <v>815.28571427999998</v>
      </c>
      <c r="DC299">
        <v>24.857142849999999</v>
      </c>
      <c r="DD299">
        <v>74.285714279999993</v>
      </c>
      <c r="DE299">
        <v>76.857142850000002</v>
      </c>
      <c r="DF299">
        <v>88.571428569999995</v>
      </c>
      <c r="DG299">
        <v>839.35714284999995</v>
      </c>
      <c r="DH299" t="e">
        <v>#N/A</v>
      </c>
      <c r="DI299" t="e">
        <v>#N/A</v>
      </c>
      <c r="DJ299" t="e">
        <v>#N/A</v>
      </c>
      <c r="DK299" t="e">
        <v>#N/A</v>
      </c>
      <c r="DL299" t="e">
        <v>#N/A</v>
      </c>
      <c r="DM299" t="e">
        <v>#N/A</v>
      </c>
      <c r="DN299" t="e">
        <v>#N/A</v>
      </c>
      <c r="DO299" t="e">
        <v>#N/A</v>
      </c>
      <c r="DP299" t="e">
        <v>#N/A</v>
      </c>
      <c r="DQ299" t="e">
        <v>#N/A</v>
      </c>
      <c r="DR299" t="e">
        <v>#N/A</v>
      </c>
      <c r="DS299" t="e">
        <v>#N/A</v>
      </c>
      <c r="DT299" t="e">
        <v>#N/A</v>
      </c>
      <c r="DU299" t="e">
        <v>#N/A</v>
      </c>
      <c r="DV299" t="e">
        <v>#N/A</v>
      </c>
      <c r="DW299" t="e">
        <v>#N/A</v>
      </c>
      <c r="DX299" t="e">
        <v>#N/A</v>
      </c>
      <c r="DY299" t="e">
        <v>#N/A</v>
      </c>
      <c r="DZ299" t="e">
        <v>#N/A</v>
      </c>
      <c r="EA299" t="e">
        <v>#N/A</v>
      </c>
      <c r="EB299" t="e">
        <v>#N/A</v>
      </c>
      <c r="EC299" t="e">
        <v>#N/A</v>
      </c>
    </row>
    <row r="300" spans="1:133" customFormat="1" x14ac:dyDescent="0.25">
      <c r="A300" t="s">
        <v>1015</v>
      </c>
      <c r="B300" t="s">
        <v>1305</v>
      </c>
      <c r="C300">
        <v>300</v>
      </c>
      <c r="D300">
        <v>55066.972891679994</v>
      </c>
      <c r="E300">
        <v>54.88060122720276</v>
      </c>
      <c r="F300">
        <v>1465.9113513354091</v>
      </c>
      <c r="G300">
        <v>72241.379815577893</v>
      </c>
      <c r="H300">
        <v>69.857142850000002</v>
      </c>
      <c r="I300">
        <v>28.527199849999999</v>
      </c>
      <c r="J300">
        <v>19.376120279999999</v>
      </c>
      <c r="K300">
        <v>11.441689419999999</v>
      </c>
      <c r="L300">
        <v>7.3387768500000004</v>
      </c>
      <c r="M300">
        <v>3106.2857142799999</v>
      </c>
      <c r="N300">
        <v>2218.42857142</v>
      </c>
      <c r="O300">
        <v>2176.7142857099998</v>
      </c>
      <c r="P300">
        <v>2180.5714285700001</v>
      </c>
      <c r="Q300">
        <v>2205.2857142799999</v>
      </c>
      <c r="R300">
        <v>2221.42857142</v>
      </c>
      <c r="S300">
        <v>887.85714284999995</v>
      </c>
      <c r="T300">
        <v>814.42857142000003</v>
      </c>
      <c r="U300">
        <v>839.14285714000005</v>
      </c>
      <c r="V300">
        <v>842.71428571000001</v>
      </c>
      <c r="W300">
        <v>858.14285714000005</v>
      </c>
      <c r="X300">
        <v>25.725045569999999</v>
      </c>
      <c r="Y300">
        <v>1.3431150000000001</v>
      </c>
      <c r="Z300">
        <v>2168.7142857099998</v>
      </c>
      <c r="AA300">
        <v>2149.42857142</v>
      </c>
      <c r="AB300">
        <v>2167.5714285700001</v>
      </c>
      <c r="AC300">
        <v>2149.4847428500002</v>
      </c>
      <c r="AD300">
        <v>916</v>
      </c>
      <c r="AE300">
        <v>950.14285714000005</v>
      </c>
      <c r="AF300">
        <v>980.42857142000003</v>
      </c>
      <c r="AG300">
        <v>1032.2937428499999</v>
      </c>
      <c r="AH300">
        <v>76826.080354279999</v>
      </c>
      <c r="AI300">
        <v>16482.06522642</v>
      </c>
      <c r="AJ300">
        <v>9.8473810000000004</v>
      </c>
      <c r="AK300">
        <v>106.76169084999999</v>
      </c>
      <c r="AL300">
        <v>270158.31323284999</v>
      </c>
      <c r="AM300">
        <v>54.317</v>
      </c>
      <c r="AN300">
        <v>1.5413355900000001</v>
      </c>
      <c r="AO300">
        <v>13.700984419999999</v>
      </c>
      <c r="AP300">
        <v>5.5544285699999998</v>
      </c>
      <c r="AQ300">
        <v>3.15181428</v>
      </c>
      <c r="AR300">
        <v>1.9675428500000001</v>
      </c>
      <c r="AS300">
        <v>4.2283714200000002</v>
      </c>
      <c r="AT300">
        <v>5.59087142</v>
      </c>
      <c r="AU300">
        <v>397260.33782279998</v>
      </c>
      <c r="AV300">
        <v>312360.38052399998</v>
      </c>
      <c r="AW300">
        <v>319701.51617371</v>
      </c>
      <c r="AX300">
        <v>361655.56797514</v>
      </c>
      <c r="AY300">
        <v>383209.07448985003</v>
      </c>
      <c r="AZ300">
        <v>27165.77728785</v>
      </c>
      <c r="BA300">
        <v>968.10511441999995</v>
      </c>
      <c r="BB300">
        <v>6060.9586525699997</v>
      </c>
      <c r="BC300">
        <v>180.232024</v>
      </c>
      <c r="BD300">
        <v>158.15850257</v>
      </c>
      <c r="BE300">
        <v>116622.98206685</v>
      </c>
      <c r="BF300">
        <v>95840.24373314</v>
      </c>
      <c r="BG300">
        <v>6.8368137999999998</v>
      </c>
      <c r="BH300">
        <v>203.2</v>
      </c>
      <c r="BI300">
        <v>214.46428571000001</v>
      </c>
      <c r="BJ300">
        <v>214.46428571000001</v>
      </c>
      <c r="BK300">
        <v>204.42857142</v>
      </c>
      <c r="BL300">
        <v>203.28571428000001</v>
      </c>
      <c r="BM300">
        <v>16.483166799999999</v>
      </c>
      <c r="BN300">
        <v>2.7818562500000001</v>
      </c>
      <c r="BO300">
        <v>0.58064800000000005</v>
      </c>
      <c r="BP300">
        <v>0.520289</v>
      </c>
      <c r="BQ300">
        <v>31.006178429999999</v>
      </c>
      <c r="BR300">
        <v>148</v>
      </c>
      <c r="BS300">
        <v>9007.8596132799994</v>
      </c>
      <c r="BT300">
        <v>43250.766538850003</v>
      </c>
      <c r="BU300">
        <v>151714.56373227999</v>
      </c>
      <c r="BV300">
        <v>1037642.5355004</v>
      </c>
      <c r="BW300">
        <v>2858.2256739999998</v>
      </c>
      <c r="BX300">
        <v>59.99388647</v>
      </c>
      <c r="BY300">
        <v>11.4346494</v>
      </c>
      <c r="BZ300">
        <v>122.9</v>
      </c>
      <c r="CA300">
        <v>129.01190475999999</v>
      </c>
      <c r="CB300">
        <v>131.94047619</v>
      </c>
      <c r="CC300">
        <v>128.55952381</v>
      </c>
      <c r="CD300">
        <v>127.42857142</v>
      </c>
      <c r="CE300">
        <v>94.6</v>
      </c>
      <c r="CF300">
        <v>105.84523809</v>
      </c>
      <c r="CG300">
        <v>107.61904762</v>
      </c>
      <c r="CH300">
        <v>103.9047619</v>
      </c>
      <c r="CI300">
        <v>100.5</v>
      </c>
      <c r="CJ300">
        <v>27.6</v>
      </c>
      <c r="CK300">
        <v>23.166666660000001</v>
      </c>
      <c r="CL300">
        <v>24.321428569999998</v>
      </c>
      <c r="CM300">
        <v>24.6547619</v>
      </c>
      <c r="CN300">
        <v>26.928571420000001</v>
      </c>
      <c r="CO300">
        <v>4.1735812000000001</v>
      </c>
      <c r="CP300">
        <v>86.071428569999995</v>
      </c>
      <c r="CQ300">
        <v>53.444444439999998</v>
      </c>
      <c r="CR300">
        <v>16</v>
      </c>
      <c r="CS300">
        <v>32</v>
      </c>
      <c r="CT300">
        <v>93.142857140000004</v>
      </c>
      <c r="CU300">
        <v>88.571428569999995</v>
      </c>
      <c r="CV300">
        <v>78.333333330000002</v>
      </c>
      <c r="CW300">
        <v>39.200000000000003</v>
      </c>
      <c r="CX300">
        <v>27</v>
      </c>
      <c r="CY300">
        <v>66.428571419999997</v>
      </c>
      <c r="CZ300">
        <v>78.142857140000004</v>
      </c>
      <c r="DA300">
        <v>87.857142850000002</v>
      </c>
      <c r="DB300">
        <v>638.42857142000003</v>
      </c>
      <c r="DC300">
        <v>24.285714280000001</v>
      </c>
      <c r="DD300">
        <v>66.285714279999993</v>
      </c>
      <c r="DE300">
        <v>76</v>
      </c>
      <c r="DF300">
        <v>87.142857140000004</v>
      </c>
      <c r="DG300">
        <v>953</v>
      </c>
      <c r="DH300" t="e">
        <v>#N/A</v>
      </c>
      <c r="DI300" t="e">
        <v>#N/A</v>
      </c>
      <c r="DJ300" t="e">
        <v>#N/A</v>
      </c>
      <c r="DK300" t="e">
        <v>#N/A</v>
      </c>
      <c r="DL300" t="e">
        <v>#N/A</v>
      </c>
      <c r="DM300" t="e">
        <v>#N/A</v>
      </c>
      <c r="DN300" t="e">
        <v>#N/A</v>
      </c>
      <c r="DO300" t="e">
        <v>#N/A</v>
      </c>
      <c r="DP300" t="e">
        <v>#N/A</v>
      </c>
      <c r="DQ300" t="e">
        <v>#N/A</v>
      </c>
      <c r="DR300" t="e">
        <v>#N/A</v>
      </c>
      <c r="DS300" t="e">
        <v>#N/A</v>
      </c>
      <c r="DT300" t="e">
        <v>#N/A</v>
      </c>
      <c r="DU300" t="e">
        <v>#N/A</v>
      </c>
      <c r="DV300" t="e">
        <v>#N/A</v>
      </c>
      <c r="DW300" t="e">
        <v>#N/A</v>
      </c>
      <c r="DX300" t="e">
        <v>#N/A</v>
      </c>
      <c r="DY300" t="e">
        <v>#N/A</v>
      </c>
      <c r="DZ300" t="e">
        <v>#N/A</v>
      </c>
      <c r="EA300" t="e">
        <v>#N/A</v>
      </c>
      <c r="EB300" t="e">
        <v>#N/A</v>
      </c>
      <c r="EC300" t="e">
        <v>#N/A</v>
      </c>
    </row>
    <row r="301" spans="1:133" customFormat="1" x14ac:dyDescent="0.25">
      <c r="A301" t="s">
        <v>1016</v>
      </c>
      <c r="B301" t="s">
        <v>1306</v>
      </c>
      <c r="C301">
        <v>301</v>
      </c>
      <c r="D301">
        <v>189991.93926052513</v>
      </c>
      <c r="E301">
        <v>91.121749770714231</v>
      </c>
      <c r="F301">
        <v>952.88677733053726</v>
      </c>
      <c r="G301">
        <v>59506.551698023984</v>
      </c>
      <c r="H301">
        <v>79.285714279999993</v>
      </c>
      <c r="I301">
        <v>28.19698614</v>
      </c>
      <c r="J301">
        <v>22.995700419999999</v>
      </c>
      <c r="K301">
        <v>11.57265014</v>
      </c>
      <c r="L301">
        <v>7.4591691400000002</v>
      </c>
      <c r="M301">
        <v>6261.7142857099998</v>
      </c>
      <c r="N301">
        <v>4514.7142857099998</v>
      </c>
      <c r="O301">
        <v>4398.2857142800003</v>
      </c>
      <c r="P301">
        <v>4435.4285714199996</v>
      </c>
      <c r="Q301">
        <v>4481.7142857099998</v>
      </c>
      <c r="R301">
        <v>4512.8571428499999</v>
      </c>
      <c r="S301">
        <v>1747</v>
      </c>
      <c r="T301">
        <v>1592</v>
      </c>
      <c r="U301">
        <v>1638.71428571</v>
      </c>
      <c r="V301">
        <v>1664.8571428499999</v>
      </c>
      <c r="W301">
        <v>1707.2857142800001</v>
      </c>
      <c r="X301">
        <v>26.531103139999999</v>
      </c>
      <c r="Y301">
        <v>1.315618</v>
      </c>
      <c r="Z301">
        <v>4458.2857142800003</v>
      </c>
      <c r="AA301">
        <v>4402.5714285699996</v>
      </c>
      <c r="AB301">
        <v>4387</v>
      </c>
      <c r="AC301">
        <v>4361.9917285700003</v>
      </c>
      <c r="AD301">
        <v>1849</v>
      </c>
      <c r="AE301">
        <v>1944</v>
      </c>
      <c r="AF301">
        <v>2027.42857142</v>
      </c>
      <c r="AG301">
        <v>2143.8617142799999</v>
      </c>
      <c r="AH301">
        <v>67834.698493420001</v>
      </c>
      <c r="AI301">
        <v>15174.581445</v>
      </c>
      <c r="AJ301">
        <v>-5.8891008500000002</v>
      </c>
      <c r="AK301">
        <v>85.259038000000004</v>
      </c>
      <c r="AL301">
        <v>241517.77390485001</v>
      </c>
      <c r="AM301">
        <v>55.123142850000001</v>
      </c>
      <c r="AN301">
        <v>2.0757326699999998</v>
      </c>
      <c r="AO301">
        <v>15.18064942</v>
      </c>
      <c r="AP301">
        <v>-0.66404284999999996</v>
      </c>
      <c r="AQ301">
        <v>-4.3419142800000001</v>
      </c>
      <c r="AR301">
        <v>-4.6826714200000001</v>
      </c>
      <c r="AS301">
        <v>-4.9038714199999998</v>
      </c>
      <c r="AT301">
        <v>-0.12645714</v>
      </c>
      <c r="AU301">
        <v>415367.30483971001</v>
      </c>
      <c r="AV301">
        <v>320189.31094315997</v>
      </c>
      <c r="AW301">
        <v>334822.24044284999</v>
      </c>
      <c r="AX301">
        <v>402385.78800557001</v>
      </c>
      <c r="AY301">
        <v>420232.14815814001</v>
      </c>
      <c r="AZ301">
        <v>29265.698435279999</v>
      </c>
      <c r="BA301">
        <v>669.03567527999996</v>
      </c>
      <c r="BB301">
        <v>6783.3724535700003</v>
      </c>
      <c r="BC301">
        <v>136.89597527999999</v>
      </c>
      <c r="BD301">
        <v>82.977985000000004</v>
      </c>
      <c r="BE301">
        <v>117911.02446227999</v>
      </c>
      <c r="BF301">
        <v>104220.55384342</v>
      </c>
      <c r="BG301">
        <v>7.0355947099999998</v>
      </c>
      <c r="BH301">
        <v>435.85714285</v>
      </c>
      <c r="BI301">
        <v>437.47222221999999</v>
      </c>
      <c r="BJ301">
        <v>455.57142857000002</v>
      </c>
      <c r="BK301">
        <v>448.71428571000001</v>
      </c>
      <c r="BL301">
        <v>444.28571427999998</v>
      </c>
      <c r="BM301">
        <v>18.018954709999999</v>
      </c>
      <c r="BN301">
        <v>4.1446855999999999</v>
      </c>
      <c r="BO301">
        <v>0.28420885000000001</v>
      </c>
      <c r="BP301">
        <v>0.46703741999999998</v>
      </c>
      <c r="BQ301">
        <v>37.683995660000001</v>
      </c>
      <c r="BR301">
        <v>420.14285713999999</v>
      </c>
      <c r="BS301">
        <v>7417.0249972800002</v>
      </c>
      <c r="BT301">
        <v>34325.437619279997</v>
      </c>
      <c r="BU301">
        <v>122277.52719985</v>
      </c>
      <c r="BV301">
        <v>1101451.07750285</v>
      </c>
      <c r="BW301">
        <v>1860.59794442</v>
      </c>
      <c r="BX301">
        <v>67.16225455</v>
      </c>
      <c r="BY301">
        <v>8.8498487099999998</v>
      </c>
      <c r="BZ301">
        <v>195.78571428000001</v>
      </c>
      <c r="CA301">
        <v>218.53571428000001</v>
      </c>
      <c r="CB301">
        <v>206.98809523</v>
      </c>
      <c r="CC301">
        <v>192.13095238</v>
      </c>
      <c r="CD301">
        <v>180.85714285</v>
      </c>
      <c r="CE301">
        <v>151.42857142</v>
      </c>
      <c r="CF301">
        <v>170.94047619</v>
      </c>
      <c r="CG301">
        <v>162.13095238</v>
      </c>
      <c r="CH301">
        <v>149.69047619</v>
      </c>
      <c r="CI301">
        <v>139.85714285</v>
      </c>
      <c r="CJ301">
        <v>43.714285709999999</v>
      </c>
      <c r="CK301">
        <v>47.595238090000002</v>
      </c>
      <c r="CL301">
        <v>44.857142850000002</v>
      </c>
      <c r="CM301">
        <v>42.440476189999998</v>
      </c>
      <c r="CN301">
        <v>41.642857139999997</v>
      </c>
      <c r="CO301">
        <v>3.2167654200000002</v>
      </c>
      <c r="CP301">
        <v>85.571428569999995</v>
      </c>
      <c r="CR301">
        <v>18.2</v>
      </c>
      <c r="CS301">
        <v>34.857142850000002</v>
      </c>
      <c r="CT301">
        <v>86</v>
      </c>
      <c r="CU301">
        <v>85.142857140000004</v>
      </c>
      <c r="CW301">
        <v>60.25</v>
      </c>
      <c r="CX301">
        <v>31</v>
      </c>
      <c r="CY301">
        <v>73</v>
      </c>
      <c r="CZ301">
        <v>78</v>
      </c>
      <c r="DA301">
        <v>86.142857140000004</v>
      </c>
      <c r="DB301">
        <v>647.07142856999997</v>
      </c>
      <c r="DC301">
        <v>28.14285714</v>
      </c>
      <c r="DD301">
        <v>73</v>
      </c>
      <c r="DE301">
        <v>77.857142850000002</v>
      </c>
      <c r="DF301">
        <v>86.285714279999993</v>
      </c>
      <c r="DG301">
        <v>808.14285714000005</v>
      </c>
      <c r="DH301" t="e">
        <v>#N/A</v>
      </c>
      <c r="DI301" t="e">
        <v>#N/A</v>
      </c>
      <c r="DJ301" t="e">
        <v>#N/A</v>
      </c>
      <c r="DK301" t="e">
        <v>#N/A</v>
      </c>
      <c r="DL301" t="e">
        <v>#N/A</v>
      </c>
      <c r="DM301" t="e">
        <v>#N/A</v>
      </c>
      <c r="DN301" t="e">
        <v>#N/A</v>
      </c>
      <c r="DO301" t="e">
        <v>#N/A</v>
      </c>
      <c r="DP301" t="e">
        <v>#N/A</v>
      </c>
      <c r="DQ301" t="e">
        <v>#N/A</v>
      </c>
      <c r="DR301" t="e">
        <v>#N/A</v>
      </c>
      <c r="DS301" t="e">
        <v>#N/A</v>
      </c>
      <c r="DT301" t="e">
        <v>#N/A</v>
      </c>
      <c r="DU301" t="e">
        <v>#N/A</v>
      </c>
      <c r="DV301" t="e">
        <v>#N/A</v>
      </c>
      <c r="DW301" t="e">
        <v>#N/A</v>
      </c>
      <c r="DX301" t="e">
        <v>#N/A</v>
      </c>
      <c r="DY301" t="e">
        <v>#N/A</v>
      </c>
      <c r="DZ301" t="e">
        <v>#N/A</v>
      </c>
      <c r="EA301" t="e">
        <v>#N/A</v>
      </c>
      <c r="EB301" t="e">
        <v>#N/A</v>
      </c>
      <c r="EC301" t="e">
        <v>#N/A</v>
      </c>
    </row>
    <row r="302" spans="1:133" customFormat="1" x14ac:dyDescent="0.25">
      <c r="A302" t="s">
        <v>1017</v>
      </c>
      <c r="B302" t="s">
        <v>1307</v>
      </c>
      <c r="C302">
        <v>302</v>
      </c>
      <c r="D302">
        <v>74992.761497000291</v>
      </c>
      <c r="E302">
        <v>89.89524794990497</v>
      </c>
      <c r="F302">
        <v>1052.8055379659668</v>
      </c>
      <c r="G302">
        <v>76190.764871525724</v>
      </c>
      <c r="H302">
        <v>69.714285709999999</v>
      </c>
      <c r="I302">
        <v>28.064254420000001</v>
      </c>
      <c r="J302">
        <v>18.564142</v>
      </c>
      <c r="K302">
        <v>13.99044028</v>
      </c>
      <c r="L302">
        <v>8.30649485</v>
      </c>
      <c r="M302">
        <v>2277</v>
      </c>
      <c r="N302">
        <v>1638.1428571399999</v>
      </c>
      <c r="O302">
        <v>1622.42857142</v>
      </c>
      <c r="P302">
        <v>1621.1428571399999</v>
      </c>
      <c r="Q302">
        <v>1627.42857142</v>
      </c>
      <c r="R302">
        <v>1642.1428571399999</v>
      </c>
      <c r="S302">
        <v>638.85714284999995</v>
      </c>
      <c r="T302">
        <v>614.14285714000005</v>
      </c>
      <c r="U302">
        <v>620.57142856999997</v>
      </c>
      <c r="V302">
        <v>618.71428571000001</v>
      </c>
      <c r="W302">
        <v>623.42857142000003</v>
      </c>
      <c r="X302">
        <v>29.57669142</v>
      </c>
      <c r="Y302">
        <v>1.37905371</v>
      </c>
      <c r="Z302">
        <v>1620.2857142800001</v>
      </c>
      <c r="AA302">
        <v>1604.42857142</v>
      </c>
      <c r="AB302">
        <v>1600.2857142800001</v>
      </c>
      <c r="AC302">
        <v>1584.18697142</v>
      </c>
      <c r="AD302">
        <v>665.85714284999995</v>
      </c>
      <c r="AE302">
        <v>691.42857142000003</v>
      </c>
      <c r="AF302">
        <v>711.71428571000001</v>
      </c>
      <c r="AG302">
        <v>742.10148571000002</v>
      </c>
      <c r="AH302">
        <v>88431.042465000006</v>
      </c>
      <c r="AI302">
        <v>21940.077970570001</v>
      </c>
      <c r="AJ302">
        <v>20.158154570000001</v>
      </c>
      <c r="AK302">
        <v>136.15442784999999</v>
      </c>
      <c r="AL302">
        <v>316961.57585656998</v>
      </c>
      <c r="AM302">
        <v>55.210999999999999</v>
      </c>
      <c r="AN302">
        <v>1.7892641199999999</v>
      </c>
      <c r="AO302">
        <v>12.43904214</v>
      </c>
      <c r="AP302">
        <v>13.546485710000001</v>
      </c>
      <c r="AQ302">
        <v>17.259899999999998</v>
      </c>
      <c r="AR302">
        <v>12.899557140000001</v>
      </c>
      <c r="AS302">
        <v>11.580371420000001</v>
      </c>
      <c r="AT302">
        <v>13.1014</v>
      </c>
      <c r="AU302">
        <v>454186.73794582998</v>
      </c>
      <c r="AV302">
        <v>343995.02124714002</v>
      </c>
      <c r="AW302">
        <v>350930.05991585</v>
      </c>
      <c r="AX302">
        <v>417923.51433815999</v>
      </c>
      <c r="AY302">
        <v>404175.76698249998</v>
      </c>
      <c r="AZ302">
        <v>34554.471163709997</v>
      </c>
      <c r="BA302">
        <v>1060.21319614</v>
      </c>
      <c r="BB302">
        <v>9056.5243351400004</v>
      </c>
      <c r="BC302">
        <v>170.36494142000001</v>
      </c>
      <c r="BD302">
        <v>293.47234871000001</v>
      </c>
      <c r="BE302">
        <v>144108.83923484999</v>
      </c>
      <c r="BF302">
        <v>123158.61144314001</v>
      </c>
      <c r="BG302">
        <v>7.9624575000000002</v>
      </c>
      <c r="BH302">
        <v>173.83333332999999</v>
      </c>
      <c r="BI302">
        <v>185.36904761</v>
      </c>
      <c r="BJ302">
        <v>188.19047617999999</v>
      </c>
      <c r="BK302">
        <v>171</v>
      </c>
      <c r="BL302">
        <v>176.66666666</v>
      </c>
      <c r="BM302">
        <v>19.008984000000002</v>
      </c>
      <c r="BN302">
        <v>4.0294883300000004</v>
      </c>
      <c r="BO302">
        <v>0.62191649999999998</v>
      </c>
      <c r="BP302">
        <v>0.79038549999999996</v>
      </c>
      <c r="BQ302">
        <v>37.49638075</v>
      </c>
      <c r="BR302">
        <v>166.66666666</v>
      </c>
      <c r="BS302">
        <v>11223.36287685</v>
      </c>
      <c r="BT302">
        <v>47512.074117709999</v>
      </c>
      <c r="BU302">
        <v>171048.97495614001</v>
      </c>
      <c r="BV302">
        <v>1211897.3434133299</v>
      </c>
      <c r="BW302">
        <v>2849.76437171</v>
      </c>
      <c r="BX302">
        <v>43.553288559999999</v>
      </c>
      <c r="BY302">
        <v>10.4019575</v>
      </c>
      <c r="BZ302">
        <v>85.166666660000004</v>
      </c>
      <c r="CA302">
        <v>99.690476189999998</v>
      </c>
      <c r="CB302">
        <v>101.33333333</v>
      </c>
      <c r="CC302">
        <v>86.180555549999994</v>
      </c>
      <c r="CD302">
        <v>84.916666660000004</v>
      </c>
      <c r="CE302">
        <v>66.75</v>
      </c>
      <c r="CF302">
        <v>78.702380950000006</v>
      </c>
      <c r="CG302">
        <v>80.097222220000006</v>
      </c>
      <c r="CH302">
        <v>67.749999990000006</v>
      </c>
      <c r="CI302">
        <v>66.583333330000002</v>
      </c>
      <c r="CJ302">
        <v>17.75</v>
      </c>
      <c r="CK302">
        <v>20.988095229999999</v>
      </c>
      <c r="CL302">
        <v>21.23611111</v>
      </c>
      <c r="CM302">
        <v>18.430555550000001</v>
      </c>
      <c r="CN302">
        <v>18.083333329999999</v>
      </c>
      <c r="CO302">
        <v>3.83728683</v>
      </c>
      <c r="CP302">
        <v>85.285714279999993</v>
      </c>
      <c r="CQ302">
        <v>74.675324669999995</v>
      </c>
      <c r="CR302">
        <v>14</v>
      </c>
      <c r="CS302">
        <v>37.571428570000002</v>
      </c>
      <c r="CT302">
        <v>91.142857140000004</v>
      </c>
      <c r="CU302">
        <v>91.285714279999993</v>
      </c>
      <c r="CV302">
        <v>61.296296300000002</v>
      </c>
      <c r="CW302">
        <v>42</v>
      </c>
      <c r="CX302">
        <v>29.428571420000001</v>
      </c>
      <c r="CY302">
        <v>69.571428569999995</v>
      </c>
      <c r="CZ302">
        <v>74.285714279999993</v>
      </c>
      <c r="DA302">
        <v>81.142857140000004</v>
      </c>
      <c r="DB302">
        <v>668</v>
      </c>
      <c r="DC302">
        <v>24.14285714</v>
      </c>
      <c r="DD302">
        <v>71.714285709999999</v>
      </c>
      <c r="DE302">
        <v>80</v>
      </c>
      <c r="DF302">
        <v>87</v>
      </c>
      <c r="DG302">
        <v>714.21428571000001</v>
      </c>
      <c r="DH302" t="e">
        <v>#N/A</v>
      </c>
      <c r="DI302" t="e">
        <v>#N/A</v>
      </c>
      <c r="DJ302" t="e">
        <v>#N/A</v>
      </c>
      <c r="DK302" t="e">
        <v>#N/A</v>
      </c>
      <c r="DL302" t="e">
        <v>#N/A</v>
      </c>
      <c r="DM302" t="e">
        <v>#N/A</v>
      </c>
      <c r="DN302" t="e">
        <v>#N/A</v>
      </c>
      <c r="DO302" t="e">
        <v>#N/A</v>
      </c>
      <c r="DP302" t="e">
        <v>#N/A</v>
      </c>
      <c r="DQ302" t="e">
        <v>#N/A</v>
      </c>
      <c r="DR302" t="e">
        <v>#N/A</v>
      </c>
      <c r="DS302" t="e">
        <v>#N/A</v>
      </c>
      <c r="DT302" t="e">
        <v>#N/A</v>
      </c>
      <c r="DU302" t="e">
        <v>#N/A</v>
      </c>
      <c r="DV302" t="e">
        <v>#N/A</v>
      </c>
      <c r="DW302" t="e">
        <v>#N/A</v>
      </c>
      <c r="DX302" t="e">
        <v>#N/A</v>
      </c>
      <c r="DY302" t="e">
        <v>#N/A</v>
      </c>
      <c r="DZ302" t="e">
        <v>#N/A</v>
      </c>
      <c r="EA302" t="e">
        <v>#N/A</v>
      </c>
      <c r="EB302" t="e">
        <v>#N/A</v>
      </c>
      <c r="EC302" t="e">
        <v>#N/A</v>
      </c>
    </row>
    <row r="303" spans="1:133" customFormat="1" x14ac:dyDescent="0.25">
      <c r="A303" t="s">
        <v>1018</v>
      </c>
      <c r="B303" t="s">
        <v>1308</v>
      </c>
      <c r="C303">
        <v>303</v>
      </c>
      <c r="D303">
        <v>62221.027519405761</v>
      </c>
      <c r="E303">
        <v>94.475227747652553</v>
      </c>
      <c r="F303">
        <v>1082.6930620209259</v>
      </c>
      <c r="G303">
        <v>52552.22826008666</v>
      </c>
      <c r="H303">
        <v>68</v>
      </c>
      <c r="I303">
        <v>28.795642569999998</v>
      </c>
      <c r="J303">
        <v>18.39327342</v>
      </c>
      <c r="K303">
        <v>14.21456128</v>
      </c>
      <c r="L303">
        <v>8.4731571399999996</v>
      </c>
      <c r="M303">
        <v>2012</v>
      </c>
      <c r="N303">
        <v>1438.71428571</v>
      </c>
      <c r="O303">
        <v>1442.71428571</v>
      </c>
      <c r="P303">
        <v>1443.71428571</v>
      </c>
      <c r="Q303">
        <v>1444.5714285700001</v>
      </c>
      <c r="R303">
        <v>1445.2857142800001</v>
      </c>
      <c r="S303">
        <v>573.28571427999998</v>
      </c>
      <c r="T303">
        <v>541.14285714000005</v>
      </c>
      <c r="U303">
        <v>553.57142856999997</v>
      </c>
      <c r="V303">
        <v>552.85714284999995</v>
      </c>
      <c r="W303">
        <v>562.71428571000001</v>
      </c>
      <c r="X303">
        <v>29.45109428</v>
      </c>
      <c r="Y303">
        <v>1.44634657</v>
      </c>
      <c r="Z303">
        <v>1421.42857142</v>
      </c>
      <c r="AA303">
        <v>1398</v>
      </c>
      <c r="AB303">
        <v>1383.5714285700001</v>
      </c>
      <c r="AC303">
        <v>1380.9057</v>
      </c>
      <c r="AD303">
        <v>605.14285714000005</v>
      </c>
      <c r="AE303">
        <v>634.71428571000001</v>
      </c>
      <c r="AF303">
        <v>648</v>
      </c>
      <c r="AG303">
        <v>671.61509999999998</v>
      </c>
      <c r="AH303">
        <v>85397.002217000001</v>
      </c>
      <c r="AI303">
        <v>20706.427885140001</v>
      </c>
      <c r="AJ303">
        <v>4.5412797100000004</v>
      </c>
      <c r="AK303">
        <v>150.10226857000001</v>
      </c>
      <c r="AL303">
        <v>299867.03604485001</v>
      </c>
      <c r="AM303">
        <v>57.505333329999999</v>
      </c>
      <c r="AN303">
        <v>1.8213106699999999</v>
      </c>
      <c r="AO303">
        <v>11.99893728</v>
      </c>
      <c r="AP303">
        <v>3.5562714199999998</v>
      </c>
      <c r="AQ303">
        <v>10.43551428</v>
      </c>
      <c r="AR303">
        <v>7.4384142799999999</v>
      </c>
      <c r="AS303">
        <v>4.0336571399999999</v>
      </c>
      <c r="AT303">
        <v>4.8793571399999998</v>
      </c>
      <c r="AU303">
        <v>466433.15892928001</v>
      </c>
      <c r="AV303">
        <v>325325.38827982999</v>
      </c>
      <c r="AW303">
        <v>346415.18495741999</v>
      </c>
      <c r="AX303">
        <v>398477.04742727999</v>
      </c>
      <c r="AY303">
        <v>430196.48791114002</v>
      </c>
      <c r="AZ303">
        <v>33719.218987849999</v>
      </c>
      <c r="BA303">
        <v>1321.4763367099999</v>
      </c>
      <c r="BB303">
        <v>8734.1251294199992</v>
      </c>
      <c r="BC303">
        <v>132.96863214000001</v>
      </c>
      <c r="BD303">
        <v>109.29432199999999</v>
      </c>
      <c r="BE303">
        <v>142351.36723171</v>
      </c>
      <c r="BF303">
        <v>117882.78082884999</v>
      </c>
      <c r="BG303">
        <v>7.2774571400000001</v>
      </c>
      <c r="BH303">
        <v>144.42857142</v>
      </c>
      <c r="BI303">
        <v>163.06944444000001</v>
      </c>
      <c r="BJ303">
        <v>158.41666666</v>
      </c>
      <c r="BK303">
        <v>149.71428571000001</v>
      </c>
      <c r="BL303">
        <v>145.71428571000001</v>
      </c>
      <c r="BM303">
        <v>18.139873139999999</v>
      </c>
      <c r="BN303">
        <v>4.2355118000000003</v>
      </c>
      <c r="BO303">
        <v>0.75911240000000002</v>
      </c>
      <c r="BP303">
        <v>0.63110449999999996</v>
      </c>
      <c r="BQ303">
        <v>36.998572260000003</v>
      </c>
      <c r="BR303">
        <v>140.14285713999999</v>
      </c>
      <c r="BS303">
        <v>10258.531327569999</v>
      </c>
      <c r="BT303">
        <v>44090.216276849998</v>
      </c>
      <c r="BU303">
        <v>155383.37653899999</v>
      </c>
      <c r="BV303">
        <v>1280004.3116428501</v>
      </c>
      <c r="BW303">
        <v>2263.0592472799999</v>
      </c>
      <c r="BX303">
        <v>49.450604929999997</v>
      </c>
      <c r="BY303">
        <v>12.615432330000001</v>
      </c>
      <c r="BZ303">
        <v>86.642857140000004</v>
      </c>
      <c r="CA303">
        <v>90.130952379999997</v>
      </c>
      <c r="CB303">
        <v>86.607142850000002</v>
      </c>
      <c r="CC303">
        <v>79.916666660000004</v>
      </c>
      <c r="CD303">
        <v>86.857142850000002</v>
      </c>
      <c r="CE303">
        <v>74</v>
      </c>
      <c r="CF303">
        <v>69.642857140000004</v>
      </c>
      <c r="CG303">
        <v>68.678571419999997</v>
      </c>
      <c r="CH303">
        <v>62.595238090000002</v>
      </c>
      <c r="CI303">
        <v>65.714285709999999</v>
      </c>
      <c r="CJ303">
        <v>24.083333329999999</v>
      </c>
      <c r="CK303">
        <v>20.488095229999999</v>
      </c>
      <c r="CL303">
        <v>17.928571420000001</v>
      </c>
      <c r="CM303">
        <v>17.321428569999998</v>
      </c>
      <c r="CN303">
        <v>20.857142849999999</v>
      </c>
      <c r="CO303">
        <v>4.2646638499999998</v>
      </c>
      <c r="CP303">
        <v>85.285714279999993</v>
      </c>
      <c r="CQ303">
        <v>75.196176039999997</v>
      </c>
      <c r="CR303">
        <v>16.399999999999999</v>
      </c>
      <c r="CS303">
        <v>34.285714280000001</v>
      </c>
      <c r="CT303">
        <v>90.428571419999997</v>
      </c>
      <c r="CU303">
        <v>89</v>
      </c>
      <c r="CV303">
        <v>73.398148140000004</v>
      </c>
      <c r="CW303">
        <v>41.25</v>
      </c>
      <c r="CX303">
        <v>20</v>
      </c>
      <c r="CY303">
        <v>69.142857140000004</v>
      </c>
      <c r="CZ303">
        <v>73.285714279999993</v>
      </c>
      <c r="DA303">
        <v>81.857142850000002</v>
      </c>
      <c r="DB303">
        <v>615.58333332999996</v>
      </c>
      <c r="DC303">
        <v>22.428571420000001</v>
      </c>
      <c r="DD303">
        <v>70.428571419999997</v>
      </c>
      <c r="DE303">
        <v>75.285714279999993</v>
      </c>
      <c r="DF303">
        <v>85.714285709999999</v>
      </c>
      <c r="DG303">
        <v>711.5</v>
      </c>
      <c r="DH303" t="e">
        <v>#N/A</v>
      </c>
      <c r="DI303" t="e">
        <v>#N/A</v>
      </c>
      <c r="DJ303" t="e">
        <v>#N/A</v>
      </c>
      <c r="DK303" t="e">
        <v>#N/A</v>
      </c>
      <c r="DL303" t="e">
        <v>#N/A</v>
      </c>
      <c r="DM303" t="e">
        <v>#N/A</v>
      </c>
      <c r="DN303" t="e">
        <v>#N/A</v>
      </c>
      <c r="DO303" t="e">
        <v>#N/A</v>
      </c>
      <c r="DP303" t="e">
        <v>#N/A</v>
      </c>
      <c r="DQ303" t="e">
        <v>#N/A</v>
      </c>
      <c r="DR303" t="e">
        <v>#N/A</v>
      </c>
      <c r="DS303" t="e">
        <v>#N/A</v>
      </c>
      <c r="DT303" t="e">
        <v>#N/A</v>
      </c>
      <c r="DU303" t="e">
        <v>#N/A</v>
      </c>
      <c r="DV303" t="e">
        <v>#N/A</v>
      </c>
      <c r="DW303" t="e">
        <v>#N/A</v>
      </c>
      <c r="DX303" t="e">
        <v>#N/A</v>
      </c>
      <c r="DY303" t="e">
        <v>#N/A</v>
      </c>
      <c r="DZ303" t="e">
        <v>#N/A</v>
      </c>
      <c r="EA303" t="e">
        <v>#N/A</v>
      </c>
      <c r="EB303" t="e">
        <v>#N/A</v>
      </c>
      <c r="EC303" t="e">
        <v>#N/A</v>
      </c>
    </row>
    <row r="304" spans="1:133" customFormat="1" x14ac:dyDescent="0.25">
      <c r="A304" t="s">
        <v>1019</v>
      </c>
      <c r="B304" t="s">
        <v>1309</v>
      </c>
      <c r="C304">
        <v>304</v>
      </c>
      <c r="D304">
        <v>37041.979067280001</v>
      </c>
      <c r="E304">
        <v>56.865545435665844</v>
      </c>
      <c r="F304">
        <v>1773.7193741399685</v>
      </c>
      <c r="G304">
        <v>48060.514991384181</v>
      </c>
      <c r="H304">
        <v>60.142857139999997</v>
      </c>
      <c r="I304">
        <v>27.711945</v>
      </c>
      <c r="J304">
        <v>20.295910419999998</v>
      </c>
      <c r="K304">
        <v>14.843237569999999</v>
      </c>
      <c r="L304">
        <v>8.7620607100000001</v>
      </c>
      <c r="M304">
        <v>2083.5714285700001</v>
      </c>
      <c r="N304">
        <v>1507.5714285700001</v>
      </c>
      <c r="O304">
        <v>1478.2857142800001</v>
      </c>
      <c r="P304">
        <v>1496.2857142800001</v>
      </c>
      <c r="Q304">
        <v>1513.42857142</v>
      </c>
      <c r="R304">
        <v>1518.42857142</v>
      </c>
      <c r="S304">
        <v>576</v>
      </c>
      <c r="T304">
        <v>532.28571427999998</v>
      </c>
      <c r="U304">
        <v>537</v>
      </c>
      <c r="V304">
        <v>541.28571427999998</v>
      </c>
      <c r="W304">
        <v>554.85714284999995</v>
      </c>
      <c r="X304">
        <v>31.637170709999999</v>
      </c>
      <c r="Y304">
        <v>1.452439</v>
      </c>
      <c r="Z304">
        <v>1499.2857142800001</v>
      </c>
      <c r="AA304">
        <v>1488.71428571</v>
      </c>
      <c r="AB304">
        <v>1472.42857142</v>
      </c>
      <c r="AC304">
        <v>1463.8345428499999</v>
      </c>
      <c r="AD304">
        <v>611</v>
      </c>
      <c r="AE304">
        <v>629.42857142000003</v>
      </c>
      <c r="AF304">
        <v>634.14285714000005</v>
      </c>
      <c r="AG304">
        <v>655.21995714000002</v>
      </c>
      <c r="AH304">
        <v>86416.168201139997</v>
      </c>
      <c r="AI304">
        <v>23161.949366569999</v>
      </c>
      <c r="AJ304">
        <v>9.2454051400000008</v>
      </c>
      <c r="AK304">
        <v>35.562167000000002</v>
      </c>
      <c r="AL304">
        <v>311943.86801899999</v>
      </c>
      <c r="AM304">
        <v>55.196857139999999</v>
      </c>
      <c r="AN304">
        <v>2.0915398500000002</v>
      </c>
      <c r="AO304">
        <v>18.25552557</v>
      </c>
      <c r="AP304">
        <v>8.5442428499999998</v>
      </c>
      <c r="AQ304">
        <v>11.6442</v>
      </c>
      <c r="AR304">
        <v>6.8615857099999999</v>
      </c>
      <c r="AS304">
        <v>7.9066285699999996</v>
      </c>
      <c r="AT304">
        <v>7.0302571399999998</v>
      </c>
      <c r="AU304">
        <v>444361.866202</v>
      </c>
      <c r="AV304">
        <v>354627.65177956998</v>
      </c>
      <c r="AW304">
        <v>335184.52471099998</v>
      </c>
      <c r="AX304">
        <v>380999.34682699997</v>
      </c>
      <c r="AY304">
        <v>397492.30237913999</v>
      </c>
      <c r="AZ304">
        <v>28976.975793850001</v>
      </c>
      <c r="BA304">
        <v>1381.9122394200001</v>
      </c>
      <c r="BB304">
        <v>7864.2279552800001</v>
      </c>
      <c r="BC304">
        <v>15.473887850000001</v>
      </c>
      <c r="BD304">
        <v>263.14601642000002</v>
      </c>
      <c r="BE304">
        <v>125292.74234657</v>
      </c>
      <c r="BF304">
        <v>104515.90380956999</v>
      </c>
      <c r="BG304">
        <v>6.9156248500000004</v>
      </c>
      <c r="BH304">
        <v>147.85714285</v>
      </c>
      <c r="BI304">
        <v>142.70238094999999</v>
      </c>
      <c r="BJ304">
        <v>162.80555555000001</v>
      </c>
      <c r="BK304">
        <v>141.57142856999999</v>
      </c>
      <c r="BL304">
        <v>145.14285713999999</v>
      </c>
      <c r="BM304">
        <v>16.66126328</v>
      </c>
      <c r="BN304">
        <v>2.2049286600000002</v>
      </c>
      <c r="BO304">
        <v>0.74851033</v>
      </c>
      <c r="BP304">
        <v>0.6338355</v>
      </c>
      <c r="BQ304">
        <v>31.180117060000001</v>
      </c>
      <c r="BR304">
        <v>99</v>
      </c>
      <c r="BS304">
        <v>13601.67408585</v>
      </c>
      <c r="BT304">
        <v>51568.661098140001</v>
      </c>
      <c r="BU304">
        <v>186206.44265257</v>
      </c>
      <c r="BV304">
        <v>1258422.7509147101</v>
      </c>
      <c r="BW304">
        <v>1848.60808428</v>
      </c>
      <c r="BX304">
        <v>41.424693570000002</v>
      </c>
      <c r="BY304">
        <v>11.776975</v>
      </c>
      <c r="BZ304">
        <v>80.142857140000004</v>
      </c>
      <c r="CA304">
        <v>104.23611111</v>
      </c>
      <c r="CB304">
        <v>84.486111109999996</v>
      </c>
      <c r="CC304">
        <v>79.986111109999996</v>
      </c>
      <c r="CD304">
        <v>82</v>
      </c>
      <c r="CE304">
        <v>62.857142850000002</v>
      </c>
      <c r="CF304">
        <v>81.27777777</v>
      </c>
      <c r="CG304">
        <v>79.650000000000006</v>
      </c>
      <c r="CH304">
        <v>72.266666659999999</v>
      </c>
      <c r="CI304">
        <v>63.285714280000001</v>
      </c>
      <c r="CJ304">
        <v>17.214285709999999</v>
      </c>
      <c r="CK304">
        <v>22.958333329999999</v>
      </c>
      <c r="CL304">
        <v>17.7</v>
      </c>
      <c r="CM304">
        <v>19.68333333</v>
      </c>
      <c r="CN304">
        <v>18.5</v>
      </c>
      <c r="CO304">
        <v>4.1911061399999996</v>
      </c>
      <c r="CP304">
        <v>84.357142850000002</v>
      </c>
      <c r="CQ304">
        <v>66.388888890000004</v>
      </c>
      <c r="CR304">
        <v>14.666666660000001</v>
      </c>
      <c r="CS304">
        <v>35.333333330000002</v>
      </c>
      <c r="CT304">
        <v>92.833333330000002</v>
      </c>
      <c r="CU304">
        <v>89.833333330000002</v>
      </c>
      <c r="CV304">
        <v>73.055555560000002</v>
      </c>
      <c r="CW304">
        <v>91</v>
      </c>
      <c r="CX304">
        <v>30.833333329999999</v>
      </c>
      <c r="CY304">
        <v>76.333333330000002</v>
      </c>
      <c r="CZ304">
        <v>81.333333330000002</v>
      </c>
      <c r="DA304">
        <v>90.166666660000004</v>
      </c>
      <c r="DB304">
        <v>694.33333332999996</v>
      </c>
      <c r="DC304">
        <v>30.75</v>
      </c>
      <c r="DD304">
        <v>77</v>
      </c>
      <c r="DE304">
        <v>78</v>
      </c>
      <c r="DF304">
        <v>93.75</v>
      </c>
      <c r="DG304">
        <v>1003.78571428</v>
      </c>
      <c r="DH304" t="e">
        <v>#N/A</v>
      </c>
      <c r="DI304" t="e">
        <v>#N/A</v>
      </c>
      <c r="DJ304" t="e">
        <v>#N/A</v>
      </c>
      <c r="DK304" t="e">
        <v>#N/A</v>
      </c>
      <c r="DL304" t="e">
        <v>#N/A</v>
      </c>
      <c r="DM304" t="e">
        <v>#N/A</v>
      </c>
      <c r="DN304" t="e">
        <v>#N/A</v>
      </c>
      <c r="DO304" t="e">
        <v>#N/A</v>
      </c>
      <c r="DP304" t="e">
        <v>#N/A</v>
      </c>
      <c r="DQ304" t="e">
        <v>#N/A</v>
      </c>
      <c r="DR304" t="e">
        <v>#N/A</v>
      </c>
      <c r="DS304" t="e">
        <v>#N/A</v>
      </c>
      <c r="DT304" t="e">
        <v>#N/A</v>
      </c>
      <c r="DU304" t="e">
        <v>#N/A</v>
      </c>
      <c r="DV304" t="e">
        <v>#N/A</v>
      </c>
      <c r="DW304" t="e">
        <v>#N/A</v>
      </c>
      <c r="DX304" t="e">
        <v>#N/A</v>
      </c>
      <c r="DY304" t="e">
        <v>#N/A</v>
      </c>
      <c r="DZ304" t="e">
        <v>#N/A</v>
      </c>
      <c r="EA304" t="e">
        <v>#N/A</v>
      </c>
      <c r="EB304" t="e">
        <v>#N/A</v>
      </c>
      <c r="EC304" t="e">
        <v>#N/A</v>
      </c>
    </row>
    <row r="305" spans="1:133" customFormat="1" x14ac:dyDescent="0.25">
      <c r="A305" t="s">
        <v>1020</v>
      </c>
      <c r="B305" t="s">
        <v>1310</v>
      </c>
      <c r="C305">
        <v>305</v>
      </c>
      <c r="D305">
        <v>90534.172354774433</v>
      </c>
      <c r="E305">
        <v>81.74291457421576</v>
      </c>
      <c r="F305">
        <v>976.47797835546305</v>
      </c>
      <c r="G305">
        <v>48851.883336377687</v>
      </c>
      <c r="H305">
        <v>89.857142850000002</v>
      </c>
      <c r="I305">
        <v>27.04931071</v>
      </c>
      <c r="J305">
        <v>24.105436279999999</v>
      </c>
      <c r="K305">
        <v>7.2638825699999998</v>
      </c>
      <c r="L305">
        <v>4.9084901399999996</v>
      </c>
      <c r="M305">
        <v>3892.8571428499999</v>
      </c>
      <c r="N305">
        <v>2828.7142857099998</v>
      </c>
      <c r="O305">
        <v>2857</v>
      </c>
      <c r="P305">
        <v>2857</v>
      </c>
      <c r="Q305">
        <v>2837.8571428499999</v>
      </c>
      <c r="R305">
        <v>2850.8571428499999</v>
      </c>
      <c r="S305">
        <v>1064.1428571399999</v>
      </c>
      <c r="T305">
        <v>892.14285714000005</v>
      </c>
      <c r="U305">
        <v>935.85714284999995</v>
      </c>
      <c r="V305">
        <v>974.57142856999997</v>
      </c>
      <c r="W305">
        <v>1002.57142857</v>
      </c>
      <c r="X305">
        <v>18.177103420000002</v>
      </c>
      <c r="Y305">
        <v>0.75375457000000001</v>
      </c>
      <c r="Z305">
        <v>2809</v>
      </c>
      <c r="AA305">
        <v>2768.1428571400002</v>
      </c>
      <c r="AB305">
        <v>2720.42857142</v>
      </c>
      <c r="AC305">
        <v>2712.8391142800001</v>
      </c>
      <c r="AD305">
        <v>1147.2857142800001</v>
      </c>
      <c r="AE305">
        <v>1227.71428571</v>
      </c>
      <c r="AF305">
        <v>1262.71428571</v>
      </c>
      <c r="AG305">
        <v>1340.08928571</v>
      </c>
      <c r="AH305">
        <v>66554.943595570003</v>
      </c>
      <c r="AI305">
        <v>10225.022631</v>
      </c>
      <c r="AJ305">
        <v>7.5526578500000001</v>
      </c>
      <c r="AK305">
        <v>169.51173871</v>
      </c>
      <c r="AL305">
        <v>248415.28203485001</v>
      </c>
      <c r="AM305">
        <v>54.42514285</v>
      </c>
      <c r="AN305">
        <v>1.6452830700000001</v>
      </c>
      <c r="AO305">
        <v>17.262875569999999</v>
      </c>
      <c r="AP305">
        <v>6.1645714199999997</v>
      </c>
      <c r="AQ305">
        <v>-2.75572857</v>
      </c>
      <c r="AR305">
        <v>0.34489999999999998</v>
      </c>
      <c r="AS305">
        <v>3.86722857</v>
      </c>
      <c r="AT305">
        <v>5.4840714200000003</v>
      </c>
      <c r="AU305">
        <v>408740.01266041998</v>
      </c>
      <c r="AV305">
        <v>284043.26565613999</v>
      </c>
      <c r="AW305">
        <v>289021.77578815998</v>
      </c>
      <c r="AX305">
        <v>352604.92228985002</v>
      </c>
      <c r="AY305">
        <v>422542.61789271003</v>
      </c>
      <c r="AZ305">
        <v>23308.121130570002</v>
      </c>
      <c r="BA305">
        <v>557.31637970999998</v>
      </c>
      <c r="BB305">
        <v>3667.9361297099999</v>
      </c>
      <c r="BC305">
        <v>124.37556970999999</v>
      </c>
      <c r="BD305">
        <v>673.27626370999997</v>
      </c>
      <c r="BE305">
        <v>119226.52818757</v>
      </c>
      <c r="BF305">
        <v>87556.796727280002</v>
      </c>
      <c r="BG305">
        <v>5.7170172800000003</v>
      </c>
      <c r="BH305">
        <v>216.28571428000001</v>
      </c>
      <c r="BI305">
        <v>269.15476189999998</v>
      </c>
      <c r="BJ305">
        <v>253.79166666</v>
      </c>
      <c r="BK305">
        <v>231.42857142</v>
      </c>
      <c r="BL305">
        <v>211.42857142</v>
      </c>
      <c r="BM305">
        <v>14.652676</v>
      </c>
      <c r="BN305">
        <v>3.7167175000000001</v>
      </c>
      <c r="BO305">
        <v>0.46090900000000001</v>
      </c>
      <c r="BP305">
        <v>0.51445600000000002</v>
      </c>
      <c r="BQ305">
        <v>35.491667030000002</v>
      </c>
      <c r="BR305">
        <v>212.57142856999999</v>
      </c>
      <c r="BS305">
        <v>5032.6028082800003</v>
      </c>
      <c r="BT305">
        <v>33668.290184999998</v>
      </c>
      <c r="BU305">
        <v>124894.97617142</v>
      </c>
      <c r="BV305">
        <v>1006693.75495614</v>
      </c>
      <c r="BW305">
        <v>1805.27877128</v>
      </c>
      <c r="BX305">
        <v>54.053907580000001</v>
      </c>
      <c r="BY305">
        <v>9.7046077099999994</v>
      </c>
      <c r="BZ305">
        <v>143.85714285</v>
      </c>
      <c r="CA305">
        <v>101.78333333</v>
      </c>
      <c r="CB305">
        <v>110.60416666</v>
      </c>
      <c r="CC305">
        <v>138.36111111</v>
      </c>
      <c r="CD305">
        <v>136.35714285</v>
      </c>
      <c r="CE305">
        <v>109.71428571</v>
      </c>
      <c r="CF305">
        <v>79.016666659999999</v>
      </c>
      <c r="CG305">
        <v>86.708333330000002</v>
      </c>
      <c r="CH305">
        <v>106.80555554999999</v>
      </c>
      <c r="CI305">
        <v>103.78571427999999</v>
      </c>
      <c r="CJ305">
        <v>34.285714280000001</v>
      </c>
      <c r="CK305">
        <v>22.766666659999999</v>
      </c>
      <c r="CL305">
        <v>23.895833329999999</v>
      </c>
      <c r="CM305">
        <v>31.555555550000001</v>
      </c>
      <c r="CN305">
        <v>32.428571419999997</v>
      </c>
      <c r="CO305">
        <v>3.5139435699999999</v>
      </c>
      <c r="CP305">
        <v>86.357142850000002</v>
      </c>
      <c r="CQ305">
        <v>74.086005420000006</v>
      </c>
      <c r="CR305">
        <v>13.33333333</v>
      </c>
      <c r="CS305">
        <v>30.285714280000001</v>
      </c>
      <c r="CT305">
        <v>82</v>
      </c>
      <c r="CU305">
        <v>81.857142850000002</v>
      </c>
      <c r="CV305">
        <v>79.704846849999996</v>
      </c>
      <c r="CW305">
        <v>56</v>
      </c>
      <c r="CX305">
        <v>37.142857139999997</v>
      </c>
      <c r="CY305">
        <v>71.714285709999999</v>
      </c>
      <c r="CZ305">
        <v>75.428571419999997</v>
      </c>
      <c r="DA305">
        <v>87.428571419999997</v>
      </c>
      <c r="DB305">
        <v>564.35714284999995</v>
      </c>
      <c r="DC305">
        <v>38</v>
      </c>
      <c r="DD305">
        <v>73.142857140000004</v>
      </c>
      <c r="DE305">
        <v>75.714285709999999</v>
      </c>
      <c r="DF305">
        <v>87.428571419999997</v>
      </c>
      <c r="DG305">
        <v>728.57142856999997</v>
      </c>
      <c r="DH305" t="e">
        <v>#N/A</v>
      </c>
      <c r="DI305" t="e">
        <v>#N/A</v>
      </c>
      <c r="DJ305" t="e">
        <v>#N/A</v>
      </c>
      <c r="DK305" t="e">
        <v>#N/A</v>
      </c>
      <c r="DL305" t="e">
        <v>#N/A</v>
      </c>
      <c r="DM305" t="e">
        <v>#N/A</v>
      </c>
      <c r="DN305" t="e">
        <v>#N/A</v>
      </c>
      <c r="DO305" t="e">
        <v>#N/A</v>
      </c>
      <c r="DP305" t="e">
        <v>#N/A</v>
      </c>
      <c r="DQ305" t="e">
        <v>#N/A</v>
      </c>
      <c r="DR305" t="e">
        <v>#N/A</v>
      </c>
      <c r="DS305" t="e">
        <v>#N/A</v>
      </c>
      <c r="DT305" t="e">
        <v>#N/A</v>
      </c>
      <c r="DU305" t="e">
        <v>#N/A</v>
      </c>
      <c r="DV305" t="e">
        <v>#N/A</v>
      </c>
      <c r="DW305" t="e">
        <v>#N/A</v>
      </c>
      <c r="DX305" t="e">
        <v>#N/A</v>
      </c>
      <c r="DY305" t="e">
        <v>#N/A</v>
      </c>
      <c r="DZ305" t="e">
        <v>#N/A</v>
      </c>
      <c r="EA305" t="e">
        <v>#N/A</v>
      </c>
      <c r="EB305" t="e">
        <v>#N/A</v>
      </c>
      <c r="EC305" t="e">
        <v>#N/A</v>
      </c>
    </row>
    <row r="306" spans="1:133" customFormat="1" x14ac:dyDescent="0.25">
      <c r="A306" t="s">
        <v>1021</v>
      </c>
      <c r="B306" t="s">
        <v>1311</v>
      </c>
      <c r="C306">
        <v>306</v>
      </c>
      <c r="D306">
        <v>150419.75874081376</v>
      </c>
      <c r="E306">
        <v>65.255121860764433</v>
      </c>
      <c r="F306">
        <v>1210.3376824697066</v>
      </c>
      <c r="G306">
        <v>63617.857289169056</v>
      </c>
      <c r="H306">
        <v>80.142857140000004</v>
      </c>
      <c r="I306">
        <v>28.917127570000002</v>
      </c>
      <c r="J306">
        <v>20.759961000000001</v>
      </c>
      <c r="K306">
        <v>10.64426014</v>
      </c>
      <c r="L306">
        <v>7.1847971399999997</v>
      </c>
      <c r="M306">
        <v>6820.4285714199996</v>
      </c>
      <c r="N306">
        <v>4843.4285714199996</v>
      </c>
      <c r="O306">
        <v>4846.5714285699996</v>
      </c>
      <c r="P306">
        <v>4861</v>
      </c>
      <c r="Q306">
        <v>4858.8571428499999</v>
      </c>
      <c r="R306">
        <v>4871.2857142800003</v>
      </c>
      <c r="S306">
        <v>1977</v>
      </c>
      <c r="T306">
        <v>1780.2857142800001</v>
      </c>
      <c r="U306">
        <v>1835.71428571</v>
      </c>
      <c r="V306">
        <v>1869.42857142</v>
      </c>
      <c r="W306">
        <v>1922.5714285700001</v>
      </c>
      <c r="X306">
        <v>24.85553385</v>
      </c>
      <c r="Y306">
        <v>1.29276185</v>
      </c>
      <c r="Z306">
        <v>4785.4285714199996</v>
      </c>
      <c r="AA306">
        <v>4719</v>
      </c>
      <c r="AB306">
        <v>4639.8571428499999</v>
      </c>
      <c r="AC306">
        <v>4595.5451714199999</v>
      </c>
      <c r="AD306">
        <v>2092.7142857099998</v>
      </c>
      <c r="AE306">
        <v>2195.5714285700001</v>
      </c>
      <c r="AF306">
        <v>2265.5714285700001</v>
      </c>
      <c r="AG306">
        <v>2380.4038571400001</v>
      </c>
      <c r="AH306">
        <v>72306.166252419993</v>
      </c>
      <c r="AI306">
        <v>14878.24632914</v>
      </c>
      <c r="AJ306">
        <v>6.6826312799999998</v>
      </c>
      <c r="AK306">
        <v>117.86406857</v>
      </c>
      <c r="AL306">
        <v>250433.34943614001</v>
      </c>
      <c r="AM306">
        <v>53.250857140000001</v>
      </c>
      <c r="AN306">
        <v>2.6894954499999999</v>
      </c>
      <c r="AO306">
        <v>13.17948428</v>
      </c>
      <c r="AP306">
        <v>1.93948571</v>
      </c>
      <c r="AQ306">
        <v>1.8211285699999999</v>
      </c>
      <c r="AR306">
        <v>2.3055857099999999</v>
      </c>
      <c r="AS306">
        <v>0.53752856999999998</v>
      </c>
      <c r="AT306">
        <v>2.3259285699999999</v>
      </c>
      <c r="AU306">
        <v>391163.57132213999</v>
      </c>
      <c r="AV306">
        <v>315185.85971570999</v>
      </c>
      <c r="AW306">
        <v>329023.13809384999</v>
      </c>
      <c r="AX306">
        <v>354024.53246328002</v>
      </c>
      <c r="AY306">
        <v>367974.98680342</v>
      </c>
      <c r="AZ306">
        <v>26552.79868742</v>
      </c>
      <c r="BA306">
        <v>835.23002241999995</v>
      </c>
      <c r="BB306">
        <v>5603.5160465700001</v>
      </c>
      <c r="BC306">
        <v>106.69029928</v>
      </c>
      <c r="BD306">
        <v>79.179321139999999</v>
      </c>
      <c r="BE306">
        <v>108400.20176671</v>
      </c>
      <c r="BF306">
        <v>91686.682169000007</v>
      </c>
      <c r="BG306">
        <v>6.8067971399999996</v>
      </c>
      <c r="BH306">
        <v>465.42857142000003</v>
      </c>
      <c r="BI306">
        <v>482.69047618000002</v>
      </c>
      <c r="BJ306">
        <v>492.73809523</v>
      </c>
      <c r="BK306">
        <v>482.85714285</v>
      </c>
      <c r="BL306">
        <v>472</v>
      </c>
      <c r="BM306">
        <v>16.826588999999998</v>
      </c>
      <c r="BN306">
        <v>2.2880811400000001</v>
      </c>
      <c r="BO306">
        <v>0.52957500000000002</v>
      </c>
      <c r="BP306">
        <v>0.27073814000000002</v>
      </c>
      <c r="BQ306">
        <v>31.506233129999998</v>
      </c>
      <c r="BR306">
        <v>397.85714285</v>
      </c>
      <c r="BS306">
        <v>8135.7146945699997</v>
      </c>
      <c r="BT306">
        <v>40250.335363569997</v>
      </c>
      <c r="BU306">
        <v>139621.64567728</v>
      </c>
      <c r="BV306">
        <v>1011386.652836</v>
      </c>
      <c r="BW306">
        <v>2531.7623284199999</v>
      </c>
      <c r="BX306">
        <v>51.168778250000003</v>
      </c>
      <c r="BY306">
        <v>10.80434614</v>
      </c>
      <c r="BZ306">
        <v>271.42857142000003</v>
      </c>
      <c r="CA306">
        <v>251.48611111</v>
      </c>
      <c r="CB306">
        <v>257.04999999</v>
      </c>
      <c r="CC306">
        <v>264.05555555000001</v>
      </c>
      <c r="CD306">
        <v>269.14285713999999</v>
      </c>
      <c r="CE306">
        <v>212.35714285</v>
      </c>
      <c r="CF306">
        <v>198.45833332999999</v>
      </c>
      <c r="CG306">
        <v>206.51666666</v>
      </c>
      <c r="CH306">
        <v>208.18055555000001</v>
      </c>
      <c r="CI306">
        <v>212.07142856999999</v>
      </c>
      <c r="CJ306">
        <v>59.142857139999997</v>
      </c>
      <c r="CK306">
        <v>53.02777777</v>
      </c>
      <c r="CL306">
        <v>50.533333329999998</v>
      </c>
      <c r="CM306">
        <v>55.875</v>
      </c>
      <c r="CN306">
        <v>56.5</v>
      </c>
      <c r="CO306">
        <v>3.9887480000000002</v>
      </c>
      <c r="CP306">
        <v>86.642857140000004</v>
      </c>
      <c r="CQ306">
        <v>72.398148140000004</v>
      </c>
      <c r="CR306">
        <v>16.8</v>
      </c>
      <c r="CS306">
        <v>31.857142849999999</v>
      </c>
      <c r="CT306">
        <v>88.857142850000002</v>
      </c>
      <c r="CU306">
        <v>87.428571419999997</v>
      </c>
      <c r="CV306">
        <v>76.296296290000001</v>
      </c>
      <c r="CW306">
        <v>56.75</v>
      </c>
      <c r="CX306">
        <v>31.714285709999999</v>
      </c>
      <c r="CY306">
        <v>72.428571419999997</v>
      </c>
      <c r="CZ306">
        <v>81.142857140000004</v>
      </c>
      <c r="DA306">
        <v>89.142857140000004</v>
      </c>
      <c r="DB306">
        <v>736</v>
      </c>
      <c r="DC306">
        <v>32.285714280000001</v>
      </c>
      <c r="DD306">
        <v>72.428571419999997</v>
      </c>
      <c r="DE306">
        <v>80.857142850000002</v>
      </c>
      <c r="DF306">
        <v>89.142857140000004</v>
      </c>
      <c r="DG306">
        <v>646.57142856999997</v>
      </c>
      <c r="DH306" t="e">
        <v>#N/A</v>
      </c>
      <c r="DI306" t="e">
        <v>#N/A</v>
      </c>
      <c r="DJ306" t="e">
        <v>#N/A</v>
      </c>
      <c r="DK306" t="e">
        <v>#N/A</v>
      </c>
      <c r="DL306" t="e">
        <v>#N/A</v>
      </c>
      <c r="DM306" t="e">
        <v>#N/A</v>
      </c>
      <c r="DN306" t="e">
        <v>#N/A</v>
      </c>
      <c r="DO306" t="e">
        <v>#N/A</v>
      </c>
      <c r="DP306" t="e">
        <v>#N/A</v>
      </c>
      <c r="DQ306" t="e">
        <v>#N/A</v>
      </c>
      <c r="DR306" t="e">
        <v>#N/A</v>
      </c>
      <c r="DS306" t="e">
        <v>#N/A</v>
      </c>
      <c r="DT306" t="e">
        <v>#N/A</v>
      </c>
      <c r="DU306" t="e">
        <v>#N/A</v>
      </c>
      <c r="DV306" t="e">
        <v>#N/A</v>
      </c>
      <c r="DW306" t="e">
        <v>#N/A</v>
      </c>
      <c r="DX306" t="e">
        <v>#N/A</v>
      </c>
      <c r="DY306" t="e">
        <v>#N/A</v>
      </c>
      <c r="DZ306" t="e">
        <v>#N/A</v>
      </c>
      <c r="EA306" t="e">
        <v>#N/A</v>
      </c>
      <c r="EB306" t="e">
        <v>#N/A</v>
      </c>
      <c r="EC306" t="e">
        <v>#N/A</v>
      </c>
    </row>
    <row r="307" spans="1:133" customFormat="1" x14ac:dyDescent="0.25">
      <c r="A307" t="s">
        <v>1022</v>
      </c>
      <c r="B307" t="s">
        <v>1312</v>
      </c>
      <c r="C307">
        <v>307</v>
      </c>
      <c r="D307">
        <v>62624.623738536175</v>
      </c>
      <c r="E307">
        <v>73.449049268123417</v>
      </c>
      <c r="F307">
        <v>1161.898970790978</v>
      </c>
      <c r="G307">
        <v>69464.575008068772</v>
      </c>
      <c r="H307">
        <v>72.428571419999997</v>
      </c>
      <c r="I307">
        <v>25.22540171</v>
      </c>
      <c r="J307">
        <v>22.755921570000002</v>
      </c>
      <c r="K307">
        <v>8.1280090000000005</v>
      </c>
      <c r="L307">
        <v>4.9881518500000004</v>
      </c>
      <c r="M307">
        <v>2778</v>
      </c>
      <c r="N307">
        <v>2079.8571428499999</v>
      </c>
      <c r="O307">
        <v>1989.5714285700001</v>
      </c>
      <c r="P307">
        <v>2007</v>
      </c>
      <c r="Q307">
        <v>2039.71428571</v>
      </c>
      <c r="R307">
        <v>2065</v>
      </c>
      <c r="S307">
        <v>698.14285714000005</v>
      </c>
      <c r="T307">
        <v>612.28571427999998</v>
      </c>
      <c r="U307">
        <v>633</v>
      </c>
      <c r="V307">
        <v>651.28571427999998</v>
      </c>
      <c r="W307">
        <v>667.14285714000005</v>
      </c>
      <c r="X307">
        <v>19.75388014</v>
      </c>
      <c r="Y307">
        <v>0.81171857000000003</v>
      </c>
      <c r="Z307">
        <v>2050.8571428499999</v>
      </c>
      <c r="AA307">
        <v>2035.5714285700001</v>
      </c>
      <c r="AB307">
        <v>2035.42857142</v>
      </c>
      <c r="AC307">
        <v>2033.81701428</v>
      </c>
      <c r="AD307">
        <v>730.28571427999998</v>
      </c>
      <c r="AE307">
        <v>777</v>
      </c>
      <c r="AF307">
        <v>818.42857142000003</v>
      </c>
      <c r="AG307">
        <v>866.12204284999996</v>
      </c>
      <c r="AH307">
        <v>70459.502209710001</v>
      </c>
      <c r="AI307">
        <v>11746.067431420001</v>
      </c>
      <c r="AJ307">
        <v>15.717034849999999</v>
      </c>
      <c r="AK307">
        <v>89.516872280000001</v>
      </c>
      <c r="AL307">
        <v>280174.78834541998</v>
      </c>
      <c r="AM307">
        <v>51.532285709999996</v>
      </c>
      <c r="AN307">
        <v>1.9944971</v>
      </c>
      <c r="AO307">
        <v>13.34923171</v>
      </c>
      <c r="AP307">
        <v>11.446300000000001</v>
      </c>
      <c r="AQ307">
        <v>9.0894142799999997</v>
      </c>
      <c r="AR307">
        <v>5.7931285700000004</v>
      </c>
      <c r="AS307">
        <v>6.8215285699999999</v>
      </c>
      <c r="AT307">
        <v>10.07834285</v>
      </c>
      <c r="AU307">
        <v>402643.79532641999</v>
      </c>
      <c r="AV307">
        <v>289317.78287356999</v>
      </c>
      <c r="AW307">
        <v>288415.45236742002</v>
      </c>
      <c r="AX307">
        <v>337978.73851214</v>
      </c>
      <c r="AY307">
        <v>376100.23041228001</v>
      </c>
      <c r="AZ307">
        <v>26220.05608228</v>
      </c>
      <c r="BA307">
        <v>573.89695257000005</v>
      </c>
      <c r="BB307">
        <v>4659.6157524199998</v>
      </c>
      <c r="BC307">
        <v>107.11675728</v>
      </c>
      <c r="BD307">
        <v>407.73502857</v>
      </c>
      <c r="BE307">
        <v>130918.91777842</v>
      </c>
      <c r="BF307">
        <v>104720.74567528001</v>
      </c>
      <c r="BG307">
        <v>6.5711634200000004</v>
      </c>
      <c r="BH307">
        <v>180.71428571000001</v>
      </c>
      <c r="BI307">
        <v>206.59523809000001</v>
      </c>
      <c r="BJ307">
        <v>201.66666666</v>
      </c>
      <c r="BK307">
        <v>177.71428571000001</v>
      </c>
      <c r="BL307">
        <v>174.42857142</v>
      </c>
      <c r="BM307">
        <v>17.199877279999999</v>
      </c>
      <c r="BN307">
        <v>0</v>
      </c>
      <c r="BO307">
        <v>0.47132015999999999</v>
      </c>
      <c r="BP307">
        <v>0.31674760000000002</v>
      </c>
      <c r="BQ307">
        <v>29.38940508</v>
      </c>
      <c r="BR307">
        <v>177.57142856999999</v>
      </c>
      <c r="BS307">
        <v>5908.4031864199997</v>
      </c>
      <c r="BT307">
        <v>37108.171408709997</v>
      </c>
      <c r="BU307">
        <v>147292.89939085001</v>
      </c>
      <c r="BV307">
        <v>1093549.07201057</v>
      </c>
      <c r="BW307">
        <v>2371.9262471400002</v>
      </c>
      <c r="BX307">
        <v>42.717981479999999</v>
      </c>
      <c r="BY307">
        <v>10.691492569999999</v>
      </c>
      <c r="BZ307">
        <v>94.857142850000002</v>
      </c>
      <c r="CA307">
        <v>90.638888890000004</v>
      </c>
      <c r="CB307">
        <v>97.166666660000004</v>
      </c>
      <c r="CC307">
        <v>91.071428569999995</v>
      </c>
      <c r="CD307">
        <v>96</v>
      </c>
      <c r="CE307">
        <v>73.857142850000002</v>
      </c>
      <c r="CF307">
        <v>72.555555549999994</v>
      </c>
      <c r="CG307">
        <v>77.875</v>
      </c>
      <c r="CH307">
        <v>70.333333330000002</v>
      </c>
      <c r="CI307">
        <v>75.142857140000004</v>
      </c>
      <c r="CJ307">
        <v>20.785714280000001</v>
      </c>
      <c r="CK307">
        <v>18.083333329999999</v>
      </c>
      <c r="CL307">
        <v>19.291666660000001</v>
      </c>
      <c r="CM307">
        <v>20.738095229999999</v>
      </c>
      <c r="CN307">
        <v>20.357142849999999</v>
      </c>
      <c r="CO307">
        <v>3.4426548499999998</v>
      </c>
      <c r="CP307">
        <v>86.642857140000004</v>
      </c>
      <c r="CQ307">
        <v>75.251336039999998</v>
      </c>
      <c r="CR307">
        <v>18.600000000000001</v>
      </c>
      <c r="CS307">
        <v>34.142857139999997</v>
      </c>
      <c r="CT307">
        <v>92.142857140000004</v>
      </c>
      <c r="CU307">
        <v>92</v>
      </c>
      <c r="CV307">
        <v>78.894090090000006</v>
      </c>
      <c r="CW307">
        <v>54.4</v>
      </c>
      <c r="CX307">
        <v>29.571428569999998</v>
      </c>
      <c r="CY307">
        <v>73.142857140000004</v>
      </c>
      <c r="CZ307">
        <v>73.142857140000004</v>
      </c>
      <c r="DA307">
        <v>85.142857140000004</v>
      </c>
      <c r="DB307">
        <v>817.21428571000001</v>
      </c>
      <c r="DC307">
        <v>29.714285709999999</v>
      </c>
      <c r="DD307">
        <v>74.285714279999993</v>
      </c>
      <c r="DE307">
        <v>75</v>
      </c>
      <c r="DF307">
        <v>85.857142850000002</v>
      </c>
      <c r="DG307">
        <v>738.21428571000001</v>
      </c>
      <c r="DH307" t="e">
        <v>#N/A</v>
      </c>
      <c r="DI307" t="e">
        <v>#N/A</v>
      </c>
      <c r="DJ307" t="e">
        <v>#N/A</v>
      </c>
      <c r="DK307" t="e">
        <v>#N/A</v>
      </c>
      <c r="DL307" t="e">
        <v>#N/A</v>
      </c>
      <c r="DM307" t="e">
        <v>#N/A</v>
      </c>
      <c r="DN307" t="e">
        <v>#N/A</v>
      </c>
      <c r="DO307" t="e">
        <v>#N/A</v>
      </c>
      <c r="DP307" t="e">
        <v>#N/A</v>
      </c>
      <c r="DQ307" t="e">
        <v>#N/A</v>
      </c>
      <c r="DR307" t="e">
        <v>#N/A</v>
      </c>
      <c r="DS307" t="e">
        <v>#N/A</v>
      </c>
      <c r="DT307" t="e">
        <v>#N/A</v>
      </c>
      <c r="DU307" t="e">
        <v>#N/A</v>
      </c>
      <c r="DV307" t="e">
        <v>#N/A</v>
      </c>
      <c r="DW307" t="e">
        <v>#N/A</v>
      </c>
      <c r="DX307" t="e">
        <v>#N/A</v>
      </c>
      <c r="DY307" t="e">
        <v>#N/A</v>
      </c>
      <c r="DZ307" t="e">
        <v>#N/A</v>
      </c>
      <c r="EA307" t="e">
        <v>#N/A</v>
      </c>
      <c r="EB307" t="e">
        <v>#N/A</v>
      </c>
      <c r="EC307" t="e">
        <v>#N/A</v>
      </c>
    </row>
    <row r="308" spans="1:133" customFormat="1" x14ac:dyDescent="0.25">
      <c r="A308" t="s">
        <v>1023</v>
      </c>
      <c r="B308" t="s">
        <v>1313</v>
      </c>
      <c r="C308">
        <v>308</v>
      </c>
      <c r="D308">
        <v>159750.26038519712</v>
      </c>
      <c r="E308">
        <v>76.729211892654746</v>
      </c>
      <c r="F308">
        <v>1041.6464609252566</v>
      </c>
      <c r="G308">
        <v>49989.791051034903</v>
      </c>
      <c r="H308">
        <v>80.142857140000004</v>
      </c>
      <c r="I308">
        <v>27.964285</v>
      </c>
      <c r="J308">
        <v>20.681163420000001</v>
      </c>
      <c r="K308">
        <v>12.38861771</v>
      </c>
      <c r="L308">
        <v>7.47531985</v>
      </c>
      <c r="M308">
        <v>6331.4285714199996</v>
      </c>
      <c r="N308">
        <v>4567.5714285699996</v>
      </c>
      <c r="O308">
        <v>4495.2857142800003</v>
      </c>
      <c r="P308">
        <v>4523.7142857099998</v>
      </c>
      <c r="Q308">
        <v>4565</v>
      </c>
      <c r="R308">
        <v>4576.7142857099998</v>
      </c>
      <c r="S308">
        <v>1763.8571428499999</v>
      </c>
      <c r="T308">
        <v>1623.1428571399999</v>
      </c>
      <c r="U308">
        <v>1657.71428571</v>
      </c>
      <c r="V308">
        <v>1666.71428571</v>
      </c>
      <c r="W308">
        <v>1710.42857142</v>
      </c>
      <c r="X308">
        <v>26.792375280000002</v>
      </c>
      <c r="Y308">
        <v>1.3363685700000001</v>
      </c>
      <c r="Z308">
        <v>4552.5714285699996</v>
      </c>
      <c r="AA308">
        <v>4496.1428571400002</v>
      </c>
      <c r="AB308">
        <v>4441.5714285699996</v>
      </c>
      <c r="AC308">
        <v>4368.6482142799996</v>
      </c>
      <c r="AD308">
        <v>1849.1428571399999</v>
      </c>
      <c r="AE308">
        <v>1936.42857142</v>
      </c>
      <c r="AF308">
        <v>1988</v>
      </c>
      <c r="AG308">
        <v>2088.7071285699999</v>
      </c>
      <c r="AH308">
        <v>72233.060111140003</v>
      </c>
      <c r="AI308">
        <v>16376.370051850001</v>
      </c>
      <c r="AJ308">
        <v>7.6029608499999997</v>
      </c>
      <c r="AK308">
        <v>101.65234</v>
      </c>
      <c r="AL308">
        <v>258238.55814685</v>
      </c>
      <c r="AM308">
        <v>58.18957142</v>
      </c>
      <c r="AN308">
        <v>2.3972980800000001</v>
      </c>
      <c r="AO308">
        <v>14.842378849999999</v>
      </c>
      <c r="AP308">
        <v>2.4045571400000001</v>
      </c>
      <c r="AQ308">
        <v>1.4631428500000001</v>
      </c>
      <c r="AR308">
        <v>1.8542428500000001</v>
      </c>
      <c r="AS308">
        <v>2.2094142799999998</v>
      </c>
      <c r="AT308">
        <v>1.5656714199999999</v>
      </c>
      <c r="AU308">
        <v>390225.47857899999</v>
      </c>
      <c r="AV308">
        <v>325010.10661915998</v>
      </c>
      <c r="AW308">
        <v>325915.45015241997</v>
      </c>
      <c r="AX308">
        <v>358594.54811600002</v>
      </c>
      <c r="AY308">
        <v>368037.19299756997</v>
      </c>
      <c r="AZ308">
        <v>26225.32211814</v>
      </c>
      <c r="BA308">
        <v>682.05312100000003</v>
      </c>
      <c r="BB308">
        <v>6172.5820708499996</v>
      </c>
      <c r="BC308">
        <v>108.47592641999999</v>
      </c>
      <c r="BD308">
        <v>280.07848485</v>
      </c>
      <c r="BE308">
        <v>109929.29660642</v>
      </c>
      <c r="BF308">
        <v>93811.253568279993</v>
      </c>
      <c r="BG308">
        <v>6.83218485</v>
      </c>
      <c r="BH308">
        <v>426.42857142000003</v>
      </c>
      <c r="BI308">
        <v>452.29166665999998</v>
      </c>
      <c r="BJ308">
        <v>455.21428571000001</v>
      </c>
      <c r="BK308">
        <v>437.42857142000003</v>
      </c>
      <c r="BL308">
        <v>423.57142857000002</v>
      </c>
      <c r="BM308">
        <v>17.205912850000001</v>
      </c>
      <c r="BN308">
        <v>2.8485437500000002</v>
      </c>
      <c r="BO308">
        <v>0.32039656999999999</v>
      </c>
      <c r="BP308">
        <v>0.41046257000000003</v>
      </c>
      <c r="BQ308">
        <v>32.535694579999998</v>
      </c>
      <c r="BR308">
        <v>409.16666665999998</v>
      </c>
      <c r="BS308">
        <v>9031.5418737100008</v>
      </c>
      <c r="BT308">
        <v>41043.67899357</v>
      </c>
      <c r="BU308">
        <v>146819.56334942</v>
      </c>
      <c r="BV308">
        <v>1009086.33526185</v>
      </c>
      <c r="BW308">
        <v>2050.5740101400002</v>
      </c>
      <c r="BX308">
        <v>55.46299801</v>
      </c>
      <c r="BY308">
        <v>11.22907442</v>
      </c>
      <c r="BZ308">
        <v>259.71428571000001</v>
      </c>
      <c r="CA308">
        <v>283.09722221999999</v>
      </c>
      <c r="CB308">
        <v>270.32142857000002</v>
      </c>
      <c r="CC308">
        <v>268.89285713999999</v>
      </c>
      <c r="CD308">
        <v>262.64285713999999</v>
      </c>
      <c r="CE308">
        <v>199.35714285</v>
      </c>
      <c r="CF308">
        <v>217.22222221999999</v>
      </c>
      <c r="CG308">
        <v>209.51190475999999</v>
      </c>
      <c r="CH308">
        <v>203.65476190000001</v>
      </c>
      <c r="CI308">
        <v>197.57142856999999</v>
      </c>
      <c r="CJ308">
        <v>60.071428570000002</v>
      </c>
      <c r="CK308">
        <v>65.874999990000006</v>
      </c>
      <c r="CL308">
        <v>60.809523800000001</v>
      </c>
      <c r="CM308">
        <v>65.238095229999999</v>
      </c>
      <c r="CN308">
        <v>65.071428569999995</v>
      </c>
      <c r="CO308">
        <v>4.0872630000000001</v>
      </c>
      <c r="CP308">
        <v>85</v>
      </c>
      <c r="CQ308">
        <v>74.430555549999994</v>
      </c>
      <c r="CR308">
        <v>18.005714279999999</v>
      </c>
      <c r="CS308">
        <v>32.428571419999997</v>
      </c>
      <c r="CT308">
        <v>88.285714279999993</v>
      </c>
      <c r="CU308">
        <v>87</v>
      </c>
      <c r="CV308">
        <v>76.638888890000004</v>
      </c>
      <c r="CW308">
        <v>52.714285709999999</v>
      </c>
      <c r="CX308">
        <v>27.857142849999999</v>
      </c>
      <c r="CY308">
        <v>67.142857140000004</v>
      </c>
      <c r="CZ308">
        <v>71.142857140000004</v>
      </c>
      <c r="DA308">
        <v>83.142857140000004</v>
      </c>
      <c r="DB308">
        <v>737.78571427999998</v>
      </c>
      <c r="DC308">
        <v>28.857142849999999</v>
      </c>
      <c r="DD308">
        <v>69.428571419999997</v>
      </c>
      <c r="DE308">
        <v>74.285714279999993</v>
      </c>
      <c r="DF308">
        <v>85.142857140000004</v>
      </c>
      <c r="DG308">
        <v>731.35714284999995</v>
      </c>
      <c r="DH308" t="e">
        <v>#N/A</v>
      </c>
      <c r="DI308" t="e">
        <v>#N/A</v>
      </c>
      <c r="DJ308" t="e">
        <v>#N/A</v>
      </c>
      <c r="DK308" t="e">
        <v>#N/A</v>
      </c>
      <c r="DL308" t="e">
        <v>#N/A</v>
      </c>
      <c r="DM308" t="e">
        <v>#N/A</v>
      </c>
      <c r="DN308" t="e">
        <v>#N/A</v>
      </c>
      <c r="DO308" t="e">
        <v>#N/A</v>
      </c>
      <c r="DP308" t="e">
        <v>#N/A</v>
      </c>
      <c r="DQ308" t="e">
        <v>#N/A</v>
      </c>
      <c r="DR308" t="e">
        <v>#N/A</v>
      </c>
      <c r="DS308" t="e">
        <v>#N/A</v>
      </c>
      <c r="DT308" t="e">
        <v>#N/A</v>
      </c>
      <c r="DU308" t="e">
        <v>#N/A</v>
      </c>
      <c r="DV308" t="e">
        <v>#N/A</v>
      </c>
      <c r="DW308" t="e">
        <v>#N/A</v>
      </c>
      <c r="DX308" t="e">
        <v>#N/A</v>
      </c>
      <c r="DY308" t="e">
        <v>#N/A</v>
      </c>
      <c r="DZ308" t="e">
        <v>#N/A</v>
      </c>
      <c r="EA308" t="e">
        <v>#N/A</v>
      </c>
      <c r="EB308" t="e">
        <v>#N/A</v>
      </c>
      <c r="EC308" t="e">
        <v>#N/A</v>
      </c>
    </row>
    <row r="309" spans="1:133" customFormat="1" x14ac:dyDescent="0.25">
      <c r="A309" t="s">
        <v>1024</v>
      </c>
      <c r="B309" t="s">
        <v>1314</v>
      </c>
      <c r="C309">
        <v>309</v>
      </c>
      <c r="D309">
        <v>50522.301528255659</v>
      </c>
      <c r="E309">
        <v>53.862693440746888</v>
      </c>
      <c r="F309">
        <v>1559.410717179381</v>
      </c>
      <c r="G309">
        <v>45450.520855221177</v>
      </c>
      <c r="H309">
        <v>65</v>
      </c>
      <c r="I309">
        <v>28.257595999999999</v>
      </c>
      <c r="J309">
        <v>19.76634842</v>
      </c>
      <c r="K309">
        <v>14.72491314</v>
      </c>
      <c r="L309">
        <v>8.6048345699999995</v>
      </c>
      <c r="M309">
        <v>2387</v>
      </c>
      <c r="N309">
        <v>1715.8571428499999</v>
      </c>
      <c r="O309">
        <v>1704</v>
      </c>
      <c r="P309">
        <v>1717.2857142800001</v>
      </c>
      <c r="Q309">
        <v>1732.1428571399999</v>
      </c>
      <c r="R309">
        <v>1727.42857142</v>
      </c>
      <c r="S309">
        <v>671.14285714000005</v>
      </c>
      <c r="T309">
        <v>639.42857142000003</v>
      </c>
      <c r="U309">
        <v>645.28571427999998</v>
      </c>
      <c r="V309">
        <v>641</v>
      </c>
      <c r="W309">
        <v>651.85714284999995</v>
      </c>
      <c r="X309">
        <v>30.48060328</v>
      </c>
      <c r="Y309">
        <v>1.41716614</v>
      </c>
      <c r="Z309">
        <v>1699.5714285700001</v>
      </c>
      <c r="AA309">
        <v>1675</v>
      </c>
      <c r="AB309">
        <v>1654.42857142</v>
      </c>
      <c r="AC309">
        <v>1648.5496000000001</v>
      </c>
      <c r="AD309">
        <v>705</v>
      </c>
      <c r="AE309">
        <v>734.14285714000005</v>
      </c>
      <c r="AF309">
        <v>749</v>
      </c>
      <c r="AG309">
        <v>767.14165714000001</v>
      </c>
      <c r="AH309">
        <v>81367.359786710003</v>
      </c>
      <c r="AI309">
        <v>20702.565945710001</v>
      </c>
      <c r="AJ309">
        <v>-1.4101395699999999</v>
      </c>
      <c r="AK309">
        <v>32.387362570000001</v>
      </c>
      <c r="AL309">
        <v>288091.90718227997</v>
      </c>
      <c r="AM309">
        <v>55.200857139999997</v>
      </c>
      <c r="AN309">
        <v>1.7496303099999999</v>
      </c>
      <c r="AO309">
        <v>15.38539342</v>
      </c>
      <c r="AP309">
        <v>-0.60874284999999995</v>
      </c>
      <c r="AQ309">
        <v>4.7913714199999999</v>
      </c>
      <c r="AR309">
        <v>-0.35634284999999999</v>
      </c>
      <c r="AS309">
        <v>-0.58264285000000005</v>
      </c>
      <c r="AT309">
        <v>-0.21008571000000001</v>
      </c>
      <c r="AU309">
        <v>459962.57651084999</v>
      </c>
      <c r="AV309">
        <v>332943.28517428</v>
      </c>
      <c r="AW309">
        <v>319991.40697249997</v>
      </c>
      <c r="AX309">
        <v>360825.65063985001</v>
      </c>
      <c r="AY309">
        <v>414049.85789757001</v>
      </c>
      <c r="AZ309">
        <v>30065.830129000002</v>
      </c>
      <c r="BA309">
        <v>1192.587354</v>
      </c>
      <c r="BB309">
        <v>7790.7084472799997</v>
      </c>
      <c r="BC309">
        <v>39.031587420000001</v>
      </c>
      <c r="BD309">
        <v>331.65275314000002</v>
      </c>
      <c r="BE309">
        <v>127226.00921</v>
      </c>
      <c r="BF309">
        <v>106490.90471057</v>
      </c>
      <c r="BG309">
        <v>6.8514030000000004</v>
      </c>
      <c r="BH309">
        <v>171.28571428000001</v>
      </c>
      <c r="BI309">
        <v>188.30952381</v>
      </c>
      <c r="BJ309">
        <v>209.49999998999999</v>
      </c>
      <c r="BK309">
        <v>181</v>
      </c>
      <c r="BL309">
        <v>178.14285713999999</v>
      </c>
      <c r="BM309">
        <v>17.216237710000001</v>
      </c>
      <c r="BN309">
        <v>5.3897219999999999</v>
      </c>
      <c r="BO309">
        <v>0.73212982999999998</v>
      </c>
      <c r="BP309">
        <v>0.77756199999999998</v>
      </c>
      <c r="BQ309">
        <v>37.543111539999998</v>
      </c>
      <c r="BR309">
        <v>112.14285714</v>
      </c>
      <c r="BS309">
        <v>11316.330351000001</v>
      </c>
      <c r="BT309">
        <v>45249.005489709998</v>
      </c>
      <c r="BU309">
        <v>160282.84993485</v>
      </c>
      <c r="BV309">
        <v>1053379.2577470001</v>
      </c>
      <c r="BW309">
        <v>1931.2867200000001</v>
      </c>
      <c r="BX309">
        <v>53.02951599</v>
      </c>
      <c r="BY309">
        <v>12.29258557</v>
      </c>
      <c r="BZ309">
        <v>101.42857142</v>
      </c>
      <c r="CA309">
        <v>119.59722222000001</v>
      </c>
      <c r="CB309">
        <v>103</v>
      </c>
      <c r="CC309">
        <v>90.583333330000002</v>
      </c>
      <c r="CD309">
        <v>97.928571419999997</v>
      </c>
      <c r="CE309">
        <v>77.571428569999995</v>
      </c>
      <c r="CF309">
        <v>93.52777777</v>
      </c>
      <c r="CG309">
        <v>98.05</v>
      </c>
      <c r="CH309">
        <v>81.194444439999998</v>
      </c>
      <c r="CI309">
        <v>75</v>
      </c>
      <c r="CJ309">
        <v>23.64285714</v>
      </c>
      <c r="CK309">
        <v>26.069444440000002</v>
      </c>
      <c r="CL309">
        <v>21.516666659999999</v>
      </c>
      <c r="CM309">
        <v>21.125</v>
      </c>
      <c r="CN309">
        <v>22.928571420000001</v>
      </c>
      <c r="CO309">
        <v>4.5261361400000002</v>
      </c>
      <c r="CP309">
        <v>84.857142850000002</v>
      </c>
      <c r="CQ309">
        <v>74.083333330000002</v>
      </c>
      <c r="CR309">
        <v>12</v>
      </c>
      <c r="CS309">
        <v>33.5</v>
      </c>
      <c r="CT309">
        <v>91.833333330000002</v>
      </c>
      <c r="CU309">
        <v>89.666666660000004</v>
      </c>
      <c r="CV309">
        <v>81.546296290000001</v>
      </c>
      <c r="CW309">
        <v>24</v>
      </c>
      <c r="CX309">
        <v>26.833333329999999</v>
      </c>
      <c r="CY309">
        <v>74</v>
      </c>
      <c r="CZ309">
        <v>77.833333330000002</v>
      </c>
      <c r="DA309">
        <v>86.333333330000002</v>
      </c>
      <c r="DB309">
        <v>630.41666666000003</v>
      </c>
      <c r="DC309">
        <v>19.14285714</v>
      </c>
      <c r="DD309">
        <v>65.571428569999995</v>
      </c>
      <c r="DE309">
        <v>73.428571419999997</v>
      </c>
      <c r="DF309">
        <v>82.714285709999999</v>
      </c>
      <c r="DG309">
        <v>769.5</v>
      </c>
      <c r="DH309" t="e">
        <v>#N/A</v>
      </c>
      <c r="DI309" t="e">
        <v>#N/A</v>
      </c>
      <c r="DJ309" t="e">
        <v>#N/A</v>
      </c>
      <c r="DK309" t="e">
        <v>#N/A</v>
      </c>
      <c r="DL309" t="e">
        <v>#N/A</v>
      </c>
      <c r="DM309" t="e">
        <v>#N/A</v>
      </c>
      <c r="DN309" t="e">
        <v>#N/A</v>
      </c>
      <c r="DO309" t="e">
        <v>#N/A</v>
      </c>
      <c r="DP309" t="e">
        <v>#N/A</v>
      </c>
      <c r="DQ309" t="e">
        <v>#N/A</v>
      </c>
      <c r="DR309" t="e">
        <v>#N/A</v>
      </c>
      <c r="DS309" t="e">
        <v>#N/A</v>
      </c>
      <c r="DT309" t="e">
        <v>#N/A</v>
      </c>
      <c r="DU309" t="e">
        <v>#N/A</v>
      </c>
      <c r="DV309" t="e">
        <v>#N/A</v>
      </c>
      <c r="DW309" t="e">
        <v>#N/A</v>
      </c>
      <c r="DX309" t="e">
        <v>#N/A</v>
      </c>
      <c r="DY309" t="e">
        <v>#N/A</v>
      </c>
      <c r="DZ309" t="e">
        <v>#N/A</v>
      </c>
      <c r="EA309" t="e">
        <v>#N/A</v>
      </c>
      <c r="EB309" t="e">
        <v>#N/A</v>
      </c>
      <c r="EC309" t="e">
        <v>#N/A</v>
      </c>
    </row>
    <row r="310" spans="1:133" customFormat="1" x14ac:dyDescent="0.25">
      <c r="A310" t="s">
        <v>1025</v>
      </c>
      <c r="B310" t="s">
        <v>1315</v>
      </c>
      <c r="C310">
        <v>310</v>
      </c>
      <c r="D310">
        <v>257458.18835524682</v>
      </c>
      <c r="E310">
        <v>91.246356071498553</v>
      </c>
      <c r="F310">
        <v>857.81833387756456</v>
      </c>
      <c r="G310">
        <v>51575.132682887386</v>
      </c>
      <c r="H310">
        <v>84.142857140000004</v>
      </c>
      <c r="I310">
        <v>27.507313280000002</v>
      </c>
      <c r="J310">
        <v>28.548012849999999</v>
      </c>
      <c r="K310">
        <v>8.7858531400000004</v>
      </c>
      <c r="L310">
        <v>5.8383591399999997</v>
      </c>
      <c r="M310">
        <v>9776.2857142800003</v>
      </c>
      <c r="N310">
        <v>7083.7142857099998</v>
      </c>
      <c r="O310">
        <v>6878.4285714199996</v>
      </c>
      <c r="P310">
        <v>6938.7142857099998</v>
      </c>
      <c r="Q310">
        <v>7012.2857142800003</v>
      </c>
      <c r="R310">
        <v>7081.2857142800003</v>
      </c>
      <c r="S310">
        <v>2692.5714285700001</v>
      </c>
      <c r="T310">
        <v>2323.5714285700001</v>
      </c>
      <c r="U310">
        <v>2406.42857142</v>
      </c>
      <c r="V310">
        <v>2473.7142857099998</v>
      </c>
      <c r="W310">
        <v>2560.5714285700001</v>
      </c>
      <c r="X310">
        <v>21.241925999999999</v>
      </c>
      <c r="Y310">
        <v>0.95570527999999999</v>
      </c>
      <c r="Z310">
        <v>7076.2857142800003</v>
      </c>
      <c r="AA310">
        <v>7049.5714285699996</v>
      </c>
      <c r="AB310">
        <v>6956.5714285699996</v>
      </c>
      <c r="AC310">
        <v>6988.4827428500002</v>
      </c>
      <c r="AD310">
        <v>2855.1428571400002</v>
      </c>
      <c r="AE310">
        <v>3029.5714285700001</v>
      </c>
      <c r="AF310">
        <v>3170.2857142799999</v>
      </c>
      <c r="AG310">
        <v>3356.6399714200002</v>
      </c>
      <c r="AH310">
        <v>62620.591955999997</v>
      </c>
      <c r="AI310">
        <v>11050.77729014</v>
      </c>
      <c r="AJ310">
        <v>-22.867125139999999</v>
      </c>
      <c r="AK310">
        <v>125.81032827999999</v>
      </c>
      <c r="AL310">
        <v>228391.95296485</v>
      </c>
      <c r="AM310">
        <v>51.619714279999997</v>
      </c>
      <c r="AN310">
        <v>2.3329338599999998</v>
      </c>
      <c r="AO310">
        <v>12.258504</v>
      </c>
      <c r="AP310">
        <v>-4.9782000000000002</v>
      </c>
      <c r="AQ310">
        <v>-3.9579428499999998</v>
      </c>
      <c r="AR310">
        <v>-5.3246285699999998</v>
      </c>
      <c r="AS310">
        <v>-4.3109714200000004</v>
      </c>
      <c r="AT310">
        <v>-4.8001142799999998</v>
      </c>
      <c r="AU310">
        <v>369583.18891942</v>
      </c>
      <c r="AV310">
        <v>308236.33533327997</v>
      </c>
      <c r="AW310">
        <v>320006.311934</v>
      </c>
      <c r="AX310">
        <v>344406.77644414001</v>
      </c>
      <c r="AY310">
        <v>361143.13616771001</v>
      </c>
      <c r="AZ310">
        <v>22140.14044485</v>
      </c>
      <c r="BA310">
        <v>666.51775027999997</v>
      </c>
      <c r="BB310">
        <v>4074.8466229999999</v>
      </c>
      <c r="BC310">
        <v>94.680086849999995</v>
      </c>
      <c r="BD310">
        <v>170.24983828000001</v>
      </c>
      <c r="BE310">
        <v>98775.541400710004</v>
      </c>
      <c r="BF310">
        <v>80657.872086710006</v>
      </c>
      <c r="BG310">
        <v>6.0798692799999996</v>
      </c>
      <c r="BH310">
        <v>597.57142856999997</v>
      </c>
      <c r="BI310">
        <v>590.39285714000005</v>
      </c>
      <c r="BJ310">
        <v>592.91666666000003</v>
      </c>
      <c r="BK310">
        <v>579</v>
      </c>
      <c r="BL310">
        <v>570.85714284999995</v>
      </c>
      <c r="BM310">
        <v>15.350597710000001</v>
      </c>
      <c r="BN310">
        <v>5.1045926599999998</v>
      </c>
      <c r="BO310">
        <v>0.34628841999999999</v>
      </c>
      <c r="BP310">
        <v>0.40500227999999999</v>
      </c>
      <c r="BQ310">
        <v>43.04498229</v>
      </c>
      <c r="BR310">
        <v>498.42857142000003</v>
      </c>
      <c r="BS310">
        <v>5918.6740677099997</v>
      </c>
      <c r="BT310">
        <v>34784.96994571</v>
      </c>
      <c r="BU310">
        <v>127043.48903485</v>
      </c>
      <c r="BV310">
        <v>990848.69833470997</v>
      </c>
      <c r="BW310">
        <v>1833.24824285</v>
      </c>
      <c r="BX310">
        <v>91.604114050000007</v>
      </c>
      <c r="BY310">
        <v>9.8350234200000006</v>
      </c>
      <c r="BZ310">
        <v>347.5</v>
      </c>
      <c r="CA310">
        <v>341.91666665999998</v>
      </c>
      <c r="CB310">
        <v>369.97222221999999</v>
      </c>
      <c r="CC310">
        <v>366.08333333000002</v>
      </c>
      <c r="CD310">
        <v>349.07142857000002</v>
      </c>
      <c r="CE310">
        <v>267.57142857000002</v>
      </c>
      <c r="CF310">
        <v>269.17857142999998</v>
      </c>
      <c r="CG310">
        <v>289.26388888999998</v>
      </c>
      <c r="CH310">
        <v>282.65277777</v>
      </c>
      <c r="CI310">
        <v>267.85714285</v>
      </c>
      <c r="CJ310">
        <v>81.571428569999995</v>
      </c>
      <c r="CK310">
        <v>72.738095229999999</v>
      </c>
      <c r="CL310">
        <v>80.708333330000002</v>
      </c>
      <c r="CM310">
        <v>83.430555549999994</v>
      </c>
      <c r="CN310">
        <v>82.357142850000002</v>
      </c>
      <c r="CO310">
        <v>3.52324357</v>
      </c>
      <c r="CP310">
        <v>85.428571419999997</v>
      </c>
      <c r="CQ310">
        <v>73.92777778</v>
      </c>
      <c r="CR310">
        <v>16.714285709999999</v>
      </c>
      <c r="CS310">
        <v>32.714285709999999</v>
      </c>
      <c r="CT310">
        <v>85.285714279999993</v>
      </c>
      <c r="CU310">
        <v>83.285714279999993</v>
      </c>
      <c r="CV310">
        <v>80.1875</v>
      </c>
      <c r="CW310">
        <v>51.428571419999997</v>
      </c>
      <c r="CX310">
        <v>30.714285709999999</v>
      </c>
      <c r="CY310">
        <v>67</v>
      </c>
      <c r="CZ310">
        <v>76.714285709999999</v>
      </c>
      <c r="DA310">
        <v>85.714285709999999</v>
      </c>
      <c r="DB310">
        <v>650.21428571000001</v>
      </c>
      <c r="DC310">
        <v>28.571428569999998</v>
      </c>
      <c r="DD310">
        <v>68.285714279999993</v>
      </c>
      <c r="DE310">
        <v>75.714285709999999</v>
      </c>
      <c r="DF310">
        <v>85.428571419999997</v>
      </c>
      <c r="DG310">
        <v>678.14285714000005</v>
      </c>
      <c r="DH310" t="e">
        <v>#N/A</v>
      </c>
      <c r="DI310" t="e">
        <v>#N/A</v>
      </c>
      <c r="DJ310" t="e">
        <v>#N/A</v>
      </c>
      <c r="DK310" t="e">
        <v>#N/A</v>
      </c>
      <c r="DL310" t="e">
        <v>#N/A</v>
      </c>
      <c r="DM310" t="e">
        <v>#N/A</v>
      </c>
      <c r="DN310" t="e">
        <v>#N/A</v>
      </c>
      <c r="DO310" t="e">
        <v>#N/A</v>
      </c>
      <c r="DP310" t="e">
        <v>#N/A</v>
      </c>
      <c r="DQ310" t="e">
        <v>#N/A</v>
      </c>
      <c r="DR310" t="e">
        <v>#N/A</v>
      </c>
      <c r="DS310" t="e">
        <v>#N/A</v>
      </c>
      <c r="DT310" t="e">
        <v>#N/A</v>
      </c>
      <c r="DU310" t="e">
        <v>#N/A</v>
      </c>
      <c r="DV310" t="e">
        <v>#N/A</v>
      </c>
      <c r="DW310" t="e">
        <v>#N/A</v>
      </c>
      <c r="DX310" t="e">
        <v>#N/A</v>
      </c>
      <c r="DY310" t="e">
        <v>#N/A</v>
      </c>
      <c r="DZ310" t="e">
        <v>#N/A</v>
      </c>
      <c r="EA310" t="e">
        <v>#N/A</v>
      </c>
      <c r="EB310" t="e">
        <v>#N/A</v>
      </c>
      <c r="EC310" t="e">
        <v>#N/A</v>
      </c>
    </row>
    <row r="311" spans="1:133" customFormat="1" x14ac:dyDescent="0.25">
      <c r="A311" t="s">
        <v>1026</v>
      </c>
      <c r="B311" t="s">
        <v>1316</v>
      </c>
      <c r="C311">
        <v>311</v>
      </c>
      <c r="D311">
        <v>502276.69626388798</v>
      </c>
      <c r="E311">
        <v>69.095815136057766</v>
      </c>
      <c r="F311">
        <v>1101.4359049282752</v>
      </c>
      <c r="G311">
        <v>60129.188191912785</v>
      </c>
      <c r="H311">
        <v>90.428571419999997</v>
      </c>
      <c r="I311">
        <v>27.79408128</v>
      </c>
      <c r="J311">
        <v>28.796991999999999</v>
      </c>
      <c r="K311">
        <v>9.1347159999999992</v>
      </c>
      <c r="L311">
        <v>5.67771457</v>
      </c>
      <c r="M311">
        <v>21958.428571420001</v>
      </c>
      <c r="N311">
        <v>15866</v>
      </c>
      <c r="O311">
        <v>15503.142857139999</v>
      </c>
      <c r="P311">
        <v>15640.28571428</v>
      </c>
      <c r="Q311">
        <v>15776.28571428</v>
      </c>
      <c r="R311">
        <v>15868.714285710001</v>
      </c>
      <c r="S311">
        <v>6092.4285714199996</v>
      </c>
      <c r="T311">
        <v>5436.1428571400002</v>
      </c>
      <c r="U311">
        <v>5612.2857142800003</v>
      </c>
      <c r="V311">
        <v>5706.4285714199996</v>
      </c>
      <c r="W311">
        <v>5863.7142857099998</v>
      </c>
      <c r="X311">
        <v>20.422212850000001</v>
      </c>
      <c r="Y311">
        <v>0.96899214</v>
      </c>
      <c r="Z311">
        <v>16094.85714285</v>
      </c>
      <c r="AA311">
        <v>16036.57142857</v>
      </c>
      <c r="AB311">
        <v>15722.57142857</v>
      </c>
      <c r="AC311">
        <v>15550.849085710001</v>
      </c>
      <c r="AD311">
        <v>6508</v>
      </c>
      <c r="AE311">
        <v>6873.5714285699996</v>
      </c>
      <c r="AF311">
        <v>7115.1428571400002</v>
      </c>
      <c r="AG311">
        <v>7393.0246999999999</v>
      </c>
      <c r="AH311">
        <v>68515.137939139997</v>
      </c>
      <c r="AI311">
        <v>11783.05980585</v>
      </c>
      <c r="AJ311">
        <v>17.107702710000002</v>
      </c>
      <c r="AK311">
        <v>168.07364128</v>
      </c>
      <c r="AL311">
        <v>246592.98525328</v>
      </c>
      <c r="AM311">
        <v>58.34642857</v>
      </c>
      <c r="AN311">
        <v>2.2619990900000002</v>
      </c>
      <c r="AO311">
        <v>8.9734979999999993</v>
      </c>
      <c r="AP311">
        <v>1.2170285700000001</v>
      </c>
      <c r="AQ311">
        <v>0.64041428</v>
      </c>
      <c r="AR311">
        <v>1.4889571399999999</v>
      </c>
      <c r="AS311">
        <v>2.6136285699999999</v>
      </c>
      <c r="AT311">
        <v>2.11078571</v>
      </c>
      <c r="AU311">
        <v>388160.38412474998</v>
      </c>
      <c r="AV311">
        <v>291232.35845300002</v>
      </c>
      <c r="AW311">
        <v>295815.67315766</v>
      </c>
      <c r="AX311">
        <v>328947.97483513999</v>
      </c>
      <c r="AY311">
        <v>349356.36174770998</v>
      </c>
      <c r="AZ311">
        <v>24270.058053420002</v>
      </c>
      <c r="BA311">
        <v>482.50300600000003</v>
      </c>
      <c r="BB311">
        <v>4264.6641942799997</v>
      </c>
      <c r="BC311">
        <v>122.16261541999999</v>
      </c>
      <c r="BD311">
        <v>116.35755242</v>
      </c>
      <c r="BE311">
        <v>100686.96098457</v>
      </c>
      <c r="BF311">
        <v>87250.131890279998</v>
      </c>
      <c r="BG311">
        <v>6.7827089999999997</v>
      </c>
      <c r="BH311">
        <v>1425.25</v>
      </c>
      <c r="BI311">
        <v>1510.1666666599999</v>
      </c>
      <c r="BJ311">
        <v>1547.625</v>
      </c>
      <c r="BK311">
        <v>1503.8571428499999</v>
      </c>
      <c r="BL311">
        <v>1473.8571428499999</v>
      </c>
      <c r="BM311">
        <v>16.575835250000001</v>
      </c>
      <c r="BN311">
        <v>4.0709045000000001</v>
      </c>
      <c r="BO311">
        <v>0.3260904</v>
      </c>
      <c r="BP311">
        <v>0.363759</v>
      </c>
      <c r="BQ311">
        <v>36.956022740000002</v>
      </c>
      <c r="BR311">
        <v>1132.5999999999999</v>
      </c>
      <c r="BS311">
        <v>6629.3041482799999</v>
      </c>
      <c r="BT311">
        <v>39594.22486514</v>
      </c>
      <c r="BU311">
        <v>142683.22748957001</v>
      </c>
      <c r="BV311">
        <v>973384.52824560006</v>
      </c>
      <c r="BW311">
        <v>2430.2583559999998</v>
      </c>
      <c r="BX311">
        <v>63.639863949999999</v>
      </c>
      <c r="BY311">
        <v>11.454647400000001</v>
      </c>
      <c r="BZ311">
        <v>887.5</v>
      </c>
      <c r="CA311">
        <v>914.47222222000005</v>
      </c>
      <c r="CB311">
        <v>865.95833332999996</v>
      </c>
      <c r="CC311">
        <v>878.57142856999997</v>
      </c>
      <c r="CD311">
        <v>883.78571427999998</v>
      </c>
      <c r="CE311">
        <v>678.1</v>
      </c>
      <c r="CF311">
        <v>713.90277776999994</v>
      </c>
      <c r="CG311">
        <v>669.95833332999996</v>
      </c>
      <c r="CH311">
        <v>671.58333332999996</v>
      </c>
      <c r="CI311">
        <v>668.21428571000001</v>
      </c>
      <c r="CJ311">
        <v>210.2</v>
      </c>
      <c r="CK311">
        <v>200.56944444000001</v>
      </c>
      <c r="CL311">
        <v>196</v>
      </c>
      <c r="CM311">
        <v>206.98809524000001</v>
      </c>
      <c r="CN311">
        <v>213.64285713999999</v>
      </c>
      <c r="CO311">
        <v>4.1798647999999998</v>
      </c>
      <c r="CP311">
        <v>85.714285709999999</v>
      </c>
      <c r="CQ311">
        <v>78.475954430000002</v>
      </c>
      <c r="CR311">
        <v>14.86857142</v>
      </c>
      <c r="CS311">
        <v>31.714285709999999</v>
      </c>
      <c r="CT311">
        <v>84</v>
      </c>
      <c r="CU311">
        <v>83.428571419999997</v>
      </c>
      <c r="CV311">
        <v>78.670333600000006</v>
      </c>
      <c r="CW311">
        <v>50.666666659999997</v>
      </c>
      <c r="CX311">
        <v>33.857142850000002</v>
      </c>
      <c r="CY311">
        <v>68.571428569999995</v>
      </c>
      <c r="CZ311">
        <v>76.857142850000002</v>
      </c>
      <c r="DA311">
        <v>85.428571419999997</v>
      </c>
      <c r="DB311">
        <v>640.42857142000003</v>
      </c>
      <c r="DC311">
        <v>33.714285709999999</v>
      </c>
      <c r="DD311">
        <v>68.142857140000004</v>
      </c>
      <c r="DE311">
        <v>76</v>
      </c>
      <c r="DF311">
        <v>85</v>
      </c>
      <c r="DG311">
        <v>737.5</v>
      </c>
      <c r="DH311" t="e">
        <v>#N/A</v>
      </c>
      <c r="DI311" t="e">
        <v>#N/A</v>
      </c>
      <c r="DJ311" t="e">
        <v>#N/A</v>
      </c>
      <c r="DK311" t="e">
        <v>#N/A</v>
      </c>
      <c r="DL311" t="e">
        <v>#N/A</v>
      </c>
      <c r="DM311" t="e">
        <v>#N/A</v>
      </c>
      <c r="DN311" t="e">
        <v>#N/A</v>
      </c>
      <c r="DO311" t="e">
        <v>#N/A</v>
      </c>
      <c r="DP311" t="e">
        <v>#N/A</v>
      </c>
      <c r="DQ311" t="e">
        <v>#N/A</v>
      </c>
      <c r="DR311" t="e">
        <v>#N/A</v>
      </c>
      <c r="DS311" t="e">
        <v>#N/A</v>
      </c>
      <c r="DT311" t="e">
        <v>#N/A</v>
      </c>
      <c r="DU311" t="e">
        <v>#N/A</v>
      </c>
      <c r="DV311" t="e">
        <v>#N/A</v>
      </c>
      <c r="DW311" t="e">
        <v>#N/A</v>
      </c>
      <c r="DX311" t="e">
        <v>#N/A</v>
      </c>
      <c r="DY311" t="e">
        <v>#N/A</v>
      </c>
      <c r="DZ311" t="e">
        <v>#N/A</v>
      </c>
      <c r="EA311" t="e">
        <v>#N/A</v>
      </c>
      <c r="EB311" t="e">
        <v>#N/A</v>
      </c>
      <c r="EC311" t="e">
        <v>#N/A</v>
      </c>
    </row>
    <row r="312" spans="1:133" customFormat="1" x14ac:dyDescent="0.25">
      <c r="A312" t="s">
        <v>1027</v>
      </c>
      <c r="B312" t="s">
        <v>1317</v>
      </c>
      <c r="C312">
        <v>312</v>
      </c>
      <c r="D312">
        <v>510291.43316184008</v>
      </c>
      <c r="E312">
        <v>149.49221288883371</v>
      </c>
      <c r="F312">
        <v>520.09330103848822</v>
      </c>
      <c r="G312">
        <v>54372.728467676381</v>
      </c>
      <c r="H312">
        <v>98.142857140000004</v>
      </c>
      <c r="I312">
        <v>26.245396849999999</v>
      </c>
      <c r="J312">
        <v>34.027694709999999</v>
      </c>
      <c r="K312">
        <v>6.9168820000000002</v>
      </c>
      <c r="L312">
        <v>3.9482317099999999</v>
      </c>
      <c r="M312">
        <v>13216.142857139999</v>
      </c>
      <c r="N312">
        <v>9708.5714285699996</v>
      </c>
      <c r="O312">
        <v>9456.5714285699996</v>
      </c>
      <c r="P312">
        <v>9536.8571428499999</v>
      </c>
      <c r="Q312">
        <v>9597.1428571399993</v>
      </c>
      <c r="R312">
        <v>9654.1428571399993</v>
      </c>
      <c r="S312">
        <v>3507.5714285700001</v>
      </c>
      <c r="T312">
        <v>3024.42857142</v>
      </c>
      <c r="U312">
        <v>3137.8571428499999</v>
      </c>
      <c r="V312">
        <v>3172.42857142</v>
      </c>
      <c r="W312">
        <v>3336.2857142799999</v>
      </c>
      <c r="X312">
        <v>14.959269000000001</v>
      </c>
      <c r="Y312">
        <v>0.65991657000000004</v>
      </c>
      <c r="Z312">
        <v>9874.5714285699996</v>
      </c>
      <c r="AA312">
        <v>9866.1428571399993</v>
      </c>
      <c r="AB312">
        <v>9806</v>
      </c>
      <c r="AC312">
        <v>9816.0183428500004</v>
      </c>
      <c r="AD312">
        <v>3743.42857142</v>
      </c>
      <c r="AE312">
        <v>3977.1428571400002</v>
      </c>
      <c r="AF312">
        <v>4101.7142857099998</v>
      </c>
      <c r="AG312">
        <v>4302.0125714200003</v>
      </c>
      <c r="AH312">
        <v>61949.371934280003</v>
      </c>
      <c r="AI312">
        <v>7651.9377761400001</v>
      </c>
      <c r="AJ312">
        <v>-95.056970419999999</v>
      </c>
      <c r="AK312">
        <v>126.67046357</v>
      </c>
      <c r="AL312">
        <v>239064.02466585001</v>
      </c>
      <c r="AM312">
        <v>71.547571419999997</v>
      </c>
      <c r="AN312">
        <v>1.7581513099999999</v>
      </c>
      <c r="AO312">
        <v>3.134925</v>
      </c>
      <c r="AP312">
        <v>-11.596228569999999</v>
      </c>
      <c r="AQ312">
        <v>-2.9209142799999999</v>
      </c>
      <c r="AR312">
        <v>-6.2673285700000001</v>
      </c>
      <c r="AS312">
        <v>-8.9973142799999994</v>
      </c>
      <c r="AT312">
        <v>-11.332800000000001</v>
      </c>
      <c r="AU312">
        <v>262719.41790220002</v>
      </c>
      <c r="AV312">
        <v>208834.96912214</v>
      </c>
      <c r="AW312">
        <v>221262.28936</v>
      </c>
      <c r="AX312">
        <v>242602.808407</v>
      </c>
      <c r="AY312">
        <v>258487.85119285001</v>
      </c>
      <c r="AZ312">
        <v>18806.947921999999</v>
      </c>
      <c r="BA312">
        <v>290.40897841999998</v>
      </c>
      <c r="BB312">
        <v>2420.0051138499998</v>
      </c>
      <c r="BC312">
        <v>120.79967971000001</v>
      </c>
      <c r="BD312">
        <v>88.176124709999996</v>
      </c>
      <c r="BE312">
        <v>87590.150385419998</v>
      </c>
      <c r="BF312">
        <v>72405.838511139998</v>
      </c>
      <c r="BG312">
        <v>7.2765430000000002</v>
      </c>
      <c r="BH312">
        <v>1010.2</v>
      </c>
      <c r="BI312">
        <v>1037.71428571</v>
      </c>
      <c r="BJ312">
        <v>1028.5714285700001</v>
      </c>
      <c r="BK312">
        <v>963.14285714000005</v>
      </c>
      <c r="BL312">
        <v>933.14285714000005</v>
      </c>
      <c r="BM312">
        <v>17.563844</v>
      </c>
      <c r="BN312">
        <v>4.4032895999999999</v>
      </c>
      <c r="BO312">
        <v>0.19484883</v>
      </c>
      <c r="BP312">
        <v>0.65072333000000004</v>
      </c>
      <c r="BQ312">
        <v>42.295888300000001</v>
      </c>
      <c r="BR312">
        <v>1005.4</v>
      </c>
      <c r="BS312">
        <v>4605.87316457</v>
      </c>
      <c r="BT312">
        <v>38127.434281139998</v>
      </c>
      <c r="BU312">
        <v>147229.61542028</v>
      </c>
      <c r="BV312">
        <v>987371.51023849996</v>
      </c>
      <c r="BW312">
        <v>2013.8591775699999</v>
      </c>
      <c r="BX312">
        <v>66.833344359999998</v>
      </c>
      <c r="BY312">
        <v>10.86971166</v>
      </c>
      <c r="BZ312">
        <v>489.5</v>
      </c>
      <c r="CA312">
        <v>479.09523809000001</v>
      </c>
      <c r="CB312">
        <v>483.74999998999999</v>
      </c>
      <c r="CC312">
        <v>456.53571427999998</v>
      </c>
      <c r="CD312">
        <v>469.78571427999998</v>
      </c>
      <c r="CE312">
        <v>354.16666665999998</v>
      </c>
      <c r="CF312">
        <v>362.04761903999997</v>
      </c>
      <c r="CG312">
        <v>362.40476189999998</v>
      </c>
      <c r="CH312">
        <v>335.10714285</v>
      </c>
      <c r="CI312">
        <v>365.41666665999998</v>
      </c>
      <c r="CJ312">
        <v>135.66666666</v>
      </c>
      <c r="CK312">
        <v>117.04761904</v>
      </c>
      <c r="CL312">
        <v>121.34523809</v>
      </c>
      <c r="CM312">
        <v>121.42857142</v>
      </c>
      <c r="CN312">
        <v>130.25</v>
      </c>
      <c r="CO312">
        <v>3.8886145000000001</v>
      </c>
      <c r="CP312">
        <v>85.428571419999997</v>
      </c>
      <c r="CQ312">
        <v>77.852777770000003</v>
      </c>
      <c r="CR312">
        <v>12.566666659999999</v>
      </c>
      <c r="CS312">
        <v>30.571428569999998</v>
      </c>
      <c r="CT312">
        <v>81</v>
      </c>
      <c r="CU312">
        <v>79.428571419999997</v>
      </c>
      <c r="CV312">
        <v>78.372777769999999</v>
      </c>
      <c r="CW312">
        <v>26.5</v>
      </c>
      <c r="CX312">
        <v>29.428571420000001</v>
      </c>
      <c r="CY312">
        <v>67.428571419999997</v>
      </c>
      <c r="CZ312">
        <v>72.285714279999993</v>
      </c>
      <c r="DA312">
        <v>84.428571419999997</v>
      </c>
      <c r="DB312">
        <v>507.57142857000002</v>
      </c>
      <c r="DC312">
        <v>30.571428569999998</v>
      </c>
      <c r="DD312">
        <v>68.428571419999997</v>
      </c>
      <c r="DE312">
        <v>73.857142850000002</v>
      </c>
      <c r="DF312">
        <v>85</v>
      </c>
      <c r="DG312">
        <v>672.92857142000003</v>
      </c>
      <c r="DH312" t="e">
        <v>#N/A</v>
      </c>
      <c r="DI312" t="e">
        <v>#N/A</v>
      </c>
      <c r="DJ312" t="e">
        <v>#N/A</v>
      </c>
      <c r="DK312" t="e">
        <v>#N/A</v>
      </c>
      <c r="DL312" t="e">
        <v>#N/A</v>
      </c>
      <c r="DM312" t="e">
        <v>#N/A</v>
      </c>
      <c r="DN312" t="e">
        <v>#N/A</v>
      </c>
      <c r="DO312" t="e">
        <v>#N/A</v>
      </c>
      <c r="DP312" t="e">
        <v>#N/A</v>
      </c>
      <c r="DQ312" t="e">
        <v>#N/A</v>
      </c>
      <c r="DR312" t="e">
        <v>#N/A</v>
      </c>
      <c r="DS312" t="e">
        <v>#N/A</v>
      </c>
      <c r="DT312" t="e">
        <v>#N/A</v>
      </c>
      <c r="DU312" t="e">
        <v>#N/A</v>
      </c>
      <c r="DV312" t="e">
        <v>#N/A</v>
      </c>
      <c r="DW312" t="e">
        <v>#N/A</v>
      </c>
      <c r="DX312" t="e">
        <v>#N/A</v>
      </c>
      <c r="DY312" t="e">
        <v>#N/A</v>
      </c>
      <c r="DZ312" t="e">
        <v>#N/A</v>
      </c>
      <c r="EA312" t="e">
        <v>#N/A</v>
      </c>
      <c r="EB312" t="e">
        <v>#N/A</v>
      </c>
      <c r="EC312" t="e">
        <v>#N/A</v>
      </c>
    </row>
    <row r="313" spans="1:133" customFormat="1" x14ac:dyDescent="0.25">
      <c r="A313" t="s">
        <v>1028</v>
      </c>
      <c r="B313" t="s">
        <v>1318</v>
      </c>
      <c r="C313">
        <v>313</v>
      </c>
      <c r="D313">
        <v>47068.598294685631</v>
      </c>
      <c r="E313">
        <v>70.892851913420131</v>
      </c>
      <c r="F313">
        <v>1309.8302367142189</v>
      </c>
      <c r="G313">
        <v>61682.427992926227</v>
      </c>
      <c r="H313">
        <v>63.714285709999999</v>
      </c>
      <c r="I313">
        <v>26.375515</v>
      </c>
      <c r="J313">
        <v>19.045088280000002</v>
      </c>
      <c r="K313">
        <v>11.339055569999999</v>
      </c>
      <c r="L313">
        <v>7.1446684200000004</v>
      </c>
      <c r="M313">
        <v>2497</v>
      </c>
      <c r="N313">
        <v>1836.2857142800001</v>
      </c>
      <c r="O313">
        <v>1791.2857142800001</v>
      </c>
      <c r="P313">
        <v>1808.71428571</v>
      </c>
      <c r="Q313">
        <v>1818.8571428499999</v>
      </c>
      <c r="R313">
        <v>1831.71428571</v>
      </c>
      <c r="S313">
        <v>660.71428571000001</v>
      </c>
      <c r="T313">
        <v>604.57142856999997</v>
      </c>
      <c r="U313">
        <v>611.85714284999995</v>
      </c>
      <c r="V313">
        <v>622.57142856999997</v>
      </c>
      <c r="W313">
        <v>638.42857142000003</v>
      </c>
      <c r="X313">
        <v>27.127606419999999</v>
      </c>
      <c r="Y313">
        <v>1.23623642</v>
      </c>
      <c r="Z313">
        <v>1788.5714285700001</v>
      </c>
      <c r="AA313">
        <v>1763.5714285700001</v>
      </c>
      <c r="AB313">
        <v>1757.8571428499999</v>
      </c>
      <c r="AC313">
        <v>1745.77285714</v>
      </c>
      <c r="AD313">
        <v>699.57142856999997</v>
      </c>
      <c r="AE313">
        <v>735.57142856999997</v>
      </c>
      <c r="AF313">
        <v>784.14285714000005</v>
      </c>
      <c r="AG313">
        <v>816.63754285000005</v>
      </c>
      <c r="AH313">
        <v>68319.206281570005</v>
      </c>
      <c r="AI313">
        <v>15419.61870271</v>
      </c>
      <c r="AJ313">
        <v>3.9186555699999999</v>
      </c>
      <c r="AK313">
        <v>54.430819999999997</v>
      </c>
      <c r="AL313">
        <v>259284.37137199999</v>
      </c>
      <c r="AM313">
        <v>53.566142849999999</v>
      </c>
      <c r="AN313">
        <v>2.5417170699999998</v>
      </c>
      <c r="AO313">
        <v>9.5171799999999998</v>
      </c>
      <c r="AP313">
        <v>2.6909428499999999</v>
      </c>
      <c r="AQ313">
        <v>4.4617142799999998</v>
      </c>
      <c r="AR313">
        <v>2.4419</v>
      </c>
      <c r="AS313">
        <v>3.2490428499999999</v>
      </c>
      <c r="AT313">
        <v>2.8169</v>
      </c>
      <c r="AU313">
        <v>380903.01212884998</v>
      </c>
      <c r="AV313">
        <v>321790.15423628001</v>
      </c>
      <c r="AW313">
        <v>298544.58800828003</v>
      </c>
      <c r="AX313">
        <v>358756.40974957001</v>
      </c>
      <c r="AY313">
        <v>357481.46427699999</v>
      </c>
      <c r="AZ313">
        <v>24863.976295</v>
      </c>
      <c r="BA313">
        <v>962.07040099999995</v>
      </c>
      <c r="BB313">
        <v>5846.0016614200003</v>
      </c>
      <c r="BC313">
        <v>194.06947685</v>
      </c>
      <c r="BD313">
        <v>157.96843613999999</v>
      </c>
      <c r="BE313">
        <v>116450.72824500001</v>
      </c>
      <c r="BF313">
        <v>94057.347323850001</v>
      </c>
      <c r="BG313">
        <v>6.5834767100000002</v>
      </c>
      <c r="BH313">
        <v>161.85714285</v>
      </c>
      <c r="BI313">
        <v>161.01190475999999</v>
      </c>
      <c r="BJ313">
        <v>164.97619047000001</v>
      </c>
      <c r="BK313">
        <v>158</v>
      </c>
      <c r="BL313">
        <v>157</v>
      </c>
      <c r="BM313">
        <v>17.550916140000002</v>
      </c>
      <c r="BN313">
        <v>0.79787224999999995</v>
      </c>
      <c r="BO313">
        <v>0.49824928000000002</v>
      </c>
      <c r="BP313">
        <v>1.1344955699999999</v>
      </c>
      <c r="BQ313">
        <v>29.779481929999999</v>
      </c>
      <c r="BR313">
        <v>131.71428571000001</v>
      </c>
      <c r="BS313">
        <v>8204.9768802800008</v>
      </c>
      <c r="BT313">
        <v>37339.464779139998</v>
      </c>
      <c r="BU313">
        <v>141909.55864485001</v>
      </c>
      <c r="BV313">
        <v>1175973.6400301401</v>
      </c>
      <c r="BW313">
        <v>2041.4946274199999</v>
      </c>
      <c r="BX313">
        <v>52.451519959999999</v>
      </c>
      <c r="BY313">
        <v>9.6029605700000005</v>
      </c>
      <c r="BZ313">
        <v>82.642857140000004</v>
      </c>
      <c r="CA313">
        <v>87.380952379999997</v>
      </c>
      <c r="CB313">
        <v>84.952380950000006</v>
      </c>
      <c r="CC313">
        <v>81.75</v>
      </c>
      <c r="CD313">
        <v>83</v>
      </c>
      <c r="CE313">
        <v>64.071428569999995</v>
      </c>
      <c r="CF313">
        <v>70.047619040000001</v>
      </c>
      <c r="CG313">
        <v>75.069444439999998</v>
      </c>
      <c r="CH313">
        <v>72.597222220000006</v>
      </c>
      <c r="CI313">
        <v>65.214285709999999</v>
      </c>
      <c r="CJ313">
        <v>18.928571420000001</v>
      </c>
      <c r="CK313">
        <v>17.333333329999999</v>
      </c>
      <c r="CL313">
        <v>18.40277777</v>
      </c>
      <c r="CM313">
        <v>19.166666660000001</v>
      </c>
      <c r="CN313">
        <v>18</v>
      </c>
      <c r="CO313">
        <v>3.2539545699999999</v>
      </c>
      <c r="CP313">
        <v>85.571428569999995</v>
      </c>
      <c r="CR313">
        <v>18</v>
      </c>
      <c r="CS313">
        <v>31.14285714</v>
      </c>
      <c r="CT313">
        <v>90.285714279999993</v>
      </c>
      <c r="CU313">
        <v>90</v>
      </c>
      <c r="CW313">
        <v>28.666666660000001</v>
      </c>
      <c r="CX313">
        <v>19.571428569999998</v>
      </c>
      <c r="CY313">
        <v>74.285714279999993</v>
      </c>
      <c r="CZ313">
        <v>83.428571419999997</v>
      </c>
      <c r="DA313">
        <v>91.571428569999995</v>
      </c>
      <c r="DB313">
        <v>626.35714284999995</v>
      </c>
      <c r="DC313">
        <v>27.285714280000001</v>
      </c>
      <c r="DD313">
        <v>76.428571419999997</v>
      </c>
      <c r="DE313">
        <v>85.285714279999993</v>
      </c>
      <c r="DF313">
        <v>89.428571419999997</v>
      </c>
      <c r="DG313">
        <v>906.92857142000003</v>
      </c>
      <c r="DH313" t="e">
        <v>#N/A</v>
      </c>
      <c r="DI313" t="e">
        <v>#N/A</v>
      </c>
      <c r="DJ313" t="e">
        <v>#N/A</v>
      </c>
      <c r="DK313" t="e">
        <v>#N/A</v>
      </c>
      <c r="DL313" t="e">
        <v>#N/A</v>
      </c>
      <c r="DM313" t="e">
        <v>#N/A</v>
      </c>
      <c r="DN313" t="e">
        <v>#N/A</v>
      </c>
      <c r="DO313" t="e">
        <v>#N/A</v>
      </c>
      <c r="DP313" t="e">
        <v>#N/A</v>
      </c>
      <c r="DQ313" t="e">
        <v>#N/A</v>
      </c>
      <c r="DR313" t="e">
        <v>#N/A</v>
      </c>
      <c r="DS313" t="e">
        <v>#N/A</v>
      </c>
      <c r="DT313" t="e">
        <v>#N/A</v>
      </c>
      <c r="DU313" t="e">
        <v>#N/A</v>
      </c>
      <c r="DV313" t="e">
        <v>#N/A</v>
      </c>
      <c r="DW313" t="e">
        <v>#N/A</v>
      </c>
      <c r="DX313" t="e">
        <v>#N/A</v>
      </c>
      <c r="DY313" t="e">
        <v>#N/A</v>
      </c>
      <c r="DZ313" t="e">
        <v>#N/A</v>
      </c>
      <c r="EA313" t="e">
        <v>#N/A</v>
      </c>
      <c r="EB313" t="e">
        <v>#N/A</v>
      </c>
      <c r="EC313" t="e">
        <v>#N/A</v>
      </c>
    </row>
    <row r="314" spans="1:133" customFormat="1" x14ac:dyDescent="0.25">
      <c r="A314" t="s">
        <v>1029</v>
      </c>
      <c r="B314" t="s">
        <v>1319</v>
      </c>
      <c r="C314">
        <v>314</v>
      </c>
      <c r="D314">
        <v>89298.024262200008</v>
      </c>
      <c r="E314">
        <v>104.12392435877797</v>
      </c>
      <c r="F314">
        <v>931.0656124134216</v>
      </c>
      <c r="G314">
        <v>79887.83762463709</v>
      </c>
      <c r="H314">
        <v>70.857142850000002</v>
      </c>
      <c r="I314">
        <v>25.932468849999999</v>
      </c>
      <c r="J314">
        <v>20.692294279999999</v>
      </c>
      <c r="K314">
        <v>10.26417185</v>
      </c>
      <c r="L314">
        <v>6.4347909999999997</v>
      </c>
      <c r="M314">
        <v>3015.5714285700001</v>
      </c>
      <c r="N314">
        <v>2233.2857142799999</v>
      </c>
      <c r="O314">
        <v>2159.5714285700001</v>
      </c>
      <c r="P314">
        <v>2186.1428571400002</v>
      </c>
      <c r="Q314">
        <v>2206.1428571400002</v>
      </c>
      <c r="R314">
        <v>2235</v>
      </c>
      <c r="S314">
        <v>782.28571427999998</v>
      </c>
      <c r="T314">
        <v>706.85714284999995</v>
      </c>
      <c r="U314">
        <v>724.71428571000001</v>
      </c>
      <c r="V314">
        <v>734.42857142000003</v>
      </c>
      <c r="W314">
        <v>757.14285714000005</v>
      </c>
      <c r="X314">
        <v>24.827754850000002</v>
      </c>
      <c r="Y314">
        <v>1.04306028</v>
      </c>
      <c r="Z314">
        <v>2231.1428571400002</v>
      </c>
      <c r="AA314">
        <v>2208.7142857099998</v>
      </c>
      <c r="AB314">
        <v>2187.1428571400002</v>
      </c>
      <c r="AC314">
        <v>2187.74744285</v>
      </c>
      <c r="AD314">
        <v>823.71428571000001</v>
      </c>
      <c r="AE314">
        <v>875</v>
      </c>
      <c r="AF314">
        <v>908.71428571000001</v>
      </c>
      <c r="AG314">
        <v>971.24315713999999</v>
      </c>
      <c r="AH314">
        <v>69162.698111999998</v>
      </c>
      <c r="AI314">
        <v>14506.80235442</v>
      </c>
      <c r="AJ314">
        <v>14.601034569999999</v>
      </c>
      <c r="AK314">
        <v>69.863788420000006</v>
      </c>
      <c r="AL314">
        <v>266614.42904914002</v>
      </c>
      <c r="AM314">
        <v>54.203000000000003</v>
      </c>
      <c r="AN314">
        <v>2.0766301500000002</v>
      </c>
      <c r="AO314">
        <v>12.824476710000001</v>
      </c>
      <c r="AP314">
        <v>9.2238000000000007</v>
      </c>
      <c r="AQ314">
        <v>6.0295142799999999</v>
      </c>
      <c r="AR314">
        <v>4.1292857100000004</v>
      </c>
      <c r="AS314">
        <v>5.54298571</v>
      </c>
      <c r="AT314">
        <v>3.8456142799999999</v>
      </c>
      <c r="AU314">
        <v>418100.74536628003</v>
      </c>
      <c r="AV314">
        <v>318173.50654213998</v>
      </c>
      <c r="AW314">
        <v>324535.56146400003</v>
      </c>
      <c r="AX314">
        <v>371965.97059628001</v>
      </c>
      <c r="AY314">
        <v>379158.08169471001</v>
      </c>
      <c r="AZ314">
        <v>27822.957210709999</v>
      </c>
      <c r="BA314">
        <v>1058.5013787099999</v>
      </c>
      <c r="BB314">
        <v>5996.3371501399997</v>
      </c>
      <c r="BC314">
        <v>127.37642984999999</v>
      </c>
      <c r="BD314">
        <v>356.46074027999998</v>
      </c>
      <c r="BE314">
        <v>133317.50801200001</v>
      </c>
      <c r="BF314">
        <v>106988.62490985</v>
      </c>
      <c r="BG314">
        <v>6.617083</v>
      </c>
      <c r="BH314">
        <v>198.85714285</v>
      </c>
      <c r="BI314">
        <v>195.28571428000001</v>
      </c>
      <c r="BJ314">
        <v>196.09523809000001</v>
      </c>
      <c r="BK314">
        <v>188.85714285</v>
      </c>
      <c r="BL314">
        <v>188.14285713999999</v>
      </c>
      <c r="BM314">
        <v>17.622681</v>
      </c>
      <c r="BN314">
        <v>4.9550092499999998</v>
      </c>
      <c r="BO314">
        <v>0.45809065999999998</v>
      </c>
      <c r="BP314">
        <v>0.42945349999999999</v>
      </c>
      <c r="BQ314">
        <v>38.161548830000001</v>
      </c>
      <c r="BR314">
        <v>195</v>
      </c>
      <c r="BS314">
        <v>6898.30024985</v>
      </c>
      <c r="BT314">
        <v>34154.37204771</v>
      </c>
      <c r="BU314">
        <v>131988.40628170999</v>
      </c>
      <c r="BV314">
        <v>1243242.3024245701</v>
      </c>
      <c r="BW314">
        <v>2204.4940742799999</v>
      </c>
      <c r="BX314">
        <v>58.033356859999998</v>
      </c>
      <c r="BY314">
        <v>8.5670778500000004</v>
      </c>
      <c r="BZ314">
        <v>83.214285709999999</v>
      </c>
      <c r="CA314">
        <v>82.958333330000002</v>
      </c>
      <c r="CB314">
        <v>80.444444439999998</v>
      </c>
      <c r="CC314">
        <v>78.380952379999997</v>
      </c>
      <c r="CD314">
        <v>82.214285709999999</v>
      </c>
      <c r="CE314">
        <v>66.857142850000002</v>
      </c>
      <c r="CF314">
        <v>68.819444439999998</v>
      </c>
      <c r="CG314">
        <v>67.222222220000006</v>
      </c>
      <c r="CH314">
        <v>64.083333330000002</v>
      </c>
      <c r="CI314">
        <v>67.5</v>
      </c>
      <c r="CJ314">
        <v>16.571428569999998</v>
      </c>
      <c r="CK314">
        <v>14.13888888</v>
      </c>
      <c r="CL314">
        <v>13.222222220000001</v>
      </c>
      <c r="CM314">
        <v>14.297619040000001</v>
      </c>
      <c r="CN314">
        <v>14.857142850000001</v>
      </c>
      <c r="CO314">
        <v>2.76426185</v>
      </c>
      <c r="CP314">
        <v>87.714285709999999</v>
      </c>
      <c r="CR314">
        <v>16.333333329999999</v>
      </c>
      <c r="CS314">
        <v>34.714285709999999</v>
      </c>
      <c r="CT314">
        <v>90.285714279999993</v>
      </c>
      <c r="CU314">
        <v>87.571428569999995</v>
      </c>
      <c r="CW314">
        <v>74.166666660000004</v>
      </c>
      <c r="CX314">
        <v>32.571428570000002</v>
      </c>
      <c r="CY314">
        <v>77</v>
      </c>
      <c r="CZ314">
        <v>83</v>
      </c>
      <c r="DA314">
        <v>91.571428569999995</v>
      </c>
      <c r="DB314">
        <v>736.71428571000001</v>
      </c>
      <c r="DC314">
        <v>30</v>
      </c>
      <c r="DD314">
        <v>75.285714279999993</v>
      </c>
      <c r="DE314">
        <v>83.285714279999993</v>
      </c>
      <c r="DF314">
        <v>90.285714279999993</v>
      </c>
      <c r="DG314">
        <v>673.71428571000001</v>
      </c>
      <c r="DH314" t="e">
        <v>#N/A</v>
      </c>
      <c r="DI314" t="e">
        <v>#N/A</v>
      </c>
      <c r="DJ314" t="e">
        <v>#N/A</v>
      </c>
      <c r="DK314" t="e">
        <v>#N/A</v>
      </c>
      <c r="DL314" t="e">
        <v>#N/A</v>
      </c>
      <c r="DM314" t="e">
        <v>#N/A</v>
      </c>
      <c r="DN314" t="e">
        <v>#N/A</v>
      </c>
      <c r="DO314" t="e">
        <v>#N/A</v>
      </c>
      <c r="DP314" t="e">
        <v>#N/A</v>
      </c>
      <c r="DQ314" t="e">
        <v>#N/A</v>
      </c>
      <c r="DR314" t="e">
        <v>#N/A</v>
      </c>
      <c r="DS314" t="e">
        <v>#N/A</v>
      </c>
      <c r="DT314" t="e">
        <v>#N/A</v>
      </c>
      <c r="DU314" t="e">
        <v>#N/A</v>
      </c>
      <c r="DV314" t="e">
        <v>#N/A</v>
      </c>
      <c r="DW314" t="e">
        <v>#N/A</v>
      </c>
      <c r="DX314" t="e">
        <v>#N/A</v>
      </c>
      <c r="DY314" t="e">
        <v>#N/A</v>
      </c>
      <c r="DZ314" t="e">
        <v>#N/A</v>
      </c>
      <c r="EA314" t="e">
        <v>#N/A</v>
      </c>
      <c r="EB314" t="e">
        <v>#N/A</v>
      </c>
      <c r="EC314" t="e">
        <v>#N/A</v>
      </c>
    </row>
    <row r="315" spans="1:133" customFormat="1" x14ac:dyDescent="0.25">
      <c r="A315" t="s">
        <v>1030</v>
      </c>
      <c r="B315" t="s">
        <v>1320</v>
      </c>
      <c r="C315">
        <v>315</v>
      </c>
      <c r="D315">
        <v>59534.671314934778</v>
      </c>
      <c r="E315">
        <v>89.505576716772936</v>
      </c>
      <c r="F315">
        <v>1146.720226668788</v>
      </c>
      <c r="G315">
        <v>47269.694748658512</v>
      </c>
      <c r="H315">
        <v>66.571428569999995</v>
      </c>
      <c r="I315">
        <v>29.19527171</v>
      </c>
      <c r="J315">
        <v>18.771698709999999</v>
      </c>
      <c r="K315">
        <v>14.10874842</v>
      </c>
      <c r="L315">
        <v>8.5904608499999995</v>
      </c>
      <c r="M315">
        <v>2054.5714285700001</v>
      </c>
      <c r="N315">
        <v>1462.5714285700001</v>
      </c>
      <c r="O315">
        <v>1462.71428571</v>
      </c>
      <c r="P315">
        <v>1460</v>
      </c>
      <c r="Q315">
        <v>1467</v>
      </c>
      <c r="R315">
        <v>1468</v>
      </c>
      <c r="S315">
        <v>592</v>
      </c>
      <c r="T315">
        <v>555.57142856999997</v>
      </c>
      <c r="U315">
        <v>570.71428571000001</v>
      </c>
      <c r="V315">
        <v>573.14285714000005</v>
      </c>
      <c r="W315">
        <v>581.14285714000005</v>
      </c>
      <c r="X315">
        <v>29.449103569999998</v>
      </c>
      <c r="Y315">
        <v>1.4586440000000001</v>
      </c>
      <c r="Z315">
        <v>1445.1428571399999</v>
      </c>
      <c r="AA315">
        <v>1420.42857142</v>
      </c>
      <c r="AB315">
        <v>1410.8571428499999</v>
      </c>
      <c r="AC315">
        <v>1403.08684285</v>
      </c>
      <c r="AD315">
        <v>625.14285714000005</v>
      </c>
      <c r="AE315">
        <v>655.57142856999997</v>
      </c>
      <c r="AF315">
        <v>671.57142856999997</v>
      </c>
      <c r="AG315">
        <v>691.81832856999995</v>
      </c>
      <c r="AH315">
        <v>84375.654173140007</v>
      </c>
      <c r="AI315">
        <v>20600.90888571</v>
      </c>
      <c r="AJ315">
        <v>4.2388724199999999</v>
      </c>
      <c r="AK315">
        <v>150.44120214</v>
      </c>
      <c r="AL315">
        <v>290351.14717014</v>
      </c>
      <c r="AM315">
        <v>57.93666666</v>
      </c>
      <c r="AN315">
        <v>1.65171179</v>
      </c>
      <c r="AO315">
        <v>12.07890171</v>
      </c>
      <c r="AP315">
        <v>3.0038428499999998</v>
      </c>
      <c r="AQ315">
        <v>9.2582714199999998</v>
      </c>
      <c r="AR315">
        <v>5.3115714199999999</v>
      </c>
      <c r="AS315">
        <v>2.3141571399999998</v>
      </c>
      <c r="AT315">
        <v>3.3501428500000001</v>
      </c>
      <c r="AU315">
        <v>458185.31399271003</v>
      </c>
      <c r="AV315">
        <v>316885.96090127999</v>
      </c>
      <c r="AW315">
        <v>327355.24982128001</v>
      </c>
      <c r="AX315">
        <v>382625.61309185001</v>
      </c>
      <c r="AY315">
        <v>416607.75086070999</v>
      </c>
      <c r="AZ315">
        <v>33127.117151140003</v>
      </c>
      <c r="BA315">
        <v>1453.113893</v>
      </c>
      <c r="BB315">
        <v>8459.8418544199994</v>
      </c>
      <c r="BC315">
        <v>141.76780400000001</v>
      </c>
      <c r="BD315">
        <v>141.56282400000001</v>
      </c>
      <c r="BE315">
        <v>139466.57318127999</v>
      </c>
      <c r="BF315">
        <v>113362.38421171</v>
      </c>
      <c r="BG315">
        <v>7.3152481399999996</v>
      </c>
      <c r="BH315">
        <v>149</v>
      </c>
      <c r="BI315">
        <v>169.36904761</v>
      </c>
      <c r="BJ315">
        <v>165.54761904</v>
      </c>
      <c r="BK315">
        <v>154.71428571000001</v>
      </c>
      <c r="BL315">
        <v>150.14285713999999</v>
      </c>
      <c r="BM315">
        <v>18.11963871</v>
      </c>
      <c r="BN315">
        <v>4.2355118000000003</v>
      </c>
      <c r="BO315">
        <v>0.79398659999999999</v>
      </c>
      <c r="BP315">
        <v>0.63110449999999996</v>
      </c>
      <c r="BQ315">
        <v>34.868030390000001</v>
      </c>
      <c r="BR315">
        <v>142.28571428000001</v>
      </c>
      <c r="BS315">
        <v>10254.25143928</v>
      </c>
      <c r="BT315">
        <v>43142.276326569998</v>
      </c>
      <c r="BU315">
        <v>148845.68266428</v>
      </c>
      <c r="BV315">
        <v>1278923.9573979999</v>
      </c>
      <c r="BW315">
        <v>1996.6861047100001</v>
      </c>
      <c r="BX315">
        <v>48.371657560000003</v>
      </c>
      <c r="BY315">
        <v>12.30647083</v>
      </c>
      <c r="BZ315">
        <v>86.785714279999993</v>
      </c>
      <c r="CA315">
        <v>86.214285709999999</v>
      </c>
      <c r="CB315">
        <v>84.821428569999995</v>
      </c>
      <c r="CC315">
        <v>81.476190470000006</v>
      </c>
      <c r="CD315">
        <v>89.357142850000002</v>
      </c>
      <c r="CE315">
        <v>75.083333330000002</v>
      </c>
      <c r="CF315">
        <v>67.904761899999997</v>
      </c>
      <c r="CG315">
        <v>68.547619040000001</v>
      </c>
      <c r="CH315">
        <v>65.857142850000002</v>
      </c>
      <c r="CI315">
        <v>69.428571419999997</v>
      </c>
      <c r="CJ315">
        <v>23.083333329999999</v>
      </c>
      <c r="CK315">
        <v>18.309523810000002</v>
      </c>
      <c r="CL315">
        <v>16.27380952</v>
      </c>
      <c r="CM315">
        <v>15.619047610000001</v>
      </c>
      <c r="CN315">
        <v>19.714285709999999</v>
      </c>
      <c r="CO315">
        <v>4.1850117100000004</v>
      </c>
      <c r="CP315">
        <v>84.571428569999995</v>
      </c>
      <c r="CQ315">
        <v>77.147997829999994</v>
      </c>
      <c r="CR315">
        <v>16.25</v>
      </c>
      <c r="CS315">
        <v>34.285714280000001</v>
      </c>
      <c r="CT315">
        <v>90.428571419999997</v>
      </c>
      <c r="CU315">
        <v>89.714285709999999</v>
      </c>
      <c r="CV315">
        <v>74.886574069999995</v>
      </c>
      <c r="CW315">
        <v>44.333333330000002</v>
      </c>
      <c r="CX315">
        <v>19.571428569999998</v>
      </c>
      <c r="CY315">
        <v>64.142857140000004</v>
      </c>
      <c r="CZ315">
        <v>72.142857140000004</v>
      </c>
      <c r="DA315">
        <v>81.571428569999995</v>
      </c>
      <c r="DB315">
        <v>629.75</v>
      </c>
      <c r="DC315">
        <v>23.714285709999999</v>
      </c>
      <c r="DD315">
        <v>69.857142850000002</v>
      </c>
      <c r="DE315">
        <v>81.428571419999997</v>
      </c>
      <c r="DF315">
        <v>87.857142850000002</v>
      </c>
      <c r="DG315">
        <v>882.28571427999998</v>
      </c>
      <c r="DH315" t="e">
        <v>#N/A</v>
      </c>
      <c r="DI315" t="e">
        <v>#N/A</v>
      </c>
      <c r="DJ315" t="e">
        <v>#N/A</v>
      </c>
      <c r="DK315" t="e">
        <v>#N/A</v>
      </c>
      <c r="DL315" t="e">
        <v>#N/A</v>
      </c>
      <c r="DM315" t="e">
        <v>#N/A</v>
      </c>
      <c r="DN315" t="e">
        <v>#N/A</v>
      </c>
      <c r="DO315" t="e">
        <v>#N/A</v>
      </c>
      <c r="DP315" t="e">
        <v>#N/A</v>
      </c>
      <c r="DQ315" t="e">
        <v>#N/A</v>
      </c>
      <c r="DR315" t="e">
        <v>#N/A</v>
      </c>
      <c r="DS315" t="e">
        <v>#N/A</v>
      </c>
      <c r="DT315" t="e">
        <v>#N/A</v>
      </c>
      <c r="DU315" t="e">
        <v>#N/A</v>
      </c>
      <c r="DV315" t="e">
        <v>#N/A</v>
      </c>
      <c r="DW315" t="e">
        <v>#N/A</v>
      </c>
      <c r="DX315" t="e">
        <v>#N/A</v>
      </c>
      <c r="DY315" t="e">
        <v>#N/A</v>
      </c>
      <c r="DZ315" t="e">
        <v>#N/A</v>
      </c>
      <c r="EA315" t="e">
        <v>#N/A</v>
      </c>
      <c r="EB315" t="e">
        <v>#N/A</v>
      </c>
      <c r="EC315" t="e">
        <v>#N/A</v>
      </c>
    </row>
    <row r="316" spans="1:133" customFormat="1" x14ac:dyDescent="0.25">
      <c r="A316" t="s">
        <v>1031</v>
      </c>
      <c r="B316" t="s">
        <v>1321</v>
      </c>
      <c r="C316">
        <v>316</v>
      </c>
      <c r="D316">
        <v>63829.38928867584</v>
      </c>
      <c r="E316">
        <v>64.445336145523584</v>
      </c>
      <c r="F316">
        <v>1322.4431904026424</v>
      </c>
      <c r="G316">
        <v>56254.993544136691</v>
      </c>
      <c r="H316">
        <v>85.142857140000004</v>
      </c>
      <c r="I316">
        <v>26.220806570000001</v>
      </c>
      <c r="J316">
        <v>21.757697140000001</v>
      </c>
      <c r="K316">
        <v>7.5824484200000004</v>
      </c>
      <c r="L316">
        <v>4.9686534199999999</v>
      </c>
      <c r="M316">
        <v>3295.7142857099998</v>
      </c>
      <c r="N316">
        <v>2416.2857142799999</v>
      </c>
      <c r="O316">
        <v>2399</v>
      </c>
      <c r="P316">
        <v>2399.2857142799999</v>
      </c>
      <c r="Q316">
        <v>2395.1428571400002</v>
      </c>
      <c r="R316">
        <v>2419.5714285700001</v>
      </c>
      <c r="S316">
        <v>879.42857142000003</v>
      </c>
      <c r="T316">
        <v>762</v>
      </c>
      <c r="U316">
        <v>789.14285714000005</v>
      </c>
      <c r="V316">
        <v>820.28571427999998</v>
      </c>
      <c r="W316">
        <v>838.57142856999997</v>
      </c>
      <c r="X316">
        <v>18.999914709999999</v>
      </c>
      <c r="Y316">
        <v>0.76954513999999996</v>
      </c>
      <c r="Z316">
        <v>2383</v>
      </c>
      <c r="AA316">
        <v>2358.7142857099998</v>
      </c>
      <c r="AB316">
        <v>2326.8571428499999</v>
      </c>
      <c r="AC316">
        <v>2345.1493571400001</v>
      </c>
      <c r="AD316">
        <v>948.14285714000005</v>
      </c>
      <c r="AE316">
        <v>1012.28571428</v>
      </c>
      <c r="AF316">
        <v>1040.71428571</v>
      </c>
      <c r="AG316">
        <v>1102.9356857099999</v>
      </c>
      <c r="AH316">
        <v>67578.173014</v>
      </c>
      <c r="AI316">
        <v>10909.87131728</v>
      </c>
      <c r="AJ316">
        <v>14.752435139999999</v>
      </c>
      <c r="AK316">
        <v>92.117460850000001</v>
      </c>
      <c r="AL316">
        <v>261374.80771356999</v>
      </c>
      <c r="AM316">
        <v>53.076857140000001</v>
      </c>
      <c r="AN316">
        <v>1.8357174000000001</v>
      </c>
      <c r="AO316">
        <v>13.488716849999999</v>
      </c>
      <c r="AP316">
        <v>9.4687000000000001</v>
      </c>
      <c r="AQ316">
        <v>1.01417142</v>
      </c>
      <c r="AR316">
        <v>0.51675713999999995</v>
      </c>
      <c r="AS316">
        <v>2.9422571400000002</v>
      </c>
      <c r="AT316">
        <v>5.9560428500000002</v>
      </c>
      <c r="AU316">
        <v>446280.35384857003</v>
      </c>
      <c r="AV316">
        <v>302968.40588984999</v>
      </c>
      <c r="AW316">
        <v>312372.01261628</v>
      </c>
      <c r="AX316">
        <v>371364.23244071001</v>
      </c>
      <c r="AY316">
        <v>420074.92200384999</v>
      </c>
      <c r="AZ316">
        <v>25886.582784850001</v>
      </c>
      <c r="BA316">
        <v>585.60493928000005</v>
      </c>
      <c r="BB316">
        <v>4317.1709594200001</v>
      </c>
      <c r="BC316">
        <v>149.80830499999999</v>
      </c>
      <c r="BD316">
        <v>405.14978157000002</v>
      </c>
      <c r="BE316">
        <v>129127.82952871</v>
      </c>
      <c r="BF316">
        <v>101231.11143285</v>
      </c>
      <c r="BG316">
        <v>5.794619</v>
      </c>
      <c r="BH316">
        <v>189.14285713999999</v>
      </c>
      <c r="BI316">
        <v>231.65476190000001</v>
      </c>
      <c r="BJ316">
        <v>227.95238094999999</v>
      </c>
      <c r="BK316">
        <v>201.57142856999999</v>
      </c>
      <c r="BL316">
        <v>183</v>
      </c>
      <c r="BM316">
        <v>14.608135000000001</v>
      </c>
      <c r="BN316">
        <v>0.91575099999999998</v>
      </c>
      <c r="BO316">
        <v>0.45080882999999999</v>
      </c>
      <c r="BP316">
        <v>0.3954975</v>
      </c>
      <c r="BQ316">
        <v>31.31523164</v>
      </c>
      <c r="BR316">
        <v>169.85714285</v>
      </c>
      <c r="BS316">
        <v>5360.4013359999999</v>
      </c>
      <c r="BT316">
        <v>33964.764008849997</v>
      </c>
      <c r="BU316">
        <v>130260.16315157</v>
      </c>
      <c r="BV316">
        <v>1078958.5448104199</v>
      </c>
      <c r="BW316">
        <v>1882.48179514</v>
      </c>
      <c r="BX316">
        <v>45.166750460000003</v>
      </c>
      <c r="BY316">
        <v>9.4073664200000007</v>
      </c>
      <c r="BZ316">
        <v>110.28571427999999</v>
      </c>
      <c r="CA316">
        <v>96.805555549999994</v>
      </c>
      <c r="CB316">
        <v>106.13888889</v>
      </c>
      <c r="CC316">
        <v>104.52777777</v>
      </c>
      <c r="CD316">
        <v>105.28571427999999</v>
      </c>
      <c r="CE316">
        <v>85.857142850000002</v>
      </c>
      <c r="CF316">
        <v>77.666666660000004</v>
      </c>
      <c r="CG316">
        <v>85.402777779999994</v>
      </c>
      <c r="CH316">
        <v>80.986111109999996</v>
      </c>
      <c r="CI316">
        <v>82.071428569999995</v>
      </c>
      <c r="CJ316">
        <v>24.071428569999998</v>
      </c>
      <c r="CK316">
        <v>19.13888888</v>
      </c>
      <c r="CL316">
        <v>20.73611111</v>
      </c>
      <c r="CM316">
        <v>23.541666660000001</v>
      </c>
      <c r="CN316">
        <v>23.571428569999998</v>
      </c>
      <c r="CO316">
        <v>3.24138057</v>
      </c>
      <c r="CP316">
        <v>86.785714279999993</v>
      </c>
      <c r="CQ316">
        <v>75.251336039999998</v>
      </c>
      <c r="CR316">
        <v>15.166666660000001</v>
      </c>
      <c r="CS316">
        <v>31.285714280000001</v>
      </c>
      <c r="CT316">
        <v>87.142857140000004</v>
      </c>
      <c r="CU316">
        <v>87</v>
      </c>
      <c r="CV316">
        <v>78.894090090000006</v>
      </c>
      <c r="CW316">
        <v>61.666666659999997</v>
      </c>
      <c r="CX316">
        <v>31.14285714</v>
      </c>
      <c r="CY316">
        <v>68.857142850000002</v>
      </c>
      <c r="CZ316">
        <v>75.142857140000004</v>
      </c>
      <c r="DA316">
        <v>85.428571419999997</v>
      </c>
      <c r="DB316">
        <v>676.42857142000003</v>
      </c>
      <c r="DC316">
        <v>32.571428570000002</v>
      </c>
      <c r="DD316">
        <v>68.714285709999999</v>
      </c>
      <c r="DE316">
        <v>74.428571419999997</v>
      </c>
      <c r="DF316">
        <v>86.857142850000002</v>
      </c>
      <c r="DG316">
        <v>691.14285714000005</v>
      </c>
      <c r="DH316" t="e">
        <v>#N/A</v>
      </c>
      <c r="DI316" t="e">
        <v>#N/A</v>
      </c>
      <c r="DJ316" t="e">
        <v>#N/A</v>
      </c>
      <c r="DK316" t="e">
        <v>#N/A</v>
      </c>
      <c r="DL316" t="e">
        <v>#N/A</v>
      </c>
      <c r="DM316" t="e">
        <v>#N/A</v>
      </c>
      <c r="DN316" t="e">
        <v>#N/A</v>
      </c>
      <c r="DO316" t="e">
        <v>#N/A</v>
      </c>
      <c r="DP316" t="e">
        <v>#N/A</v>
      </c>
      <c r="DQ316" t="e">
        <v>#N/A</v>
      </c>
      <c r="DR316" t="e">
        <v>#N/A</v>
      </c>
      <c r="DS316" t="e">
        <v>#N/A</v>
      </c>
      <c r="DT316" t="e">
        <v>#N/A</v>
      </c>
      <c r="DU316" t="e">
        <v>#N/A</v>
      </c>
      <c r="DV316" t="e">
        <v>#N/A</v>
      </c>
      <c r="DW316" t="e">
        <v>#N/A</v>
      </c>
      <c r="DX316" t="e">
        <v>#N/A</v>
      </c>
      <c r="DY316" t="e">
        <v>#N/A</v>
      </c>
      <c r="DZ316" t="e">
        <v>#N/A</v>
      </c>
      <c r="EA316" t="e">
        <v>#N/A</v>
      </c>
      <c r="EB316" t="e">
        <v>#N/A</v>
      </c>
      <c r="EC316" t="e">
        <v>#N/A</v>
      </c>
    </row>
    <row r="317" spans="1:133" customFormat="1" x14ac:dyDescent="0.25">
      <c r="A317" t="s">
        <v>1032</v>
      </c>
      <c r="B317" t="s">
        <v>1322</v>
      </c>
      <c r="C317">
        <v>317</v>
      </c>
      <c r="D317">
        <v>170480.55688289259</v>
      </c>
      <c r="E317">
        <v>97.747990554233922</v>
      </c>
      <c r="F317">
        <v>792.99809334766633</v>
      </c>
      <c r="G317">
        <v>61196.851113621597</v>
      </c>
      <c r="H317">
        <v>70.714285709999999</v>
      </c>
      <c r="I317">
        <v>28.372564140000001</v>
      </c>
      <c r="J317">
        <v>20.749511999999999</v>
      </c>
      <c r="K317">
        <v>12.78574014</v>
      </c>
      <c r="L317">
        <v>8.0833557099999993</v>
      </c>
      <c r="M317">
        <v>4401.4285714199996</v>
      </c>
      <c r="N317">
        <v>3163.8571428499999</v>
      </c>
      <c r="O317">
        <v>3107.8571428499999</v>
      </c>
      <c r="P317">
        <v>3127.7142857099998</v>
      </c>
      <c r="Q317">
        <v>3135.5714285700001</v>
      </c>
      <c r="R317">
        <v>3152.8571428499999</v>
      </c>
      <c r="S317">
        <v>1237.5714285700001</v>
      </c>
      <c r="T317">
        <v>1187.8571428499999</v>
      </c>
      <c r="U317">
        <v>1204.1428571399999</v>
      </c>
      <c r="V317">
        <v>1199.1428571399999</v>
      </c>
      <c r="W317">
        <v>1221.5714285700001</v>
      </c>
      <c r="X317">
        <v>28.567134419999999</v>
      </c>
      <c r="Y317">
        <v>1.5087969999999999</v>
      </c>
      <c r="Z317">
        <v>3123</v>
      </c>
      <c r="AA317">
        <v>3085.2857142799999</v>
      </c>
      <c r="AB317">
        <v>3070</v>
      </c>
      <c r="AC317">
        <v>3037.0515285699998</v>
      </c>
      <c r="AD317">
        <v>1291.42857142</v>
      </c>
      <c r="AE317">
        <v>1340.71428571</v>
      </c>
      <c r="AF317">
        <v>1381</v>
      </c>
      <c r="AG317">
        <v>1431.24814285</v>
      </c>
      <c r="AH317">
        <v>77300.035600279996</v>
      </c>
      <c r="AI317">
        <v>18639.932366569999</v>
      </c>
      <c r="AJ317">
        <v>18.194380280000001</v>
      </c>
      <c r="AK317">
        <v>53.238388</v>
      </c>
      <c r="AL317">
        <v>272256.09923827997</v>
      </c>
      <c r="AM317">
        <v>51.714142850000002</v>
      </c>
      <c r="AN317">
        <v>2.4766411499999998</v>
      </c>
      <c r="AO317">
        <v>11.60223057</v>
      </c>
      <c r="AP317">
        <v>6.5404</v>
      </c>
      <c r="AQ317">
        <v>6.57861428</v>
      </c>
      <c r="AR317">
        <v>4.2544000000000004</v>
      </c>
      <c r="AS317">
        <v>3.1692142799999998</v>
      </c>
      <c r="AT317">
        <v>4.5990714199999996</v>
      </c>
      <c r="AU317">
        <v>456468.50837599998</v>
      </c>
      <c r="AV317">
        <v>355296.66665065999</v>
      </c>
      <c r="AW317">
        <v>380294.559557</v>
      </c>
      <c r="AX317">
        <v>398777.98108027998</v>
      </c>
      <c r="AY317">
        <v>433900.09046784998</v>
      </c>
      <c r="AZ317">
        <v>29943.922550849999</v>
      </c>
      <c r="BA317">
        <v>1166.3933857100001</v>
      </c>
      <c r="BB317">
        <v>7749.8285622800004</v>
      </c>
      <c r="BC317">
        <v>201.776614</v>
      </c>
      <c r="BD317">
        <v>130.98292071</v>
      </c>
      <c r="BE317">
        <v>126010.92576485001</v>
      </c>
      <c r="BF317">
        <v>105566.04556771</v>
      </c>
      <c r="BG317">
        <v>6.53517233</v>
      </c>
      <c r="BH317">
        <v>296.16666665999998</v>
      </c>
      <c r="BI317">
        <v>276.20833333000002</v>
      </c>
      <c r="BJ317">
        <v>292.09523809000001</v>
      </c>
      <c r="BK317">
        <v>282.42857142000003</v>
      </c>
      <c r="BL317">
        <v>279.71428571000001</v>
      </c>
      <c r="BM317">
        <v>16.042655499999999</v>
      </c>
      <c r="BN317">
        <v>9.9169461999999999</v>
      </c>
      <c r="BO317">
        <v>0.45951016</v>
      </c>
      <c r="BP317">
        <v>0.62460833000000004</v>
      </c>
      <c r="BQ317">
        <v>48.185572890000003</v>
      </c>
      <c r="BR317">
        <v>294.83333333000002</v>
      </c>
      <c r="BS317">
        <v>9337.6843229999995</v>
      </c>
      <c r="BT317">
        <v>41164.320480139999</v>
      </c>
      <c r="BU317">
        <v>145279.963284</v>
      </c>
      <c r="BV317">
        <v>991364.49277050002</v>
      </c>
      <c r="BW317">
        <v>2602.3393194199998</v>
      </c>
      <c r="BX317">
        <v>77.004324830000002</v>
      </c>
      <c r="BY317">
        <v>11.268383</v>
      </c>
      <c r="BZ317">
        <v>187.16666666</v>
      </c>
      <c r="CA317">
        <v>191.26388888</v>
      </c>
      <c r="CB317">
        <v>192.70238094999999</v>
      </c>
      <c r="CC317">
        <v>180.94047619</v>
      </c>
      <c r="CD317">
        <v>180.85714285</v>
      </c>
      <c r="CE317">
        <v>142.91666666</v>
      </c>
      <c r="CF317">
        <v>153.91666666</v>
      </c>
      <c r="CG317">
        <v>154.86904762</v>
      </c>
      <c r="CH317">
        <v>141.21428571000001</v>
      </c>
      <c r="CI317">
        <v>141.57142856999999</v>
      </c>
      <c r="CJ317">
        <v>44.166666659999997</v>
      </c>
      <c r="CK317">
        <v>37.347222219999999</v>
      </c>
      <c r="CL317">
        <v>37.833333330000002</v>
      </c>
      <c r="CM317">
        <v>39.726190469999999</v>
      </c>
      <c r="CN317">
        <v>39.357142850000002</v>
      </c>
      <c r="CO317">
        <v>4.1541523299999996</v>
      </c>
      <c r="CP317">
        <v>86.142857140000004</v>
      </c>
      <c r="CQ317">
        <v>70.225651569999997</v>
      </c>
      <c r="CR317">
        <v>15.5</v>
      </c>
      <c r="CS317">
        <v>34</v>
      </c>
      <c r="CT317">
        <v>89.142857140000004</v>
      </c>
      <c r="CU317">
        <v>87.428571419999997</v>
      </c>
      <c r="CV317">
        <v>72.530864190000003</v>
      </c>
      <c r="CW317">
        <v>57.5</v>
      </c>
      <c r="CX317">
        <v>29.714285709999999</v>
      </c>
      <c r="CY317">
        <v>69.142857140000004</v>
      </c>
      <c r="CZ317">
        <v>76</v>
      </c>
      <c r="DA317">
        <v>86.857142850000002</v>
      </c>
      <c r="DB317">
        <v>705.07142856999997</v>
      </c>
      <c r="DC317">
        <v>28</v>
      </c>
      <c r="DD317">
        <v>67</v>
      </c>
      <c r="DE317">
        <v>69.571428569999995</v>
      </c>
      <c r="DF317">
        <v>82.857142850000002</v>
      </c>
      <c r="DG317">
        <v>948.28571427999998</v>
      </c>
      <c r="DH317" t="e">
        <v>#N/A</v>
      </c>
      <c r="DI317" t="e">
        <v>#N/A</v>
      </c>
      <c r="DJ317" t="e">
        <v>#N/A</v>
      </c>
      <c r="DK317" t="e">
        <v>#N/A</v>
      </c>
      <c r="DL317" t="e">
        <v>#N/A</v>
      </c>
      <c r="DM317" t="e">
        <v>#N/A</v>
      </c>
      <c r="DN317" t="e">
        <v>#N/A</v>
      </c>
      <c r="DO317" t="e">
        <v>#N/A</v>
      </c>
      <c r="DP317" t="e">
        <v>#N/A</v>
      </c>
      <c r="DQ317" t="e">
        <v>#N/A</v>
      </c>
      <c r="DR317" t="e">
        <v>#N/A</v>
      </c>
      <c r="DS317" t="e">
        <v>#N/A</v>
      </c>
      <c r="DT317" t="e">
        <v>#N/A</v>
      </c>
      <c r="DU317" t="e">
        <v>#N/A</v>
      </c>
      <c r="DV317" t="e">
        <v>#N/A</v>
      </c>
      <c r="DW317" t="e">
        <v>#N/A</v>
      </c>
      <c r="DX317" t="e">
        <v>#N/A</v>
      </c>
      <c r="DY317" t="e">
        <v>#N/A</v>
      </c>
      <c r="DZ317" t="e">
        <v>#N/A</v>
      </c>
      <c r="EA317" t="e">
        <v>#N/A</v>
      </c>
      <c r="EB317" t="e">
        <v>#N/A</v>
      </c>
      <c r="EC317" t="e">
        <v>#N/A</v>
      </c>
    </row>
    <row r="318" spans="1:133" customFormat="1" x14ac:dyDescent="0.25">
      <c r="A318" t="s">
        <v>1033</v>
      </c>
      <c r="B318" t="s">
        <v>1323</v>
      </c>
      <c r="C318">
        <v>318</v>
      </c>
      <c r="D318">
        <v>65158.237339631989</v>
      </c>
      <c r="E318">
        <v>183.43239450582576</v>
      </c>
      <c r="F318">
        <v>780.99044248150653</v>
      </c>
      <c r="G318">
        <v>85394.784091264344</v>
      </c>
      <c r="H318">
        <v>64.571428569999995</v>
      </c>
      <c r="I318">
        <v>26.362431140000002</v>
      </c>
      <c r="J318">
        <v>21.16744928</v>
      </c>
      <c r="K318">
        <v>13.220384279999999</v>
      </c>
      <c r="L318">
        <v>7.9571044200000003</v>
      </c>
      <c r="M318">
        <v>2207.8571428499999</v>
      </c>
      <c r="N318">
        <v>1621.2857142800001</v>
      </c>
      <c r="O318">
        <v>1594.71428571</v>
      </c>
      <c r="P318">
        <v>1596.42857142</v>
      </c>
      <c r="Q318">
        <v>1611.42857142</v>
      </c>
      <c r="R318">
        <v>1618.8571428499999</v>
      </c>
      <c r="S318">
        <v>586.57142856999997</v>
      </c>
      <c r="T318">
        <v>541.57142856999997</v>
      </c>
      <c r="U318">
        <v>553.28571427999998</v>
      </c>
      <c r="V318">
        <v>558.71428571000001</v>
      </c>
      <c r="W318">
        <v>575.28571427999998</v>
      </c>
      <c r="X318">
        <v>30.271471999999999</v>
      </c>
      <c r="Y318">
        <v>1.3665849999999999</v>
      </c>
      <c r="Z318">
        <v>1605.2857142800001</v>
      </c>
      <c r="AA318">
        <v>1587.8571428499999</v>
      </c>
      <c r="AB318">
        <v>1573.71428571</v>
      </c>
      <c r="AC318">
        <v>1544.66741428</v>
      </c>
      <c r="AD318">
        <v>602.71428571000001</v>
      </c>
      <c r="AE318">
        <v>633.28571427999998</v>
      </c>
      <c r="AF318">
        <v>655.85714284999995</v>
      </c>
      <c r="AG318">
        <v>702.61404285000003</v>
      </c>
      <c r="AH318">
        <v>72595.591929999995</v>
      </c>
      <c r="AI318">
        <v>18409.720515569999</v>
      </c>
      <c r="AJ318">
        <v>5.5500798500000004</v>
      </c>
      <c r="AK318">
        <v>101.02218028</v>
      </c>
      <c r="AL318">
        <v>275547.19252942002</v>
      </c>
      <c r="AM318">
        <v>53.228285710000002</v>
      </c>
      <c r="AN318">
        <v>1.7286795100000001</v>
      </c>
      <c r="AO318">
        <v>12.504881709999999</v>
      </c>
      <c r="AP318">
        <v>3.59147142</v>
      </c>
      <c r="AQ318">
        <v>0.8165</v>
      </c>
      <c r="AR318">
        <v>1.37158571</v>
      </c>
      <c r="AS318">
        <v>-0.73898571000000002</v>
      </c>
      <c r="AT318">
        <v>-0.99719999999999998</v>
      </c>
      <c r="AU318">
        <v>320722.44084032997</v>
      </c>
      <c r="AV318">
        <v>263237.29974271002</v>
      </c>
      <c r="AW318">
        <v>264686.46980457002</v>
      </c>
      <c r="AX318">
        <v>278733.60197527998</v>
      </c>
      <c r="AY318">
        <v>301598.58621884999</v>
      </c>
      <c r="AZ318">
        <v>25806.02553114</v>
      </c>
      <c r="BA318">
        <v>1186.86588385</v>
      </c>
      <c r="BB318">
        <v>6795.7916707100003</v>
      </c>
      <c r="BC318">
        <v>133.19038527999999</v>
      </c>
      <c r="BD318">
        <v>155.42659742000001</v>
      </c>
      <c r="BE318">
        <v>118950.08229485</v>
      </c>
      <c r="BF318">
        <v>97881.462574849997</v>
      </c>
      <c r="BG318">
        <v>7.6118125000000001</v>
      </c>
      <c r="BH318">
        <v>158.66666666</v>
      </c>
      <c r="BI318">
        <v>154.22619047000001</v>
      </c>
      <c r="BJ318">
        <v>164.85714285</v>
      </c>
      <c r="BK318">
        <v>168</v>
      </c>
      <c r="BL318">
        <v>171.85714285</v>
      </c>
      <c r="BM318">
        <v>20.357045500000002</v>
      </c>
      <c r="BN318">
        <v>1.7887325999999999</v>
      </c>
      <c r="BO318">
        <v>0.77372216000000005</v>
      </c>
      <c r="BP318">
        <v>0.72043650000000004</v>
      </c>
      <c r="BQ318">
        <v>33.894214179999999</v>
      </c>
      <c r="BR318">
        <v>160.19999999999999</v>
      </c>
      <c r="BS318">
        <v>10037.50773114</v>
      </c>
      <c r="BT318">
        <v>40788.923461140002</v>
      </c>
      <c r="BU318">
        <v>154913.49102585</v>
      </c>
      <c r="BV318">
        <v>1804502.14749783</v>
      </c>
      <c r="BW318">
        <v>1972.561496</v>
      </c>
      <c r="BX318">
        <v>63.050714280000001</v>
      </c>
      <c r="BY318">
        <v>8.2560435000000005</v>
      </c>
      <c r="BZ318">
        <v>51</v>
      </c>
      <c r="CA318">
        <v>80.333333330000002</v>
      </c>
      <c r="CB318">
        <v>82.388888879999996</v>
      </c>
      <c r="CC318">
        <v>66.75</v>
      </c>
      <c r="CD318">
        <v>65.785714279999993</v>
      </c>
      <c r="CE318">
        <v>39.583333330000002</v>
      </c>
      <c r="CF318">
        <v>65.190476189999998</v>
      </c>
      <c r="CG318">
        <v>67.472222220000006</v>
      </c>
      <c r="CH318">
        <v>58.930555550000001</v>
      </c>
      <c r="CI318">
        <v>56.833333330000002</v>
      </c>
      <c r="CJ318">
        <v>11.25</v>
      </c>
      <c r="CK318">
        <v>15.14285714</v>
      </c>
      <c r="CL318">
        <v>14.916666660000001</v>
      </c>
      <c r="CM318">
        <v>13.5</v>
      </c>
      <c r="CN318">
        <v>13.58333333</v>
      </c>
      <c r="CO318">
        <v>2.7492595</v>
      </c>
      <c r="CP318">
        <v>86.666666660000004</v>
      </c>
      <c r="CQ318">
        <v>66.472222220000006</v>
      </c>
      <c r="CR318">
        <v>15.75</v>
      </c>
      <c r="CS318">
        <v>28.571428569999998</v>
      </c>
      <c r="CT318">
        <v>90.428571419999997</v>
      </c>
      <c r="CU318">
        <v>90.142857140000004</v>
      </c>
      <c r="CV318">
        <v>67.75</v>
      </c>
      <c r="CW318">
        <v>37.25</v>
      </c>
      <c r="CX318">
        <v>25.428571420000001</v>
      </c>
      <c r="CY318">
        <v>64.857142850000002</v>
      </c>
      <c r="CZ318">
        <v>72.857142850000002</v>
      </c>
      <c r="DA318">
        <v>79.571428569999995</v>
      </c>
      <c r="DB318">
        <v>704.14285714000005</v>
      </c>
      <c r="DC318">
        <v>29.714285709999999</v>
      </c>
      <c r="DD318">
        <v>64</v>
      </c>
      <c r="DE318">
        <v>65.571428569999995</v>
      </c>
      <c r="DF318">
        <v>80</v>
      </c>
      <c r="DG318">
        <v>869.42857142000003</v>
      </c>
      <c r="DH318" t="e">
        <v>#N/A</v>
      </c>
      <c r="DI318" t="e">
        <v>#N/A</v>
      </c>
      <c r="DJ318" t="e">
        <v>#N/A</v>
      </c>
      <c r="DK318" t="e">
        <v>#N/A</v>
      </c>
      <c r="DL318" t="e">
        <v>#N/A</v>
      </c>
      <c r="DM318" t="e">
        <v>#N/A</v>
      </c>
      <c r="DN318" t="e">
        <v>#N/A</v>
      </c>
      <c r="DO318" t="e">
        <v>#N/A</v>
      </c>
      <c r="DP318" t="e">
        <v>#N/A</v>
      </c>
      <c r="DQ318" t="e">
        <v>#N/A</v>
      </c>
      <c r="DR318" t="e">
        <v>#N/A</v>
      </c>
      <c r="DS318" t="e">
        <v>#N/A</v>
      </c>
      <c r="DT318" t="e">
        <v>#N/A</v>
      </c>
      <c r="DU318" t="e">
        <v>#N/A</v>
      </c>
      <c r="DV318" t="e">
        <v>#N/A</v>
      </c>
      <c r="DW318" t="e">
        <v>#N/A</v>
      </c>
      <c r="DX318" t="e">
        <v>#N/A</v>
      </c>
      <c r="DY318" t="e">
        <v>#N/A</v>
      </c>
      <c r="DZ318" t="e">
        <v>#N/A</v>
      </c>
      <c r="EA318" t="e">
        <v>#N/A</v>
      </c>
      <c r="EB318" t="e">
        <v>#N/A</v>
      </c>
      <c r="EC318" t="e">
        <v>#N/A</v>
      </c>
    </row>
    <row r="319" spans="1:133" customFormat="1" x14ac:dyDescent="0.25">
      <c r="A319" t="s">
        <v>1034</v>
      </c>
      <c r="B319" t="s">
        <v>1324</v>
      </c>
      <c r="C319">
        <v>319</v>
      </c>
      <c r="D319">
        <v>243971.71671085033</v>
      </c>
      <c r="E319">
        <v>150.86183205409708</v>
      </c>
      <c r="F319">
        <v>528.20022979151315</v>
      </c>
      <c r="G319">
        <v>45114.335597367164</v>
      </c>
      <c r="H319">
        <v>89.285714279999993</v>
      </c>
      <c r="I319">
        <v>27.890039569999999</v>
      </c>
      <c r="J319">
        <v>36.933438000000002</v>
      </c>
      <c r="K319">
        <v>8.6516822799999993</v>
      </c>
      <c r="L319">
        <v>5.7429821399999996</v>
      </c>
      <c r="M319">
        <v>7748.8571428499999</v>
      </c>
      <c r="N319">
        <v>5584</v>
      </c>
      <c r="O319">
        <v>5446.8571428499999</v>
      </c>
      <c r="P319">
        <v>5476.8571428499999</v>
      </c>
      <c r="Q319">
        <v>5514.4285714199996</v>
      </c>
      <c r="R319">
        <v>5578.8571428499999</v>
      </c>
      <c r="S319">
        <v>2164.8571428499999</v>
      </c>
      <c r="T319">
        <v>1775.8571428499999</v>
      </c>
      <c r="U319">
        <v>1867.1428571399999</v>
      </c>
      <c r="V319">
        <v>1921.8571428499999</v>
      </c>
      <c r="W319">
        <v>2011.2857142800001</v>
      </c>
      <c r="X319">
        <v>20.850301420000001</v>
      </c>
      <c r="Y319">
        <v>0.92018042</v>
      </c>
      <c r="Z319">
        <v>5483.1428571400002</v>
      </c>
      <c r="AA319">
        <v>5430.8571428499999</v>
      </c>
      <c r="AB319">
        <v>5447.5714285699996</v>
      </c>
      <c r="AC319">
        <v>5489.9731857099996</v>
      </c>
      <c r="AD319">
        <v>2307.7142857099998</v>
      </c>
      <c r="AE319">
        <v>2478.1428571400002</v>
      </c>
      <c r="AF319">
        <v>2646.42857142</v>
      </c>
      <c r="AG319">
        <v>2801.93044285</v>
      </c>
      <c r="AH319">
        <v>58206.323201140003</v>
      </c>
      <c r="AI319">
        <v>10188.63106557</v>
      </c>
      <c r="AJ319">
        <v>-63.291216140000003</v>
      </c>
      <c r="AK319">
        <v>83.54920285</v>
      </c>
      <c r="AL319">
        <v>208973.55747614001</v>
      </c>
      <c r="AM319">
        <v>62.374714279999999</v>
      </c>
      <c r="AN319">
        <v>2.0189905700000002</v>
      </c>
      <c r="AO319">
        <v>4.4063678499999996</v>
      </c>
      <c r="AP319">
        <v>-11.68131428</v>
      </c>
      <c r="AQ319">
        <v>-5.0813428500000004</v>
      </c>
      <c r="AR319">
        <v>-6.6910142800000001</v>
      </c>
      <c r="AS319">
        <v>-10.174728569999999</v>
      </c>
      <c r="AT319">
        <v>-11.335800000000001</v>
      </c>
      <c r="AU319">
        <v>239718.68663499999</v>
      </c>
      <c r="AV319">
        <v>200886.839133</v>
      </c>
      <c r="AW319">
        <v>194189.72074700001</v>
      </c>
      <c r="AX319">
        <v>213330.87790856999</v>
      </c>
      <c r="AY319">
        <v>225165.97030685001</v>
      </c>
      <c r="AZ319">
        <v>16942.74186342</v>
      </c>
      <c r="BA319">
        <v>469.45678357000003</v>
      </c>
      <c r="BB319">
        <v>3001.6770412800001</v>
      </c>
      <c r="BC319">
        <v>169.41463328</v>
      </c>
      <c r="BD319">
        <v>93.978897709999998</v>
      </c>
      <c r="BE319">
        <v>75267.605323280004</v>
      </c>
      <c r="BF319">
        <v>60914.358388710003</v>
      </c>
      <c r="BG319">
        <v>7.16803028</v>
      </c>
      <c r="BH319">
        <v>537.57142856999997</v>
      </c>
      <c r="BI319">
        <v>537.94047619000003</v>
      </c>
      <c r="BJ319">
        <v>562.97619047000001</v>
      </c>
      <c r="BK319">
        <v>550</v>
      </c>
      <c r="BL319">
        <v>541.28571427999998</v>
      </c>
      <c r="BM319">
        <v>17.934062999999998</v>
      </c>
      <c r="BN319">
        <v>5.03913016</v>
      </c>
      <c r="BO319">
        <v>0.31082199999999999</v>
      </c>
      <c r="BP319">
        <v>0.72469684999999995</v>
      </c>
      <c r="BQ319">
        <v>40.066676450000003</v>
      </c>
      <c r="BR319">
        <v>507.42857142000003</v>
      </c>
      <c r="BS319">
        <v>6370.5589088500001</v>
      </c>
      <c r="BT319">
        <v>36830.642099570003</v>
      </c>
      <c r="BU319">
        <v>131742.24439000001</v>
      </c>
      <c r="BV319">
        <v>1001337.38789028</v>
      </c>
      <c r="BW319">
        <v>1796.52234228</v>
      </c>
      <c r="BX319">
        <v>66.36554812</v>
      </c>
      <c r="BY319">
        <v>10.10541942</v>
      </c>
      <c r="BZ319">
        <v>308.57142857000002</v>
      </c>
      <c r="CA319">
        <v>294.15476189999998</v>
      </c>
      <c r="CB319">
        <v>300.60714285</v>
      </c>
      <c r="CC319">
        <v>293.17857142000003</v>
      </c>
      <c r="CD319">
        <v>306.21428571000001</v>
      </c>
      <c r="CE319">
        <v>234.42857142</v>
      </c>
      <c r="CF319">
        <v>223.33333332999999</v>
      </c>
      <c r="CG319">
        <v>227.44047619</v>
      </c>
      <c r="CH319">
        <v>218.67857142</v>
      </c>
      <c r="CI319">
        <v>229.21428571000001</v>
      </c>
      <c r="CJ319">
        <v>74.071428569999995</v>
      </c>
      <c r="CK319">
        <v>70.821428569999995</v>
      </c>
      <c r="CL319">
        <v>73.166666660000004</v>
      </c>
      <c r="CM319">
        <v>74.5</v>
      </c>
      <c r="CN319">
        <v>76.285714279999993</v>
      </c>
      <c r="CO319">
        <v>3.73232257</v>
      </c>
      <c r="CP319">
        <v>85.285714279999993</v>
      </c>
      <c r="CQ319">
        <v>75.941666659999996</v>
      </c>
      <c r="CR319">
        <v>11</v>
      </c>
      <c r="CS319">
        <v>33.142857139999997</v>
      </c>
      <c r="CT319">
        <v>86.571428569999995</v>
      </c>
      <c r="CU319">
        <v>86.285714279999993</v>
      </c>
      <c r="CV319">
        <v>80.262962959999996</v>
      </c>
      <c r="CW319">
        <v>33.142857139999997</v>
      </c>
      <c r="CX319">
        <v>31.857142849999999</v>
      </c>
      <c r="CY319">
        <v>66.857142850000002</v>
      </c>
      <c r="CZ319">
        <v>72</v>
      </c>
      <c r="DA319">
        <v>85</v>
      </c>
      <c r="DB319">
        <v>431.07142857000002</v>
      </c>
      <c r="DC319">
        <v>33</v>
      </c>
      <c r="DD319">
        <v>67.571428569999995</v>
      </c>
      <c r="DE319">
        <v>74.428571419999997</v>
      </c>
      <c r="DF319">
        <v>85.428571419999997</v>
      </c>
      <c r="DG319">
        <v>601.42857142000003</v>
      </c>
      <c r="DH319" t="e">
        <v>#N/A</v>
      </c>
      <c r="DI319" t="e">
        <v>#N/A</v>
      </c>
      <c r="DJ319" t="e">
        <v>#N/A</v>
      </c>
      <c r="DK319" t="e">
        <v>#N/A</v>
      </c>
      <c r="DL319" t="e">
        <v>#N/A</v>
      </c>
      <c r="DM319" t="e">
        <v>#N/A</v>
      </c>
      <c r="DN319" t="e">
        <v>#N/A</v>
      </c>
      <c r="DO319" t="e">
        <v>#N/A</v>
      </c>
      <c r="DP319" t="e">
        <v>#N/A</v>
      </c>
      <c r="DQ319" t="e">
        <v>#N/A</v>
      </c>
      <c r="DR319" t="e">
        <v>#N/A</v>
      </c>
      <c r="DS319" t="e">
        <v>#N/A</v>
      </c>
      <c r="DT319" t="e">
        <v>#N/A</v>
      </c>
      <c r="DU319" t="e">
        <v>#N/A</v>
      </c>
      <c r="DV319" t="e">
        <v>#N/A</v>
      </c>
      <c r="DW319" t="e">
        <v>#N/A</v>
      </c>
      <c r="DX319" t="e">
        <v>#N/A</v>
      </c>
      <c r="DY319" t="e">
        <v>#N/A</v>
      </c>
      <c r="DZ319" t="e">
        <v>#N/A</v>
      </c>
      <c r="EA319" t="e">
        <v>#N/A</v>
      </c>
      <c r="EB319" t="e">
        <v>#N/A</v>
      </c>
      <c r="EC319" t="e">
        <v>#N/A</v>
      </c>
    </row>
    <row r="320" spans="1:133" customFormat="1" x14ac:dyDescent="0.25">
      <c r="A320" t="s">
        <v>1035</v>
      </c>
      <c r="B320" t="s">
        <v>1325</v>
      </c>
      <c r="C320">
        <v>320</v>
      </c>
      <c r="D320">
        <v>51193.681503614789</v>
      </c>
      <c r="E320">
        <v>71.404318751296287</v>
      </c>
      <c r="F320">
        <v>1194.6683164613237</v>
      </c>
      <c r="G320">
        <v>63581.791754563666</v>
      </c>
      <c r="H320">
        <v>56.285714280000001</v>
      </c>
      <c r="I320">
        <v>26.034577710000001</v>
      </c>
      <c r="J320">
        <v>20.358126850000001</v>
      </c>
      <c r="K320">
        <v>12.155006</v>
      </c>
      <c r="L320">
        <v>7.3580887099999996</v>
      </c>
      <c r="M320">
        <v>2553</v>
      </c>
      <c r="N320">
        <v>1890.2857142800001</v>
      </c>
      <c r="O320">
        <v>1834</v>
      </c>
      <c r="P320">
        <v>1851</v>
      </c>
      <c r="Q320">
        <v>1866.5714285700001</v>
      </c>
      <c r="R320">
        <v>1886.2857142800001</v>
      </c>
      <c r="S320">
        <v>662.71428571000001</v>
      </c>
      <c r="T320">
        <v>604.42857142000003</v>
      </c>
      <c r="U320">
        <v>614.42857142000003</v>
      </c>
      <c r="V320">
        <v>617.57142856999997</v>
      </c>
      <c r="W320">
        <v>630.57142856999997</v>
      </c>
      <c r="X320">
        <v>28.301594420000001</v>
      </c>
      <c r="Y320">
        <v>1.2739128500000001</v>
      </c>
      <c r="Z320">
        <v>1837.42857142</v>
      </c>
      <c r="AA320">
        <v>1812.1428571399999</v>
      </c>
      <c r="AB320">
        <v>1812.1428571399999</v>
      </c>
      <c r="AC320">
        <v>1780.73937142</v>
      </c>
      <c r="AD320">
        <v>698.85714284999995</v>
      </c>
      <c r="AE320">
        <v>742</v>
      </c>
      <c r="AF320">
        <v>763</v>
      </c>
      <c r="AG320">
        <v>824.61019999999996</v>
      </c>
      <c r="AH320">
        <v>66989.585441000003</v>
      </c>
      <c r="AI320">
        <v>15745.43117828</v>
      </c>
      <c r="AJ320">
        <v>-3.69598914</v>
      </c>
      <c r="AK320">
        <v>202.07118457000001</v>
      </c>
      <c r="AL320">
        <v>257619.42998442001</v>
      </c>
      <c r="AM320">
        <v>49.63</v>
      </c>
      <c r="AN320">
        <v>1.7919144199999999</v>
      </c>
      <c r="AO320">
        <v>14.453749999999999</v>
      </c>
      <c r="AP320">
        <v>-2.4383714200000002</v>
      </c>
      <c r="AQ320">
        <v>-2.2700428499999998</v>
      </c>
      <c r="AR320">
        <v>-2.5261142799999998</v>
      </c>
      <c r="AS320">
        <v>-2.4928142800000002</v>
      </c>
      <c r="AT320">
        <v>-0.42142857</v>
      </c>
      <c r="AU320">
        <v>361279.56547014002</v>
      </c>
      <c r="AV320">
        <v>335971.42219956999</v>
      </c>
      <c r="AW320">
        <v>371120.49126928003</v>
      </c>
      <c r="AX320">
        <v>323281.91514428001</v>
      </c>
      <c r="AY320">
        <v>360525.16189470998</v>
      </c>
      <c r="AZ320">
        <v>23967.71879228</v>
      </c>
      <c r="BA320">
        <v>1313.8730929999999</v>
      </c>
      <c r="BB320">
        <v>5878.6772122800003</v>
      </c>
      <c r="BC320">
        <v>187.89568242000001</v>
      </c>
      <c r="BD320">
        <v>221.46145428</v>
      </c>
      <c r="BE320">
        <v>120384.33804785</v>
      </c>
      <c r="BF320">
        <v>92586.738508139999</v>
      </c>
      <c r="BG320">
        <v>6.7711301400000004</v>
      </c>
      <c r="BH320">
        <v>169.28571428000001</v>
      </c>
      <c r="BI320">
        <v>159.64285713999999</v>
      </c>
      <c r="BJ320">
        <v>151.5</v>
      </c>
      <c r="BK320">
        <v>164.71428571000001</v>
      </c>
      <c r="BL320">
        <v>165</v>
      </c>
      <c r="BM320">
        <v>17.55215742</v>
      </c>
      <c r="BN320">
        <v>0.81300824999999999</v>
      </c>
      <c r="BO320">
        <v>0.50152485000000002</v>
      </c>
      <c r="BP320">
        <v>0.64462120000000001</v>
      </c>
      <c r="BQ320">
        <v>31.534298710000002</v>
      </c>
      <c r="BR320">
        <v>135.28571428000001</v>
      </c>
      <c r="BS320">
        <v>7941.3714490000002</v>
      </c>
      <c r="BT320">
        <v>34905.367576999997</v>
      </c>
      <c r="BU320">
        <v>133784.400949</v>
      </c>
      <c r="BV320">
        <v>1087235.51900271</v>
      </c>
      <c r="BW320">
        <v>2104.4502167099999</v>
      </c>
      <c r="BX320">
        <v>45.046410059999999</v>
      </c>
      <c r="BY320">
        <v>10.074569139999999</v>
      </c>
      <c r="BZ320">
        <v>84.5</v>
      </c>
      <c r="CA320">
        <v>90.194444439999998</v>
      </c>
      <c r="CB320">
        <v>85.5</v>
      </c>
      <c r="CC320">
        <v>84.297619040000001</v>
      </c>
      <c r="CD320">
        <v>82.142857140000004</v>
      </c>
      <c r="CE320">
        <v>67.5</v>
      </c>
      <c r="CF320">
        <v>72.680555549999994</v>
      </c>
      <c r="CG320">
        <v>69.392857140000004</v>
      </c>
      <c r="CH320">
        <v>69.428571419999997</v>
      </c>
      <c r="CI320">
        <v>67.142857140000004</v>
      </c>
      <c r="CJ320">
        <v>16.928571420000001</v>
      </c>
      <c r="CK320">
        <v>17.51388888</v>
      </c>
      <c r="CL320">
        <v>16.107142849999999</v>
      </c>
      <c r="CM320">
        <v>14.86904762</v>
      </c>
      <c r="CN320">
        <v>14.928571420000001</v>
      </c>
      <c r="CO320">
        <v>3.3055748500000002</v>
      </c>
      <c r="CP320">
        <v>86.5</v>
      </c>
      <c r="CQ320">
        <v>64.027777779999994</v>
      </c>
      <c r="CR320">
        <v>17.399999999999999</v>
      </c>
      <c r="CS320">
        <v>34.857142850000002</v>
      </c>
      <c r="CT320">
        <v>89.428571419999997</v>
      </c>
      <c r="CU320">
        <v>89.714285709999999</v>
      </c>
      <c r="CV320">
        <v>75.529100529999994</v>
      </c>
      <c r="CW320">
        <v>28.4</v>
      </c>
      <c r="CX320">
        <v>32.428571419999997</v>
      </c>
      <c r="CY320">
        <v>73</v>
      </c>
      <c r="CZ320">
        <v>79.714285709999999</v>
      </c>
      <c r="DA320">
        <v>87.714285709999999</v>
      </c>
      <c r="DB320">
        <v>708.28571427999998</v>
      </c>
      <c r="DC320">
        <v>32.571428570000002</v>
      </c>
      <c r="DD320">
        <v>72.428571419999997</v>
      </c>
      <c r="DE320">
        <v>80.857142850000002</v>
      </c>
      <c r="DF320">
        <v>88</v>
      </c>
      <c r="DG320">
        <v>709.21428571000001</v>
      </c>
      <c r="DH320" t="e">
        <v>#N/A</v>
      </c>
      <c r="DI320" t="e">
        <v>#N/A</v>
      </c>
      <c r="DJ320" t="e">
        <v>#N/A</v>
      </c>
      <c r="DK320" t="e">
        <v>#N/A</v>
      </c>
      <c r="DL320" t="e">
        <v>#N/A</v>
      </c>
      <c r="DM320" t="e">
        <v>#N/A</v>
      </c>
      <c r="DN320" t="e">
        <v>#N/A</v>
      </c>
      <c r="DO320" t="e">
        <v>#N/A</v>
      </c>
      <c r="DP320" t="e">
        <v>#N/A</v>
      </c>
      <c r="DQ320" t="e">
        <v>#N/A</v>
      </c>
      <c r="DR320" t="e">
        <v>#N/A</v>
      </c>
      <c r="DS320" t="e">
        <v>#N/A</v>
      </c>
      <c r="DT320" t="e">
        <v>#N/A</v>
      </c>
      <c r="DU320" t="e">
        <v>#N/A</v>
      </c>
      <c r="DV320" t="e">
        <v>#N/A</v>
      </c>
      <c r="DW320" t="e">
        <v>#N/A</v>
      </c>
      <c r="DX320" t="e">
        <v>#N/A</v>
      </c>
      <c r="DY320" t="e">
        <v>#N/A</v>
      </c>
      <c r="DZ320" t="e">
        <v>#N/A</v>
      </c>
      <c r="EA320" t="e">
        <v>#N/A</v>
      </c>
      <c r="EB320" t="e">
        <v>#N/A</v>
      </c>
      <c r="EC320" t="e">
        <v>#N/A</v>
      </c>
    </row>
    <row r="321" spans="1:133" customFormat="1" x14ac:dyDescent="0.25">
      <c r="A321" t="s">
        <v>1036</v>
      </c>
      <c r="B321" t="s">
        <v>1326</v>
      </c>
      <c r="C321">
        <v>321</v>
      </c>
      <c r="D321">
        <v>13043.139522809306</v>
      </c>
      <c r="E321">
        <v>43.082099092411958</v>
      </c>
      <c r="F321">
        <v>2563.5286289945279</v>
      </c>
      <c r="G321">
        <v>53544.426593903467</v>
      </c>
      <c r="H321">
        <v>53.428571419999997</v>
      </c>
      <c r="I321">
        <v>28.85523457</v>
      </c>
      <c r="J321">
        <v>19.07327385</v>
      </c>
      <c r="K321">
        <v>15.46007485</v>
      </c>
      <c r="L321">
        <v>9.4895422800000002</v>
      </c>
      <c r="M321">
        <v>1131.42857142</v>
      </c>
      <c r="N321">
        <v>809.71428571000001</v>
      </c>
      <c r="O321">
        <v>795.28571427999998</v>
      </c>
      <c r="P321">
        <v>793</v>
      </c>
      <c r="Q321">
        <v>804.42857142000003</v>
      </c>
      <c r="R321">
        <v>813.14285714000005</v>
      </c>
      <c r="S321">
        <v>321.71428571000001</v>
      </c>
      <c r="T321">
        <v>311.28571427999998</v>
      </c>
      <c r="U321">
        <v>319.85714285</v>
      </c>
      <c r="V321">
        <v>322.57142857000002</v>
      </c>
      <c r="W321">
        <v>324.71428571000001</v>
      </c>
      <c r="X321">
        <v>33.025822570000003</v>
      </c>
      <c r="Y321">
        <v>1.68859571</v>
      </c>
      <c r="Z321">
        <v>808.57142856999997</v>
      </c>
      <c r="AA321">
        <v>809</v>
      </c>
      <c r="AB321">
        <v>811.57142856999997</v>
      </c>
      <c r="AC321">
        <v>785.09690000000001</v>
      </c>
      <c r="AD321">
        <v>325</v>
      </c>
      <c r="AE321">
        <v>328.85714285</v>
      </c>
      <c r="AF321">
        <v>331.71428571000001</v>
      </c>
      <c r="AG321">
        <v>350.19588571000003</v>
      </c>
      <c r="AH321">
        <v>96642.02442971</v>
      </c>
      <c r="AI321">
        <v>26963.763196280001</v>
      </c>
      <c r="AJ321">
        <v>6.6916794199999998</v>
      </c>
      <c r="AK321">
        <v>61.120187000000001</v>
      </c>
      <c r="AL321">
        <v>334999.53487685003</v>
      </c>
      <c r="AM321">
        <v>58.878857140000001</v>
      </c>
      <c r="AN321">
        <v>2.0094319299999999</v>
      </c>
      <c r="AO321">
        <v>17.859008280000001</v>
      </c>
      <c r="AP321">
        <v>10.1265</v>
      </c>
      <c r="AQ321">
        <v>18.4085</v>
      </c>
      <c r="AR321">
        <v>9.9436428499999998</v>
      </c>
      <c r="AS321">
        <v>6.9953000000000003</v>
      </c>
      <c r="AT321">
        <v>7.3010714200000004</v>
      </c>
      <c r="AU321">
        <v>392710.11922599998</v>
      </c>
      <c r="AV321">
        <v>255488.52524716</v>
      </c>
      <c r="AW321">
        <v>263080.06352700002</v>
      </c>
      <c r="AX321">
        <v>354226.86044685001</v>
      </c>
      <c r="AY321">
        <v>367556.09737427998</v>
      </c>
      <c r="AZ321">
        <v>27549.38116071</v>
      </c>
      <c r="BA321">
        <v>1546.14840942</v>
      </c>
      <c r="BB321">
        <v>8032.8414147100002</v>
      </c>
      <c r="BC321">
        <v>27.658488999999999</v>
      </c>
      <c r="BD321">
        <v>685.93318156999999</v>
      </c>
      <c r="BE321">
        <v>122832.90237214</v>
      </c>
      <c r="BF321">
        <v>95257.839540419998</v>
      </c>
      <c r="BG321">
        <v>7.9669117099999998</v>
      </c>
      <c r="BH321">
        <v>85.142857140000004</v>
      </c>
      <c r="BI321">
        <v>91.90277777</v>
      </c>
      <c r="BJ321">
        <v>94.680555549999994</v>
      </c>
      <c r="BK321">
        <v>85.571428569999995</v>
      </c>
      <c r="BL321">
        <v>84.285714279999993</v>
      </c>
      <c r="BM321">
        <v>18.814695570000001</v>
      </c>
      <c r="BN321">
        <v>1.7316016599999999</v>
      </c>
      <c r="BO321">
        <v>0.85761133000000001</v>
      </c>
      <c r="BQ321">
        <v>26.79048611</v>
      </c>
      <c r="BR321">
        <v>40.571428570000002</v>
      </c>
      <c r="BS321">
        <v>16609.95668014</v>
      </c>
      <c r="BT321">
        <v>60933.183006849998</v>
      </c>
      <c r="BU321">
        <v>211509.62479413999</v>
      </c>
      <c r="BV321">
        <v>1378850.7596408301</v>
      </c>
      <c r="BW321">
        <v>2630.4600984200001</v>
      </c>
      <c r="BX321">
        <v>48.79649122</v>
      </c>
      <c r="BY321">
        <v>13.180960499999999</v>
      </c>
      <c r="BZ321">
        <v>55.583333330000002</v>
      </c>
      <c r="CA321">
        <v>69.95</v>
      </c>
      <c r="CB321">
        <v>72.916666660000004</v>
      </c>
      <c r="CC321">
        <v>65.416666660000004</v>
      </c>
      <c r="CD321">
        <v>61.166666659999997</v>
      </c>
      <c r="CE321">
        <v>44</v>
      </c>
      <c r="CF321">
        <v>55.416666659999997</v>
      </c>
      <c r="CG321">
        <v>57.816666660000003</v>
      </c>
      <c r="CH321">
        <v>50.833333330000002</v>
      </c>
      <c r="CI321">
        <v>49.083333330000002</v>
      </c>
      <c r="CJ321">
        <v>11.5</v>
      </c>
      <c r="CK321">
        <v>14.53333333</v>
      </c>
      <c r="CL321">
        <v>15.099999990000001</v>
      </c>
      <c r="CM321">
        <v>14.58333333</v>
      </c>
      <c r="CN321">
        <v>12</v>
      </c>
      <c r="CO321">
        <v>4.6664581600000004</v>
      </c>
      <c r="CP321">
        <v>85.2</v>
      </c>
      <c r="CQ321">
        <v>71.361111109999996</v>
      </c>
      <c r="CR321">
        <v>13.166666660000001</v>
      </c>
      <c r="CS321">
        <v>34.4</v>
      </c>
      <c r="CT321">
        <v>92.8</v>
      </c>
      <c r="CU321">
        <v>88.2</v>
      </c>
      <c r="CV321">
        <v>75.569444439999998</v>
      </c>
      <c r="CW321">
        <v>53.2</v>
      </c>
      <c r="CX321">
        <v>24.8</v>
      </c>
      <c r="CY321">
        <v>71.400000000000006</v>
      </c>
      <c r="CZ321">
        <v>75.2</v>
      </c>
      <c r="DA321">
        <v>89.6</v>
      </c>
      <c r="DB321">
        <v>672.64285714000005</v>
      </c>
      <c r="DC321">
        <v>24.8</v>
      </c>
      <c r="DD321">
        <v>71.400000000000006</v>
      </c>
      <c r="DE321">
        <v>75.2</v>
      </c>
      <c r="DF321">
        <v>89.6</v>
      </c>
      <c r="DG321">
        <v>1034.1428571399999</v>
      </c>
      <c r="DH321" t="e">
        <v>#N/A</v>
      </c>
      <c r="DI321" t="e">
        <v>#N/A</v>
      </c>
      <c r="DJ321" t="e">
        <v>#N/A</v>
      </c>
      <c r="DK321" t="e">
        <v>#N/A</v>
      </c>
      <c r="DL321" t="e">
        <v>#N/A</v>
      </c>
      <c r="DM321" t="e">
        <v>#N/A</v>
      </c>
      <c r="DN321" t="e">
        <v>#N/A</v>
      </c>
      <c r="DO321" t="e">
        <v>#N/A</v>
      </c>
      <c r="DP321" t="e">
        <v>#N/A</v>
      </c>
      <c r="DQ321" t="e">
        <v>#N/A</v>
      </c>
      <c r="DR321" t="e">
        <v>#N/A</v>
      </c>
      <c r="DS321" t="e">
        <v>#N/A</v>
      </c>
      <c r="DT321" t="e">
        <v>#N/A</v>
      </c>
      <c r="DU321" t="e">
        <v>#N/A</v>
      </c>
      <c r="DV321" t="e">
        <v>#N/A</v>
      </c>
      <c r="DW321" t="e">
        <v>#N/A</v>
      </c>
      <c r="DX321" t="e">
        <v>#N/A</v>
      </c>
      <c r="DY321" t="e">
        <v>#N/A</v>
      </c>
      <c r="DZ321" t="e">
        <v>#N/A</v>
      </c>
      <c r="EA321" t="e">
        <v>#N/A</v>
      </c>
      <c r="EB321" t="e">
        <v>#N/A</v>
      </c>
      <c r="EC321" t="e">
        <v>#N/A</v>
      </c>
    </row>
    <row r="322" spans="1:133" customFormat="1" x14ac:dyDescent="0.25">
      <c r="A322" t="s">
        <v>1037</v>
      </c>
      <c r="B322" t="s">
        <v>1327</v>
      </c>
      <c r="C322">
        <v>322</v>
      </c>
      <c r="D322">
        <v>30950.585846400001</v>
      </c>
      <c r="E322">
        <v>41.011654760388105</v>
      </c>
      <c r="F322">
        <v>1988.7758106981892</v>
      </c>
      <c r="G322">
        <v>78684.906563518743</v>
      </c>
      <c r="H322">
        <v>68.142857140000004</v>
      </c>
      <c r="I322">
        <v>26.878985570000001</v>
      </c>
      <c r="J322">
        <v>18.975380850000001</v>
      </c>
      <c r="K322">
        <v>12.089198420000001</v>
      </c>
      <c r="L322">
        <v>7.31417085</v>
      </c>
      <c r="M322">
        <v>2697.2857142799999</v>
      </c>
      <c r="N322">
        <v>1968</v>
      </c>
      <c r="O322">
        <v>1922.5714285700001</v>
      </c>
      <c r="P322">
        <v>1936.2857142800001</v>
      </c>
      <c r="Q322">
        <v>1959.5714285700001</v>
      </c>
      <c r="R322">
        <v>1978.42857142</v>
      </c>
      <c r="S322">
        <v>729.28571427999998</v>
      </c>
      <c r="T322">
        <v>659.14285714000005</v>
      </c>
      <c r="U322">
        <v>677.42857142000003</v>
      </c>
      <c r="V322">
        <v>678.57142856999997</v>
      </c>
      <c r="W322">
        <v>694.42857142000003</v>
      </c>
      <c r="X322">
        <v>27.273718420000002</v>
      </c>
      <c r="Y322">
        <v>1.3291994199999999</v>
      </c>
      <c r="Z322">
        <v>1911.5714285700001</v>
      </c>
      <c r="AA322">
        <v>1891.2857142800001</v>
      </c>
      <c r="AB322">
        <v>1895.8571428499999</v>
      </c>
      <c r="AC322">
        <v>1885.9726000000001</v>
      </c>
      <c r="AD322">
        <v>756.14285714000005</v>
      </c>
      <c r="AE322">
        <v>791.14285714000005</v>
      </c>
      <c r="AF322">
        <v>830.57142856999997</v>
      </c>
      <c r="AG322">
        <v>865.57957141999998</v>
      </c>
      <c r="AH322">
        <v>73227.723866419998</v>
      </c>
      <c r="AI322">
        <v>16616.425287999999</v>
      </c>
      <c r="AJ322">
        <v>9.2108658499999994</v>
      </c>
      <c r="AK322">
        <v>133.72265542</v>
      </c>
      <c r="AL322">
        <v>272988.98720942001</v>
      </c>
      <c r="AM322">
        <v>53.822000000000003</v>
      </c>
      <c r="AN322">
        <v>2.1636635900000001</v>
      </c>
      <c r="AO322">
        <v>15.388457710000001</v>
      </c>
      <c r="AP322">
        <v>5.5768714199999998</v>
      </c>
      <c r="AQ322">
        <v>4.0779285700000001</v>
      </c>
      <c r="AR322">
        <v>5.0503142800000003</v>
      </c>
      <c r="AS322">
        <v>8.6564428499999995</v>
      </c>
      <c r="AT322">
        <v>5.0138428499999996</v>
      </c>
      <c r="AU322">
        <v>374187.09093165997</v>
      </c>
      <c r="AV322">
        <v>323505.38553028001</v>
      </c>
      <c r="AW322">
        <v>333334.58976399997</v>
      </c>
      <c r="AX322">
        <v>369191.21736785001</v>
      </c>
      <c r="AY322">
        <v>386481.26758300001</v>
      </c>
      <c r="AZ322">
        <v>24034.936332000001</v>
      </c>
      <c r="BA322">
        <v>1235.8939315699999</v>
      </c>
      <c r="BB322">
        <v>5633.1428480000004</v>
      </c>
      <c r="BC322">
        <v>126.03415385</v>
      </c>
      <c r="BD322">
        <v>709.54392056999995</v>
      </c>
      <c r="BE322">
        <v>122434.583808</v>
      </c>
      <c r="BF322">
        <v>88906.937207419993</v>
      </c>
      <c r="BG322">
        <v>6.1706098300000001</v>
      </c>
      <c r="BH322">
        <v>164.5</v>
      </c>
      <c r="BI322">
        <v>177.55952381</v>
      </c>
      <c r="BJ322">
        <v>172.28571428000001</v>
      </c>
      <c r="BK322">
        <v>162.71428571000001</v>
      </c>
      <c r="BL322">
        <v>164.14285713999999</v>
      </c>
      <c r="BM322">
        <v>15.32250966</v>
      </c>
      <c r="BN322">
        <v>0</v>
      </c>
      <c r="BO322">
        <v>0.57343615999999997</v>
      </c>
      <c r="BP322">
        <v>0.91219600000000001</v>
      </c>
      <c r="BQ322">
        <v>23.447413520000001</v>
      </c>
      <c r="BR322">
        <v>110</v>
      </c>
      <c r="BS322">
        <v>8778.0476281400006</v>
      </c>
      <c r="BT322">
        <v>39783.200957419998</v>
      </c>
      <c r="BU322">
        <v>148478.39933114001</v>
      </c>
      <c r="BV322">
        <v>1057440.7498935</v>
      </c>
      <c r="BW322">
        <v>2722.7091937099999</v>
      </c>
      <c r="BX322">
        <v>39.521825389999997</v>
      </c>
      <c r="BY322">
        <v>11.309064830000001</v>
      </c>
      <c r="BZ322">
        <v>93.333333330000002</v>
      </c>
      <c r="CA322">
        <v>97.059523810000002</v>
      </c>
      <c r="CB322">
        <v>101.35714285</v>
      </c>
      <c r="CC322">
        <v>98.791666660000004</v>
      </c>
      <c r="CD322">
        <v>101.5</v>
      </c>
      <c r="CE322">
        <v>75.083333330000002</v>
      </c>
      <c r="CF322">
        <v>77.952380950000006</v>
      </c>
      <c r="CG322">
        <v>81.142857140000004</v>
      </c>
      <c r="CH322">
        <v>78.638888890000004</v>
      </c>
      <c r="CI322">
        <v>81.428571419999997</v>
      </c>
      <c r="CJ322">
        <v>18</v>
      </c>
      <c r="CK322">
        <v>19.107142849999999</v>
      </c>
      <c r="CL322">
        <v>20.214285709999999</v>
      </c>
      <c r="CM322">
        <v>20.152777780000001</v>
      </c>
      <c r="CN322">
        <v>19.857142849999999</v>
      </c>
      <c r="CO322">
        <v>3.743468</v>
      </c>
      <c r="CP322">
        <v>86.285714279999993</v>
      </c>
      <c r="CQ322">
        <v>74.527777779999994</v>
      </c>
      <c r="CR322">
        <v>16.600000000000001</v>
      </c>
      <c r="CS322">
        <v>34.142857139999997</v>
      </c>
      <c r="CT322">
        <v>91.142857140000004</v>
      </c>
      <c r="CU322">
        <v>88.571428569999995</v>
      </c>
      <c r="CV322">
        <v>80.083333330000002</v>
      </c>
      <c r="CW322">
        <v>47.2</v>
      </c>
      <c r="CX322">
        <v>29</v>
      </c>
      <c r="CY322">
        <v>71.857142850000002</v>
      </c>
      <c r="CZ322">
        <v>81.142857140000004</v>
      </c>
      <c r="DA322">
        <v>87.285714279999993</v>
      </c>
      <c r="DB322">
        <v>825.42857142000003</v>
      </c>
      <c r="DC322">
        <v>33.714285709999999</v>
      </c>
      <c r="DD322">
        <v>76.857142850000002</v>
      </c>
      <c r="DE322">
        <v>83</v>
      </c>
      <c r="DF322">
        <v>88.285714279999993</v>
      </c>
      <c r="DG322">
        <v>732.5</v>
      </c>
      <c r="DH322" t="e">
        <v>#N/A</v>
      </c>
      <c r="DI322" t="e">
        <v>#N/A</v>
      </c>
      <c r="DJ322" t="e">
        <v>#N/A</v>
      </c>
      <c r="DK322" t="e">
        <v>#N/A</v>
      </c>
      <c r="DL322" t="e">
        <v>#N/A</v>
      </c>
      <c r="DM322" t="e">
        <v>#N/A</v>
      </c>
      <c r="DN322" t="e">
        <v>#N/A</v>
      </c>
      <c r="DO322" t="e">
        <v>#N/A</v>
      </c>
      <c r="DP322" t="e">
        <v>#N/A</v>
      </c>
      <c r="DQ322" t="e">
        <v>#N/A</v>
      </c>
      <c r="DR322" t="e">
        <v>#N/A</v>
      </c>
      <c r="DS322" t="e">
        <v>#N/A</v>
      </c>
      <c r="DT322" t="e">
        <v>#N/A</v>
      </c>
      <c r="DU322" t="e">
        <v>#N/A</v>
      </c>
      <c r="DV322" t="e">
        <v>#N/A</v>
      </c>
      <c r="DW322" t="e">
        <v>#N/A</v>
      </c>
      <c r="DX322" t="e">
        <v>#N/A</v>
      </c>
      <c r="DY322" t="e">
        <v>#N/A</v>
      </c>
      <c r="DZ322" t="e">
        <v>#N/A</v>
      </c>
      <c r="EA322" t="e">
        <v>#N/A</v>
      </c>
      <c r="EB322" t="e">
        <v>#N/A</v>
      </c>
      <c r="EC322" t="e">
        <v>#N/A</v>
      </c>
    </row>
    <row r="323" spans="1:133" customFormat="1" x14ac:dyDescent="0.25">
      <c r="A323" t="s">
        <v>1038</v>
      </c>
      <c r="B323" t="s">
        <v>1328</v>
      </c>
      <c r="C323">
        <v>323</v>
      </c>
      <c r="D323">
        <v>195840.02901574277</v>
      </c>
      <c r="E323">
        <v>131.53892844510878</v>
      </c>
      <c r="F323">
        <v>597.03927811235224</v>
      </c>
      <c r="G323">
        <v>51777.282694938804</v>
      </c>
      <c r="H323">
        <v>94.285714279999993</v>
      </c>
      <c r="I323">
        <v>27.175806420000001</v>
      </c>
      <c r="J323">
        <v>33.083281139999997</v>
      </c>
      <c r="K323">
        <v>6.94520085</v>
      </c>
      <c r="L323">
        <v>4.5848881400000003</v>
      </c>
      <c r="M323">
        <v>6738.8571428499999</v>
      </c>
      <c r="N323">
        <v>4932.1428571400002</v>
      </c>
      <c r="O323">
        <v>4873.5714285699996</v>
      </c>
      <c r="P323">
        <v>4907.2857142800003</v>
      </c>
      <c r="Q323">
        <v>4919.8571428499999</v>
      </c>
      <c r="R323">
        <v>4939.7142857099998</v>
      </c>
      <c r="S323">
        <v>1806.71428571</v>
      </c>
      <c r="T323">
        <v>1393.42857142</v>
      </c>
      <c r="U323">
        <v>1489.2857142800001</v>
      </c>
      <c r="V323">
        <v>1560.2857142800001</v>
      </c>
      <c r="W323">
        <v>1671.71428571</v>
      </c>
      <c r="X323">
        <v>16.86395942</v>
      </c>
      <c r="Y323">
        <v>0.66739570999999998</v>
      </c>
      <c r="Z323">
        <v>4925.4285714199996</v>
      </c>
      <c r="AA323">
        <v>4882.2857142800003</v>
      </c>
      <c r="AB323">
        <v>4872.4285714199996</v>
      </c>
      <c r="AC323">
        <v>4855.0837285699999</v>
      </c>
      <c r="AD323">
        <v>1938.71428571</v>
      </c>
      <c r="AE323">
        <v>2099.8571428499999</v>
      </c>
      <c r="AF323">
        <v>2234</v>
      </c>
      <c r="AG323">
        <v>2404.9944428499998</v>
      </c>
      <c r="AH323">
        <v>58112.117015850003</v>
      </c>
      <c r="AI323">
        <v>8046.1674342799997</v>
      </c>
      <c r="AJ323">
        <v>-52.871483849999997</v>
      </c>
      <c r="AK323">
        <v>78.267076279999998</v>
      </c>
      <c r="AL323">
        <v>215400.92501571</v>
      </c>
      <c r="AM323">
        <v>65.612571419999995</v>
      </c>
      <c r="AN323">
        <v>1.8134820300000001</v>
      </c>
      <c r="AO323">
        <v>2.65796528</v>
      </c>
      <c r="AP323">
        <v>-12.307885710000001</v>
      </c>
      <c r="AQ323">
        <v>-10.13184285</v>
      </c>
      <c r="AR323">
        <v>-10.95785714</v>
      </c>
      <c r="AS323">
        <v>-11.89745714</v>
      </c>
      <c r="AT323">
        <v>-14.961685709999999</v>
      </c>
      <c r="AU323">
        <v>272550.55838941998</v>
      </c>
      <c r="AV323">
        <v>214241.78444441999</v>
      </c>
      <c r="AW323">
        <v>214931.60812928001</v>
      </c>
      <c r="AX323">
        <v>235195.44845842</v>
      </c>
      <c r="AY323">
        <v>248989.44907341999</v>
      </c>
      <c r="AZ323">
        <v>17843.48365857</v>
      </c>
      <c r="BA323">
        <v>304.53126728000001</v>
      </c>
      <c r="BB323">
        <v>2531.27710428</v>
      </c>
      <c r="BC323">
        <v>177.55881256999999</v>
      </c>
      <c r="BD323">
        <v>124.13967042</v>
      </c>
      <c r="BE323">
        <v>81819.859130850004</v>
      </c>
      <c r="BF323">
        <v>66467.510987279995</v>
      </c>
      <c r="BG323">
        <v>6.5955048500000002</v>
      </c>
      <c r="BH323">
        <v>429</v>
      </c>
      <c r="BI323">
        <v>435.97619047000001</v>
      </c>
      <c r="BJ323">
        <v>454.75</v>
      </c>
      <c r="BK323">
        <v>432.85714285</v>
      </c>
      <c r="BL323">
        <v>423.57142857000002</v>
      </c>
      <c r="BM323">
        <v>16.268357139999999</v>
      </c>
      <c r="BN323">
        <v>4.1812902000000003</v>
      </c>
      <c r="BO323">
        <v>0.30056013999999998</v>
      </c>
      <c r="BP323">
        <v>0.66253556999999996</v>
      </c>
      <c r="BQ323">
        <v>38.335576150000001</v>
      </c>
      <c r="BR323">
        <v>425.71428571000001</v>
      </c>
      <c r="BS323">
        <v>4830.4180337099997</v>
      </c>
      <c r="BT323">
        <v>35585.930153709996</v>
      </c>
      <c r="BU323">
        <v>131347.03694200001</v>
      </c>
      <c r="BV323">
        <v>994184.16528542002</v>
      </c>
      <c r="BW323">
        <v>1811.6341279999999</v>
      </c>
      <c r="BX323">
        <v>63.555843660000001</v>
      </c>
      <c r="BY323">
        <v>9.4765585699999999</v>
      </c>
      <c r="BZ323">
        <v>235.78571428000001</v>
      </c>
      <c r="CA323">
        <v>196.14285713999999</v>
      </c>
      <c r="CB323">
        <v>212.98611111</v>
      </c>
      <c r="CC323">
        <v>200.64285713999999</v>
      </c>
      <c r="CD323">
        <v>211.57142856999999</v>
      </c>
      <c r="CE323">
        <v>169.64285713999999</v>
      </c>
      <c r="CF323">
        <v>145.57142856999999</v>
      </c>
      <c r="CG323">
        <v>158.15277777</v>
      </c>
      <c r="CH323">
        <v>145.96428571000001</v>
      </c>
      <c r="CI323">
        <v>152.14285713999999</v>
      </c>
      <c r="CJ323">
        <v>66.142857140000004</v>
      </c>
      <c r="CK323">
        <v>50.571428570000002</v>
      </c>
      <c r="CL323">
        <v>54.833333330000002</v>
      </c>
      <c r="CM323">
        <v>54.678571419999997</v>
      </c>
      <c r="CN323">
        <v>58.785714280000001</v>
      </c>
      <c r="CO323">
        <v>3.57128442</v>
      </c>
      <c r="CP323">
        <v>84.714285709999999</v>
      </c>
      <c r="CQ323">
        <v>88.361111109999996</v>
      </c>
      <c r="CR323">
        <v>12.285714280000001</v>
      </c>
      <c r="CS323">
        <v>32.714285709999999</v>
      </c>
      <c r="CT323">
        <v>83.714285709999999</v>
      </c>
      <c r="CU323">
        <v>81.428571419999997</v>
      </c>
      <c r="CV323">
        <v>80.361111109999996</v>
      </c>
      <c r="CW323">
        <v>39.857142850000002</v>
      </c>
      <c r="CX323">
        <v>29.14285714</v>
      </c>
      <c r="CY323">
        <v>64.428571419999997</v>
      </c>
      <c r="CZ323">
        <v>70.857142850000002</v>
      </c>
      <c r="DA323">
        <v>82.571428569999995</v>
      </c>
      <c r="DB323">
        <v>381.14285713999999</v>
      </c>
      <c r="DC323">
        <v>29.714285709999999</v>
      </c>
      <c r="DD323">
        <v>64.285714279999993</v>
      </c>
      <c r="DE323">
        <v>71.285714279999993</v>
      </c>
      <c r="DF323">
        <v>82</v>
      </c>
      <c r="DG323">
        <v>638.28571427999998</v>
      </c>
      <c r="DH323" t="e">
        <v>#N/A</v>
      </c>
      <c r="DI323" t="e">
        <v>#N/A</v>
      </c>
      <c r="DJ323" t="e">
        <v>#N/A</v>
      </c>
      <c r="DK323" t="e">
        <v>#N/A</v>
      </c>
      <c r="DL323" t="e">
        <v>#N/A</v>
      </c>
      <c r="DM323" t="e">
        <v>#N/A</v>
      </c>
      <c r="DN323" t="e">
        <v>#N/A</v>
      </c>
      <c r="DO323" t="e">
        <v>#N/A</v>
      </c>
      <c r="DP323" t="e">
        <v>#N/A</v>
      </c>
      <c r="DQ323" t="e">
        <v>#N/A</v>
      </c>
      <c r="DR323" t="e">
        <v>#N/A</v>
      </c>
      <c r="DS323" t="e">
        <v>#N/A</v>
      </c>
      <c r="DT323" t="e">
        <v>#N/A</v>
      </c>
      <c r="DU323" t="e">
        <v>#N/A</v>
      </c>
      <c r="DV323" t="e">
        <v>#N/A</v>
      </c>
      <c r="DW323" t="e">
        <v>#N/A</v>
      </c>
      <c r="DX323" t="e">
        <v>#N/A</v>
      </c>
      <c r="DY323" t="e">
        <v>#N/A</v>
      </c>
      <c r="DZ323" t="e">
        <v>#N/A</v>
      </c>
      <c r="EA323" t="e">
        <v>#N/A</v>
      </c>
      <c r="EB323" t="e">
        <v>#N/A</v>
      </c>
      <c r="EC323" t="e">
        <v>#N/A</v>
      </c>
    </row>
    <row r="324" spans="1:133" customFormat="1" x14ac:dyDescent="0.25">
      <c r="A324" t="s">
        <v>1039</v>
      </c>
      <c r="B324" t="s">
        <v>1329</v>
      </c>
      <c r="C324">
        <v>324</v>
      </c>
      <c r="D324">
        <v>57886.796202066245</v>
      </c>
      <c r="E324">
        <v>55.748347600793096</v>
      </c>
      <c r="F324">
        <v>1485.6878582602462</v>
      </c>
      <c r="G324">
        <v>47763.055920299645</v>
      </c>
      <c r="H324">
        <v>76.857142850000002</v>
      </c>
      <c r="I324">
        <v>27.817542419999999</v>
      </c>
      <c r="J324">
        <v>20.99884557</v>
      </c>
      <c r="K324">
        <v>11.030586570000001</v>
      </c>
      <c r="L324">
        <v>7.2551378499999997</v>
      </c>
      <c r="M324">
        <v>3850.7142857099998</v>
      </c>
      <c r="N324">
        <v>2791.42857142</v>
      </c>
      <c r="O324">
        <v>2732</v>
      </c>
      <c r="P324">
        <v>2753.7142857099998</v>
      </c>
      <c r="Q324">
        <v>2772</v>
      </c>
      <c r="R324">
        <v>2785</v>
      </c>
      <c r="S324">
        <v>1059.2857142800001</v>
      </c>
      <c r="T324">
        <v>942</v>
      </c>
      <c r="U324">
        <v>975.85714284999995</v>
      </c>
      <c r="V324">
        <v>999.85714284999995</v>
      </c>
      <c r="W324">
        <v>1027.1428571399999</v>
      </c>
      <c r="X324">
        <v>26.171775419999999</v>
      </c>
      <c r="Y324">
        <v>1.2561834199999999</v>
      </c>
      <c r="Z324">
        <v>2748.8571428499999</v>
      </c>
      <c r="AA324">
        <v>2720.42857142</v>
      </c>
      <c r="AB324">
        <v>2715.8571428499999</v>
      </c>
      <c r="AC324">
        <v>2687.8250571399999</v>
      </c>
      <c r="AD324">
        <v>1105</v>
      </c>
      <c r="AE324">
        <v>1158.71428571</v>
      </c>
      <c r="AF324">
        <v>1216.5714285700001</v>
      </c>
      <c r="AG324">
        <v>1281.4141142799999</v>
      </c>
      <c r="AH324">
        <v>69388.419428709996</v>
      </c>
      <c r="AI324">
        <v>15445.991341999999</v>
      </c>
      <c r="AJ324">
        <v>8.74815757</v>
      </c>
      <c r="AK324">
        <v>226.85733728</v>
      </c>
      <c r="AL324">
        <v>249483.99645228</v>
      </c>
      <c r="AM324">
        <v>53.27342857</v>
      </c>
      <c r="AN324">
        <v>2.14167007</v>
      </c>
      <c r="AO324">
        <v>12.04396571</v>
      </c>
      <c r="AP324">
        <v>4.6468857100000003</v>
      </c>
      <c r="AQ324">
        <v>2.3089</v>
      </c>
      <c r="AR324">
        <v>0.55438571000000003</v>
      </c>
      <c r="AS324">
        <v>3.0590571400000002</v>
      </c>
      <c r="AT324">
        <v>1.96644285</v>
      </c>
      <c r="AU324">
        <v>359839.79192885</v>
      </c>
      <c r="AV324">
        <v>313535.61662541999</v>
      </c>
      <c r="AW324">
        <v>312806.42612413998</v>
      </c>
      <c r="AX324">
        <v>339610.11384856998</v>
      </c>
      <c r="AY324">
        <v>335967.96881042002</v>
      </c>
      <c r="AZ324">
        <v>22181.256169420001</v>
      </c>
      <c r="BA324">
        <v>1015.35652214</v>
      </c>
      <c r="BB324">
        <v>5053.7177717100003</v>
      </c>
      <c r="BC324">
        <v>167.39140257</v>
      </c>
      <c r="BD324">
        <v>271.59443370999998</v>
      </c>
      <c r="BE324">
        <v>102920.19111941999</v>
      </c>
      <c r="BF324">
        <v>79731.613322000005</v>
      </c>
      <c r="BG324">
        <v>6.2920938499999997</v>
      </c>
      <c r="BH324">
        <v>239</v>
      </c>
      <c r="BI324">
        <v>222.38095238</v>
      </c>
      <c r="BJ324">
        <v>238.16666666</v>
      </c>
      <c r="BK324">
        <v>229.14285713999999</v>
      </c>
      <c r="BL324">
        <v>237.14285713999999</v>
      </c>
      <c r="BM324">
        <v>15.988084280000001</v>
      </c>
      <c r="BN324">
        <v>1.5608534999999999</v>
      </c>
      <c r="BO324">
        <v>0.58446728000000003</v>
      </c>
      <c r="BP324">
        <v>0.45138699999999998</v>
      </c>
      <c r="BQ324">
        <v>26.135679400000001</v>
      </c>
      <c r="BR324">
        <v>184.57142856999999</v>
      </c>
      <c r="BS324">
        <v>8711.0654731400009</v>
      </c>
      <c r="BT324">
        <v>39722.029427419999</v>
      </c>
      <c r="BU324">
        <v>142632.35455871001</v>
      </c>
      <c r="BV324">
        <v>1041658.77370314</v>
      </c>
      <c r="BW324">
        <v>1818.02616857</v>
      </c>
      <c r="BX324">
        <v>45.068063760000001</v>
      </c>
      <c r="BY324">
        <v>11.14368385</v>
      </c>
      <c r="BZ324">
        <v>146.57142856999999</v>
      </c>
      <c r="CA324">
        <v>155.51190475999999</v>
      </c>
      <c r="CB324">
        <v>150.34523809000001</v>
      </c>
      <c r="CC324">
        <v>152.58333332999999</v>
      </c>
      <c r="CD324">
        <v>148.92857142</v>
      </c>
      <c r="CE324">
        <v>117.07142856999999</v>
      </c>
      <c r="CF324">
        <v>125.98809523</v>
      </c>
      <c r="CG324">
        <v>122.86904762</v>
      </c>
      <c r="CH324">
        <v>125.33333333</v>
      </c>
      <c r="CI324">
        <v>120.71428571</v>
      </c>
      <c r="CJ324">
        <v>29</v>
      </c>
      <c r="CK324">
        <v>29.52380952</v>
      </c>
      <c r="CL324">
        <v>27.476190469999999</v>
      </c>
      <c r="CM324">
        <v>27.25</v>
      </c>
      <c r="CN324">
        <v>28.071428569999998</v>
      </c>
      <c r="CO324">
        <v>3.9122234200000001</v>
      </c>
      <c r="CP324">
        <v>86.5</v>
      </c>
      <c r="CQ324">
        <v>68.694444439999998</v>
      </c>
      <c r="CR324">
        <v>17.833333329999999</v>
      </c>
      <c r="CS324">
        <v>31.571428569999998</v>
      </c>
      <c r="CT324">
        <v>88.142857140000004</v>
      </c>
      <c r="CU324">
        <v>86.571428569999995</v>
      </c>
      <c r="CV324">
        <v>75.694444439999998</v>
      </c>
      <c r="CW324">
        <v>50</v>
      </c>
      <c r="CX324">
        <v>27.714285709999999</v>
      </c>
      <c r="CY324">
        <v>72.285714279999993</v>
      </c>
      <c r="CZ324">
        <v>78.142857140000004</v>
      </c>
      <c r="DA324">
        <v>86</v>
      </c>
      <c r="DB324">
        <v>840</v>
      </c>
      <c r="DC324">
        <v>26.571428569999998</v>
      </c>
      <c r="DD324">
        <v>72.571428569999995</v>
      </c>
      <c r="DE324">
        <v>76.857142850000002</v>
      </c>
      <c r="DF324">
        <v>86.571428569999995</v>
      </c>
      <c r="DG324">
        <v>774</v>
      </c>
      <c r="DH324" t="e">
        <v>#N/A</v>
      </c>
      <c r="DI324" t="e">
        <v>#N/A</v>
      </c>
      <c r="DJ324" t="e">
        <v>#N/A</v>
      </c>
      <c r="DK324" t="e">
        <v>#N/A</v>
      </c>
      <c r="DL324" t="e">
        <v>#N/A</v>
      </c>
      <c r="DM324" t="e">
        <v>#N/A</v>
      </c>
      <c r="DN324" t="e">
        <v>#N/A</v>
      </c>
      <c r="DO324" t="e">
        <v>#N/A</v>
      </c>
      <c r="DP324" t="e">
        <v>#N/A</v>
      </c>
      <c r="DQ324" t="e">
        <v>#N/A</v>
      </c>
      <c r="DR324" t="e">
        <v>#N/A</v>
      </c>
      <c r="DS324" t="e">
        <v>#N/A</v>
      </c>
      <c r="DT324" t="e">
        <v>#N/A</v>
      </c>
      <c r="DU324" t="e">
        <v>#N/A</v>
      </c>
      <c r="DV324" t="e">
        <v>#N/A</v>
      </c>
      <c r="DW324" t="e">
        <v>#N/A</v>
      </c>
      <c r="DX324" t="e">
        <v>#N/A</v>
      </c>
      <c r="DY324" t="e">
        <v>#N/A</v>
      </c>
      <c r="DZ324" t="e">
        <v>#N/A</v>
      </c>
      <c r="EA324" t="e">
        <v>#N/A</v>
      </c>
      <c r="EB324" t="e">
        <v>#N/A</v>
      </c>
      <c r="EC324" t="e">
        <v>#N/A</v>
      </c>
    </row>
    <row r="325" spans="1:133" customFormat="1" x14ac:dyDescent="0.25">
      <c r="A325" t="s">
        <v>1040</v>
      </c>
      <c r="B325" t="s">
        <v>1330</v>
      </c>
      <c r="C325">
        <v>325</v>
      </c>
      <c r="D325">
        <v>73066.706076599468</v>
      </c>
      <c r="E325">
        <v>80.532180582162255</v>
      </c>
      <c r="F325">
        <v>1035.9061442699463</v>
      </c>
      <c r="G325">
        <v>52694.890401195051</v>
      </c>
      <c r="H325">
        <v>66.571428569999995</v>
      </c>
      <c r="I325">
        <v>27.997879709999999</v>
      </c>
      <c r="J325">
        <v>18.13506314</v>
      </c>
      <c r="K325">
        <v>11.77972314</v>
      </c>
      <c r="L325">
        <v>7.6802345699999996</v>
      </c>
      <c r="M325">
        <v>2708.7142857099998</v>
      </c>
      <c r="N325">
        <v>1941.5714285700001</v>
      </c>
      <c r="O325">
        <v>1904.71428571</v>
      </c>
      <c r="P325">
        <v>1917.42857142</v>
      </c>
      <c r="Q325">
        <v>1931</v>
      </c>
      <c r="R325">
        <v>1937.71428571</v>
      </c>
      <c r="S325">
        <v>767.14285714000005</v>
      </c>
      <c r="T325">
        <v>714.85714284999995</v>
      </c>
      <c r="U325">
        <v>727.71428571000001</v>
      </c>
      <c r="V325">
        <v>738.42857142000003</v>
      </c>
      <c r="W325">
        <v>749</v>
      </c>
      <c r="X325">
        <v>27.45296042</v>
      </c>
      <c r="Y325">
        <v>1.3790467099999999</v>
      </c>
      <c r="Z325">
        <v>1904.2857142800001</v>
      </c>
      <c r="AA325">
        <v>1884.1428571399999</v>
      </c>
      <c r="AB325">
        <v>1846.42857142</v>
      </c>
      <c r="AC325">
        <v>1859.7541285699999</v>
      </c>
      <c r="AD325">
        <v>802.28571427999998</v>
      </c>
      <c r="AE325">
        <v>835.28571427999998</v>
      </c>
      <c r="AF325">
        <v>865.57142856999997</v>
      </c>
      <c r="AG325">
        <v>896.53202856999997</v>
      </c>
      <c r="AH325">
        <v>76501.471543709995</v>
      </c>
      <c r="AI325">
        <v>17760.12760028</v>
      </c>
      <c r="AJ325">
        <v>7.9745145700000002</v>
      </c>
      <c r="AK325">
        <v>62.985378849999996</v>
      </c>
      <c r="AL325">
        <v>275016.04067800002</v>
      </c>
      <c r="AM325">
        <v>47.92757142</v>
      </c>
      <c r="AN325">
        <v>2.60350832</v>
      </c>
      <c r="AO325">
        <v>12.712509710000001</v>
      </c>
      <c r="AP325">
        <v>5.8754714200000002</v>
      </c>
      <c r="AQ325">
        <v>8.62971428</v>
      </c>
      <c r="AR325">
        <v>2.7046714199999999</v>
      </c>
      <c r="AS325">
        <v>4.60278571</v>
      </c>
      <c r="AT325">
        <v>5.6452428499999998</v>
      </c>
      <c r="AU325">
        <v>361906.93194770999</v>
      </c>
      <c r="AV325">
        <v>274111.59749128</v>
      </c>
      <c r="AW325">
        <v>280233.40705471003</v>
      </c>
      <c r="AX325">
        <v>314792.15458199999</v>
      </c>
      <c r="AY325">
        <v>345480.33375042002</v>
      </c>
      <c r="AZ325">
        <v>27375.934448280001</v>
      </c>
      <c r="BA325">
        <v>1319.8048987100001</v>
      </c>
      <c r="BB325">
        <v>6636.79898985</v>
      </c>
      <c r="BC325">
        <v>236.12452271000001</v>
      </c>
      <c r="BD325">
        <v>275.13427085000001</v>
      </c>
      <c r="BE325">
        <v>125844.38860842001</v>
      </c>
      <c r="BF325">
        <v>98105.874941999995</v>
      </c>
      <c r="BG325">
        <v>7.6395208500000003</v>
      </c>
      <c r="BH325">
        <v>209.14285713999999</v>
      </c>
      <c r="BI325">
        <v>215.91666666</v>
      </c>
      <c r="BJ325">
        <v>212.09523809000001</v>
      </c>
      <c r="BK325">
        <v>206.57142856999999</v>
      </c>
      <c r="BL325">
        <v>207.14285713999999</v>
      </c>
      <c r="BM325">
        <v>18.623588139999999</v>
      </c>
      <c r="BN325">
        <v>1.1337870000000001</v>
      </c>
      <c r="BO325">
        <v>0.56182684999999999</v>
      </c>
      <c r="BP325">
        <v>0.66727570999999997</v>
      </c>
      <c r="BQ325">
        <v>31.013033140000001</v>
      </c>
      <c r="BR325">
        <v>196.33333332999999</v>
      </c>
      <c r="BS325">
        <v>9229.2718432799993</v>
      </c>
      <c r="BT325">
        <v>41162.473728999998</v>
      </c>
      <c r="BU325">
        <v>148217.70972528</v>
      </c>
      <c r="BV325">
        <v>1053780.2585194199</v>
      </c>
      <c r="BW325">
        <v>2025.97832928</v>
      </c>
      <c r="BX325">
        <v>45.615293270000002</v>
      </c>
      <c r="BY325">
        <v>11.536821140000001</v>
      </c>
      <c r="BZ325">
        <v>104.14285714</v>
      </c>
      <c r="CA325">
        <v>98.483333329999994</v>
      </c>
      <c r="CB325">
        <v>112.18333333</v>
      </c>
      <c r="CC325">
        <v>106.79166666</v>
      </c>
      <c r="CD325">
        <v>101.64285714</v>
      </c>
      <c r="CE325">
        <v>85.285714279999993</v>
      </c>
      <c r="CF325">
        <v>77.533333330000005</v>
      </c>
      <c r="CG325">
        <v>89.433333329999996</v>
      </c>
      <c r="CH325">
        <v>82.625</v>
      </c>
      <c r="CI325">
        <v>83.142857140000004</v>
      </c>
      <c r="CJ325">
        <v>18.64285714</v>
      </c>
      <c r="CK325">
        <v>20.95</v>
      </c>
      <c r="CL325">
        <v>22.749999989999999</v>
      </c>
      <c r="CM325">
        <v>24.166666660000001</v>
      </c>
      <c r="CN325">
        <v>18.071428569999998</v>
      </c>
      <c r="CO325">
        <v>3.8975295700000001</v>
      </c>
      <c r="CP325">
        <v>86.785714279999993</v>
      </c>
      <c r="CQ325">
        <v>74.625</v>
      </c>
      <c r="CR325">
        <v>17.399999999999999</v>
      </c>
      <c r="CS325">
        <v>34</v>
      </c>
      <c r="CT325">
        <v>92.142857140000004</v>
      </c>
      <c r="CU325">
        <v>89.857142850000002</v>
      </c>
      <c r="CV325">
        <v>76.388888890000004</v>
      </c>
      <c r="CW325">
        <v>53.8</v>
      </c>
      <c r="CX325">
        <v>23.428571420000001</v>
      </c>
      <c r="CY325">
        <v>64.285714279999993</v>
      </c>
      <c r="CZ325">
        <v>77.285714279999993</v>
      </c>
      <c r="DA325">
        <v>88.428571419999997</v>
      </c>
      <c r="DB325">
        <v>754.14285714000005</v>
      </c>
      <c r="DC325">
        <v>26.571428569999998</v>
      </c>
      <c r="DD325">
        <v>70</v>
      </c>
      <c r="DE325">
        <v>82.142857140000004</v>
      </c>
      <c r="DF325">
        <v>89.857142850000002</v>
      </c>
      <c r="DG325">
        <v>1036.1428571399999</v>
      </c>
      <c r="DH325" t="e">
        <v>#N/A</v>
      </c>
      <c r="DI325" t="e">
        <v>#N/A</v>
      </c>
      <c r="DJ325" t="e">
        <v>#N/A</v>
      </c>
      <c r="DK325" t="e">
        <v>#N/A</v>
      </c>
      <c r="DL325" t="e">
        <v>#N/A</v>
      </c>
      <c r="DM325" t="e">
        <v>#N/A</v>
      </c>
      <c r="DN325" t="e">
        <v>#N/A</v>
      </c>
      <c r="DO325" t="e">
        <v>#N/A</v>
      </c>
      <c r="DP325" t="e">
        <v>#N/A</v>
      </c>
      <c r="DQ325" t="e">
        <v>#N/A</v>
      </c>
      <c r="DR325" t="e">
        <v>#N/A</v>
      </c>
      <c r="DS325" t="e">
        <v>#N/A</v>
      </c>
      <c r="DT325" t="e">
        <v>#N/A</v>
      </c>
      <c r="DU325" t="e">
        <v>#N/A</v>
      </c>
      <c r="DV325" t="e">
        <v>#N/A</v>
      </c>
      <c r="DW325" t="e">
        <v>#N/A</v>
      </c>
      <c r="DX325" t="e">
        <v>#N/A</v>
      </c>
      <c r="DY325" t="e">
        <v>#N/A</v>
      </c>
      <c r="DZ325" t="e">
        <v>#N/A</v>
      </c>
      <c r="EA325" t="e">
        <v>#N/A</v>
      </c>
      <c r="EB325" t="e">
        <v>#N/A</v>
      </c>
      <c r="EC325" t="e">
        <v>#N/A</v>
      </c>
    </row>
    <row r="326" spans="1:133" customFormat="1" x14ac:dyDescent="0.25">
      <c r="A326" t="s">
        <v>1041</v>
      </c>
      <c r="B326" t="s">
        <v>1331</v>
      </c>
      <c r="C326">
        <v>326</v>
      </c>
      <c r="D326">
        <v>293623.08007258648</v>
      </c>
      <c r="E326">
        <v>90.73650412948237</v>
      </c>
      <c r="F326">
        <v>903.72760655673119</v>
      </c>
      <c r="G326">
        <v>61438.633643275265</v>
      </c>
      <c r="H326">
        <v>86.857142850000002</v>
      </c>
      <c r="I326">
        <v>27.377060279999998</v>
      </c>
      <c r="J326">
        <v>25.749422280000001</v>
      </c>
      <c r="K326">
        <v>8.9923352800000007</v>
      </c>
      <c r="L326">
        <v>5.67219257</v>
      </c>
      <c r="M326">
        <v>10317.28571428</v>
      </c>
      <c r="N326">
        <v>7485.1428571400002</v>
      </c>
      <c r="O326">
        <v>7244</v>
      </c>
      <c r="P326">
        <v>7313.7142857099998</v>
      </c>
      <c r="Q326">
        <v>7392.2857142800003</v>
      </c>
      <c r="R326">
        <v>7472.7142857099998</v>
      </c>
      <c r="S326">
        <v>2832.1428571400002</v>
      </c>
      <c r="T326">
        <v>2533.1428571400002</v>
      </c>
      <c r="U326">
        <v>2602.42857142</v>
      </c>
      <c r="V326">
        <v>2644.42857142</v>
      </c>
      <c r="W326">
        <v>2720.1428571400002</v>
      </c>
      <c r="X326">
        <v>20.75951057</v>
      </c>
      <c r="Y326">
        <v>0.95261770999999995</v>
      </c>
      <c r="Z326">
        <v>7512.2857142800003</v>
      </c>
      <c r="AA326">
        <v>7494</v>
      </c>
      <c r="AB326">
        <v>7362.1428571400002</v>
      </c>
      <c r="AC326">
        <v>7402.1433571400003</v>
      </c>
      <c r="AD326">
        <v>3007.1428571400002</v>
      </c>
      <c r="AE326">
        <v>3164.42857142</v>
      </c>
      <c r="AF326">
        <v>3269.42857142</v>
      </c>
      <c r="AG326">
        <v>3443.2098000000001</v>
      </c>
      <c r="AH326">
        <v>68204.121524279995</v>
      </c>
      <c r="AI326">
        <v>11929.538386849999</v>
      </c>
      <c r="AJ326">
        <v>20.428828419999999</v>
      </c>
      <c r="AK326">
        <v>77.009279140000004</v>
      </c>
      <c r="AL326">
        <v>249136.04976657001</v>
      </c>
      <c r="AM326">
        <v>52.887428569999997</v>
      </c>
      <c r="AN326">
        <v>2.5085878899999998</v>
      </c>
      <c r="AO326">
        <v>9.9926055700000003</v>
      </c>
      <c r="AP326">
        <v>2.8301285699999998</v>
      </c>
      <c r="AQ326">
        <v>2.6065428499999999</v>
      </c>
      <c r="AR326">
        <v>1.9990714199999999</v>
      </c>
      <c r="AS326">
        <v>2.76248571</v>
      </c>
      <c r="AT326">
        <v>3.1968714199999999</v>
      </c>
      <c r="AU326">
        <v>413417.97990371002</v>
      </c>
      <c r="AV326">
        <v>330572.90934741998</v>
      </c>
      <c r="AW326">
        <v>346529.86173200002</v>
      </c>
      <c r="AX326">
        <v>383228.69327828003</v>
      </c>
      <c r="AY326">
        <v>412490.47376714001</v>
      </c>
      <c r="AZ326">
        <v>25440.297439850001</v>
      </c>
      <c r="BA326">
        <v>780.61396956999999</v>
      </c>
      <c r="BB326">
        <v>4597.6415434199998</v>
      </c>
      <c r="BC326">
        <v>97.604984000000002</v>
      </c>
      <c r="BD326">
        <v>123.88850456999999</v>
      </c>
      <c r="BE326">
        <v>112428.55925614</v>
      </c>
      <c r="BF326">
        <v>92826.30532385</v>
      </c>
      <c r="BG326">
        <v>6.1638498500000001</v>
      </c>
      <c r="BH326">
        <v>641.85714284999995</v>
      </c>
      <c r="BI326">
        <v>645.33333332999996</v>
      </c>
      <c r="BJ326">
        <v>641.84523808999995</v>
      </c>
      <c r="BK326">
        <v>622.42857142000003</v>
      </c>
      <c r="BL326">
        <v>611.57142856999997</v>
      </c>
      <c r="BM326">
        <v>15.49564728</v>
      </c>
      <c r="BN326">
        <v>5.1755681400000002</v>
      </c>
      <c r="BO326">
        <v>0.35876599999999997</v>
      </c>
      <c r="BP326">
        <v>0.38262085000000001</v>
      </c>
      <c r="BQ326">
        <v>45.156902199999998</v>
      </c>
      <c r="BR326">
        <v>541.85714284999995</v>
      </c>
      <c r="BS326">
        <v>6252.7809348500004</v>
      </c>
      <c r="BT326">
        <v>36895.840875709997</v>
      </c>
      <c r="BU326">
        <v>134942.52382842</v>
      </c>
      <c r="BV326">
        <v>1045451.63809442</v>
      </c>
      <c r="BW326">
        <v>2187.5832017100001</v>
      </c>
      <c r="BX326">
        <v>97.003135119999996</v>
      </c>
      <c r="BY326">
        <v>9.9297418499999992</v>
      </c>
      <c r="BZ326">
        <v>367.35714285</v>
      </c>
      <c r="CA326">
        <v>391.33333333000002</v>
      </c>
      <c r="CB326">
        <v>386.48809523</v>
      </c>
      <c r="CC326">
        <v>365.36904762</v>
      </c>
      <c r="CD326">
        <v>366.07142857000002</v>
      </c>
      <c r="CE326">
        <v>282.92857142000003</v>
      </c>
      <c r="CF326">
        <v>306.83333333000002</v>
      </c>
      <c r="CG326">
        <v>300.14285713999999</v>
      </c>
      <c r="CH326">
        <v>280.89285713999999</v>
      </c>
      <c r="CI326">
        <v>281.64285713999999</v>
      </c>
      <c r="CJ326">
        <v>86.428571419999997</v>
      </c>
      <c r="CK326">
        <v>84.5</v>
      </c>
      <c r="CL326">
        <v>86.345238089999995</v>
      </c>
      <c r="CM326">
        <v>84.476190470000006</v>
      </c>
      <c r="CN326">
        <v>85.642857140000004</v>
      </c>
      <c r="CO326">
        <v>3.5506125700000002</v>
      </c>
      <c r="CP326">
        <v>85.571428569999995</v>
      </c>
      <c r="CQ326">
        <v>73.396296289999995</v>
      </c>
      <c r="CR326">
        <v>16.5</v>
      </c>
      <c r="CS326">
        <v>31.714285709999999</v>
      </c>
      <c r="CT326">
        <v>84.857142850000002</v>
      </c>
      <c r="CU326">
        <v>83.857142850000002</v>
      </c>
      <c r="CV326">
        <v>79.15277777</v>
      </c>
      <c r="CW326">
        <v>55.666666659999997</v>
      </c>
      <c r="CX326">
        <v>27.714285709999999</v>
      </c>
      <c r="CY326">
        <v>66.428571419999997</v>
      </c>
      <c r="CZ326">
        <v>73.428571419999997</v>
      </c>
      <c r="DA326">
        <v>84.571428569999995</v>
      </c>
      <c r="DB326">
        <v>587.92857142000003</v>
      </c>
      <c r="DC326">
        <v>28.857142849999999</v>
      </c>
      <c r="DD326">
        <v>63.714285709999999</v>
      </c>
      <c r="DE326">
        <v>72.142857140000004</v>
      </c>
      <c r="DF326">
        <v>84.142857140000004</v>
      </c>
      <c r="DG326">
        <v>693.71428571000001</v>
      </c>
      <c r="DH326" t="e">
        <v>#N/A</v>
      </c>
      <c r="DI326" t="e">
        <v>#N/A</v>
      </c>
      <c r="DJ326" t="e">
        <v>#N/A</v>
      </c>
      <c r="DK326" t="e">
        <v>#N/A</v>
      </c>
      <c r="DL326" t="e">
        <v>#N/A</v>
      </c>
      <c r="DM326" t="e">
        <v>#N/A</v>
      </c>
      <c r="DN326" t="e">
        <v>#N/A</v>
      </c>
      <c r="DO326" t="e">
        <v>#N/A</v>
      </c>
      <c r="DP326" t="e">
        <v>#N/A</v>
      </c>
      <c r="DQ326" t="e">
        <v>#N/A</v>
      </c>
      <c r="DR326" t="e">
        <v>#N/A</v>
      </c>
      <c r="DS326" t="e">
        <v>#N/A</v>
      </c>
      <c r="DT326" t="e">
        <v>#N/A</v>
      </c>
      <c r="DU326" t="e">
        <v>#N/A</v>
      </c>
      <c r="DV326" t="e">
        <v>#N/A</v>
      </c>
      <c r="DW326" t="e">
        <v>#N/A</v>
      </c>
      <c r="DX326" t="e">
        <v>#N/A</v>
      </c>
      <c r="DY326" t="e">
        <v>#N/A</v>
      </c>
      <c r="DZ326" t="e">
        <v>#N/A</v>
      </c>
      <c r="EA326" t="e">
        <v>#N/A</v>
      </c>
      <c r="EB326" t="e">
        <v>#N/A</v>
      </c>
      <c r="EC326" t="e">
        <v>#N/A</v>
      </c>
    </row>
    <row r="327" spans="1:133" customFormat="1" x14ac:dyDescent="0.25">
      <c r="A327" t="s">
        <v>1042</v>
      </c>
      <c r="B327" t="s">
        <v>1332</v>
      </c>
      <c r="C327">
        <v>327</v>
      </c>
      <c r="D327">
        <v>484845.85359730135</v>
      </c>
      <c r="E327">
        <v>68.998455596715658</v>
      </c>
      <c r="F327">
        <v>1108.4586411390444</v>
      </c>
      <c r="G327">
        <v>48809.181841362442</v>
      </c>
      <c r="H327">
        <v>90</v>
      </c>
      <c r="I327">
        <v>28.283290139999998</v>
      </c>
      <c r="J327">
        <v>29.864484569999998</v>
      </c>
      <c r="K327">
        <v>8.9482471399999994</v>
      </c>
      <c r="L327">
        <v>5.7819981399999998</v>
      </c>
      <c r="M327">
        <v>20490.142857139999</v>
      </c>
      <c r="N327">
        <v>14695.42857142</v>
      </c>
      <c r="O327">
        <v>14370</v>
      </c>
      <c r="P327">
        <v>14493.57142857</v>
      </c>
      <c r="Q327">
        <v>14604.85714285</v>
      </c>
      <c r="R327">
        <v>14693</v>
      </c>
      <c r="S327">
        <v>5794.7142857099998</v>
      </c>
      <c r="T327">
        <v>5153.5714285699996</v>
      </c>
      <c r="U327">
        <v>5326.5714285699996</v>
      </c>
      <c r="V327">
        <v>5421.7142857099998</v>
      </c>
      <c r="W327">
        <v>5577.1428571400002</v>
      </c>
      <c r="X327">
        <v>20.44961657</v>
      </c>
      <c r="Y327">
        <v>0.97759141999999999</v>
      </c>
      <c r="Z327">
        <v>14852.85714285</v>
      </c>
      <c r="AA327">
        <v>14803.714285710001</v>
      </c>
      <c r="AB327">
        <v>14560.57142857</v>
      </c>
      <c r="AC327">
        <v>14411.650185709999</v>
      </c>
      <c r="AD327">
        <v>6195.5714285699996</v>
      </c>
      <c r="AE327">
        <v>6537.5714285699996</v>
      </c>
      <c r="AF327">
        <v>6801.8571428499999</v>
      </c>
      <c r="AG327">
        <v>7054.9646571399999</v>
      </c>
      <c r="AH327">
        <v>68945.022029</v>
      </c>
      <c r="AI327">
        <v>11866.487080139999</v>
      </c>
      <c r="AJ327">
        <v>30.582831850000002</v>
      </c>
      <c r="AK327">
        <v>185.56570600000001</v>
      </c>
      <c r="AL327">
        <v>243822.10220585001</v>
      </c>
      <c r="AM327">
        <v>59.056571419999997</v>
      </c>
      <c r="AN327">
        <v>2.4082780700000002</v>
      </c>
      <c r="AO327">
        <v>9.3517678499999999</v>
      </c>
      <c r="AP327">
        <v>2.3805714199999999</v>
      </c>
      <c r="AQ327">
        <v>1.05855714</v>
      </c>
      <c r="AR327">
        <v>2.9308571400000001</v>
      </c>
      <c r="AS327">
        <v>3.6573285699999998</v>
      </c>
      <c r="AT327">
        <v>3.4651571400000001</v>
      </c>
      <c r="AU327">
        <v>369013.71603980003</v>
      </c>
      <c r="AV327">
        <v>300781.67352027999</v>
      </c>
      <c r="AW327">
        <v>311287.88854032999</v>
      </c>
      <c r="AX327">
        <v>347021.84220900002</v>
      </c>
      <c r="AY327">
        <v>353803.77254770999</v>
      </c>
      <c r="AZ327">
        <v>24872.991439279998</v>
      </c>
      <c r="BA327">
        <v>594.78759542</v>
      </c>
      <c r="BB327">
        <v>4369.7762232799996</v>
      </c>
      <c r="BC327">
        <v>124.07207785</v>
      </c>
      <c r="BD327">
        <v>121.44865357</v>
      </c>
      <c r="BE327">
        <v>103602.43477942</v>
      </c>
      <c r="BF327">
        <v>87842.820884999994</v>
      </c>
      <c r="BG327">
        <v>7.0974382</v>
      </c>
      <c r="BH327">
        <v>1456.4</v>
      </c>
      <c r="BI327">
        <v>1445.19047619</v>
      </c>
      <c r="BJ327">
        <v>1463.26388888</v>
      </c>
      <c r="BK327">
        <v>1427.8571428499999</v>
      </c>
      <c r="BL327">
        <v>1403.2857142800001</v>
      </c>
      <c r="BM327">
        <v>17.529653400000001</v>
      </c>
      <c r="BN327">
        <v>2.1468691999999998</v>
      </c>
      <c r="BO327">
        <v>0.36718766000000003</v>
      </c>
      <c r="BP327">
        <v>0.39357832999999998</v>
      </c>
      <c r="BQ327">
        <v>33.465340529999999</v>
      </c>
      <c r="BR327">
        <v>1207.33333333</v>
      </c>
      <c r="BS327">
        <v>6470.8382048499998</v>
      </c>
      <c r="BT327">
        <v>38598.467271000001</v>
      </c>
      <c r="BU327">
        <v>136703.61279928</v>
      </c>
      <c r="BV327">
        <v>966592.39381849999</v>
      </c>
      <c r="BW327">
        <v>1996.97798085</v>
      </c>
      <c r="BX327">
        <v>61.438117839999997</v>
      </c>
      <c r="BY327">
        <v>11.112789830000001</v>
      </c>
      <c r="BZ327">
        <v>838.33333332999996</v>
      </c>
      <c r="CA327">
        <v>804.09722222000005</v>
      </c>
      <c r="CB327">
        <v>761.95833332999996</v>
      </c>
      <c r="CC327">
        <v>799.69047619000003</v>
      </c>
      <c r="CD327">
        <v>804.28571427999998</v>
      </c>
      <c r="CE327">
        <v>650.41666666000003</v>
      </c>
      <c r="CF327">
        <v>640.90277776999994</v>
      </c>
      <c r="CG327">
        <v>603.54166666000003</v>
      </c>
      <c r="CH327">
        <v>629.03571427999998</v>
      </c>
      <c r="CI327">
        <v>625.5</v>
      </c>
      <c r="CJ327">
        <v>188.33333332999999</v>
      </c>
      <c r="CK327">
        <v>163.19444444000001</v>
      </c>
      <c r="CL327">
        <v>158.41666666</v>
      </c>
      <c r="CM327">
        <v>170.65476190000001</v>
      </c>
      <c r="CN327">
        <v>177.64285713999999</v>
      </c>
      <c r="CO327">
        <v>4.0454986599999998</v>
      </c>
      <c r="CP327">
        <v>85.714285709999999</v>
      </c>
      <c r="CQ327">
        <v>77.373435490000006</v>
      </c>
      <c r="CR327">
        <v>14.46571428</v>
      </c>
      <c r="CS327">
        <v>32.714285709999999</v>
      </c>
      <c r="CT327">
        <v>86.285714279999993</v>
      </c>
      <c r="CU327">
        <v>85.142857140000004</v>
      </c>
      <c r="CV327">
        <v>79.389804690000005</v>
      </c>
      <c r="CW327">
        <v>55.5</v>
      </c>
      <c r="CX327">
        <v>31.857142849999999</v>
      </c>
      <c r="CY327">
        <v>68.428571419999997</v>
      </c>
      <c r="CZ327">
        <v>77.142857140000004</v>
      </c>
      <c r="DA327">
        <v>85.857142850000002</v>
      </c>
      <c r="DB327">
        <v>678.07142856999997</v>
      </c>
      <c r="DC327">
        <v>31.857142849999999</v>
      </c>
      <c r="DD327">
        <v>68.428571419999997</v>
      </c>
      <c r="DE327">
        <v>77.142857140000004</v>
      </c>
      <c r="DF327">
        <v>85.857142850000002</v>
      </c>
      <c r="DG327">
        <v>770.64285714000005</v>
      </c>
      <c r="DH327" t="e">
        <v>#N/A</v>
      </c>
      <c r="DI327" t="e">
        <v>#N/A</v>
      </c>
      <c r="DJ327" t="e">
        <v>#N/A</v>
      </c>
      <c r="DK327" t="e">
        <v>#N/A</v>
      </c>
      <c r="DL327" t="e">
        <v>#N/A</v>
      </c>
      <c r="DM327" t="e">
        <v>#N/A</v>
      </c>
      <c r="DN327" t="e">
        <v>#N/A</v>
      </c>
      <c r="DO327" t="e">
        <v>#N/A</v>
      </c>
      <c r="DP327" t="e">
        <v>#N/A</v>
      </c>
      <c r="DQ327" t="e">
        <v>#N/A</v>
      </c>
      <c r="DR327" t="e">
        <v>#N/A</v>
      </c>
      <c r="DS327" t="e">
        <v>#N/A</v>
      </c>
      <c r="DT327" t="e">
        <v>#N/A</v>
      </c>
      <c r="DU327" t="e">
        <v>#N/A</v>
      </c>
      <c r="DV327" t="e">
        <v>#N/A</v>
      </c>
      <c r="DW327" t="e">
        <v>#N/A</v>
      </c>
      <c r="DX327" t="e">
        <v>#N/A</v>
      </c>
      <c r="DY327" t="e">
        <v>#N/A</v>
      </c>
      <c r="DZ327" t="e">
        <v>#N/A</v>
      </c>
      <c r="EA327" t="e">
        <v>#N/A</v>
      </c>
      <c r="EB327" t="e">
        <v>#N/A</v>
      </c>
      <c r="EC327" t="e">
        <v>#N/A</v>
      </c>
    </row>
    <row r="328" spans="1:133" customFormat="1" x14ac:dyDescent="0.25">
      <c r="A328" t="s">
        <v>1043</v>
      </c>
      <c r="B328" t="s">
        <v>1333</v>
      </c>
      <c r="C328">
        <v>328</v>
      </c>
      <c r="D328">
        <v>114576.66122628294</v>
      </c>
      <c r="E328">
        <v>80.668563427270158</v>
      </c>
      <c r="F328">
        <v>941.65414375707758</v>
      </c>
      <c r="G328">
        <v>48252.386800504944</v>
      </c>
      <c r="H328">
        <v>89.857142850000002</v>
      </c>
      <c r="I328">
        <v>27.836959140000001</v>
      </c>
      <c r="J328">
        <v>25.877365569999998</v>
      </c>
      <c r="K328">
        <v>7.7247941400000002</v>
      </c>
      <c r="L328">
        <v>5.2280850000000001</v>
      </c>
      <c r="M328">
        <v>4960.1428571400002</v>
      </c>
      <c r="N328">
        <v>3573.7142857099998</v>
      </c>
      <c r="O328">
        <v>3529.8571428499999</v>
      </c>
      <c r="P328">
        <v>3540.7142857099998</v>
      </c>
      <c r="Q328">
        <v>3544.8571428499999</v>
      </c>
      <c r="R328">
        <v>3569.8571428499999</v>
      </c>
      <c r="S328">
        <v>1386.42857142</v>
      </c>
      <c r="T328">
        <v>1179</v>
      </c>
      <c r="U328">
        <v>1228</v>
      </c>
      <c r="V328">
        <v>1269.8571428499999</v>
      </c>
      <c r="W328">
        <v>1312.42857142</v>
      </c>
      <c r="X328">
        <v>18.837636710000002</v>
      </c>
      <c r="Y328">
        <v>0.83755071000000003</v>
      </c>
      <c r="Z328">
        <v>3511</v>
      </c>
      <c r="AA328">
        <v>3474.1428571400002</v>
      </c>
      <c r="AB328">
        <v>3440.2857142799999</v>
      </c>
      <c r="AC328">
        <v>3446.4437285700001</v>
      </c>
      <c r="AD328">
        <v>1477.71428571</v>
      </c>
      <c r="AE328">
        <v>1566.1428571399999</v>
      </c>
      <c r="AF328">
        <v>1631.8571428499999</v>
      </c>
      <c r="AG328">
        <v>1732.43875714</v>
      </c>
      <c r="AH328">
        <v>63562.58004542</v>
      </c>
      <c r="AI328">
        <v>10094.83444271</v>
      </c>
      <c r="AJ328">
        <v>-5.0062507099999998</v>
      </c>
      <c r="AK328">
        <v>161.38475800000001</v>
      </c>
      <c r="AL328">
        <v>229823.66870928</v>
      </c>
      <c r="AM328">
        <v>50.743714279999999</v>
      </c>
      <c r="AN328">
        <v>1.8948891299999999</v>
      </c>
      <c r="AO328">
        <v>15.228121420000001</v>
      </c>
      <c r="AP328">
        <v>-1.19624285</v>
      </c>
      <c r="AQ328">
        <v>-5.3040571400000003</v>
      </c>
      <c r="AR328">
        <v>-5.7657140000000003E-2</v>
      </c>
      <c r="AS328">
        <v>-1.8642142799999999</v>
      </c>
      <c r="AT328">
        <v>-2.3135857099999999</v>
      </c>
      <c r="AU328">
        <v>398333.92129271</v>
      </c>
      <c r="AV328">
        <v>304675.58142</v>
      </c>
      <c r="AW328">
        <v>321358.23787249997</v>
      </c>
      <c r="AX328">
        <v>357573.11890428001</v>
      </c>
      <c r="AY328">
        <v>418240.82597599999</v>
      </c>
      <c r="AZ328">
        <v>22270.515453849999</v>
      </c>
      <c r="BA328">
        <v>607.76186585000005</v>
      </c>
      <c r="BB328">
        <v>3681.8964014200001</v>
      </c>
      <c r="BC328">
        <v>104.53959114</v>
      </c>
      <c r="BD328">
        <v>392.91316028</v>
      </c>
      <c r="BE328">
        <v>106936.36399100001</v>
      </c>
      <c r="BF328">
        <v>81352.194018420007</v>
      </c>
      <c r="BG328">
        <v>5.6207398499999996</v>
      </c>
      <c r="BH328">
        <v>270.85714285</v>
      </c>
      <c r="BI328">
        <v>306.34523809000001</v>
      </c>
      <c r="BJ328">
        <v>299.45833333000002</v>
      </c>
      <c r="BK328">
        <v>287.85714285</v>
      </c>
      <c r="BL328">
        <v>266.42857142000003</v>
      </c>
      <c r="BM328">
        <v>13.78260985</v>
      </c>
      <c r="BN328">
        <v>5.4257375000000003</v>
      </c>
      <c r="BO328">
        <v>0.46003856999999998</v>
      </c>
      <c r="BP328">
        <v>0.44583656999999999</v>
      </c>
      <c r="BQ328">
        <v>35.456968549999999</v>
      </c>
      <c r="BR328">
        <v>269.28571427999998</v>
      </c>
      <c r="BS328">
        <v>5146.3560871400005</v>
      </c>
      <c r="BT328">
        <v>33131.439325140003</v>
      </c>
      <c r="BU328">
        <v>118883.08764228001</v>
      </c>
      <c r="BV328">
        <v>959795.03106714005</v>
      </c>
      <c r="BW328">
        <v>1742.7059429999999</v>
      </c>
      <c r="BX328">
        <v>52.598384119999999</v>
      </c>
      <c r="BY328">
        <v>9.9243294199999994</v>
      </c>
      <c r="BZ328">
        <v>179.14285713999999</v>
      </c>
      <c r="CA328">
        <v>149.88333333</v>
      </c>
      <c r="CB328">
        <v>151.58333332999999</v>
      </c>
      <c r="CC328">
        <v>164.25</v>
      </c>
      <c r="CD328">
        <v>168.78571428000001</v>
      </c>
      <c r="CE328">
        <v>140.14285713999999</v>
      </c>
      <c r="CF328">
        <v>118.85</v>
      </c>
      <c r="CG328">
        <v>122.4</v>
      </c>
      <c r="CH328">
        <v>129.03571428000001</v>
      </c>
      <c r="CI328">
        <v>130.35714285</v>
      </c>
      <c r="CJ328">
        <v>38.928571419999997</v>
      </c>
      <c r="CK328">
        <v>31.033333330000001</v>
      </c>
      <c r="CL328">
        <v>29.18333333</v>
      </c>
      <c r="CM328">
        <v>35.214285709999999</v>
      </c>
      <c r="CN328">
        <v>37.714285709999999</v>
      </c>
      <c r="CO328">
        <v>3.5684097100000001</v>
      </c>
      <c r="CP328">
        <v>85.785714279999993</v>
      </c>
      <c r="CR328">
        <v>14.71428571</v>
      </c>
      <c r="CS328">
        <v>29.571428569999998</v>
      </c>
      <c r="CT328">
        <v>82.571428569999995</v>
      </c>
      <c r="CU328">
        <v>81.714285709999999</v>
      </c>
      <c r="CW328">
        <v>55.428571419999997</v>
      </c>
      <c r="CX328">
        <v>37</v>
      </c>
      <c r="CY328">
        <v>69.857142850000002</v>
      </c>
      <c r="CZ328">
        <v>75.285714279999993</v>
      </c>
      <c r="DA328">
        <v>86.714285709999999</v>
      </c>
      <c r="DB328">
        <v>675.28571427999998</v>
      </c>
      <c r="DC328">
        <v>33.571428570000002</v>
      </c>
      <c r="DD328">
        <v>69.285714279999993</v>
      </c>
      <c r="DE328">
        <v>73.428571419999997</v>
      </c>
      <c r="DF328">
        <v>84.714285709999999</v>
      </c>
      <c r="DG328">
        <v>751.28571427999998</v>
      </c>
      <c r="DH328" t="e">
        <v>#N/A</v>
      </c>
      <c r="DI328" t="e">
        <v>#N/A</v>
      </c>
      <c r="DJ328" t="e">
        <v>#N/A</v>
      </c>
      <c r="DK328" t="e">
        <v>#N/A</v>
      </c>
      <c r="DL328" t="e">
        <v>#N/A</v>
      </c>
      <c r="DM328" t="e">
        <v>#N/A</v>
      </c>
      <c r="DN328" t="e">
        <v>#N/A</v>
      </c>
      <c r="DO328" t="e">
        <v>#N/A</v>
      </c>
      <c r="DP328" t="e">
        <v>#N/A</v>
      </c>
      <c r="DQ328" t="e">
        <v>#N/A</v>
      </c>
      <c r="DR328" t="e">
        <v>#N/A</v>
      </c>
      <c r="DS328" t="e">
        <v>#N/A</v>
      </c>
      <c r="DT328" t="e">
        <v>#N/A</v>
      </c>
      <c r="DU328" t="e">
        <v>#N/A</v>
      </c>
      <c r="DV328" t="e">
        <v>#N/A</v>
      </c>
      <c r="DW328" t="e">
        <v>#N/A</v>
      </c>
      <c r="DX328" t="e">
        <v>#N/A</v>
      </c>
      <c r="DY328" t="e">
        <v>#N/A</v>
      </c>
      <c r="DZ328" t="e">
        <v>#N/A</v>
      </c>
      <c r="EA328" t="e">
        <v>#N/A</v>
      </c>
      <c r="EB328" t="e">
        <v>#N/A</v>
      </c>
      <c r="EC328" t="e">
        <v>#N/A</v>
      </c>
    </row>
    <row r="329" spans="1:133" customFormat="1" x14ac:dyDescent="0.25">
      <c r="A329" t="s">
        <v>1044</v>
      </c>
      <c r="B329" t="s">
        <v>1334</v>
      </c>
      <c r="C329">
        <v>329</v>
      </c>
      <c r="D329">
        <v>41193.603323807838</v>
      </c>
      <c r="E329">
        <v>63.757492199614894</v>
      </c>
      <c r="F329">
        <v>1366.2278054710257</v>
      </c>
      <c r="G329">
        <v>49193.26727325924</v>
      </c>
      <c r="H329">
        <v>66.428571419999997</v>
      </c>
      <c r="I329">
        <v>26.458247419999999</v>
      </c>
      <c r="J329">
        <v>18.02280528</v>
      </c>
      <c r="K329">
        <v>11.34735585</v>
      </c>
      <c r="L329">
        <v>7.1008678500000002</v>
      </c>
      <c r="M329">
        <v>2355</v>
      </c>
      <c r="N329">
        <v>1731.71428571</v>
      </c>
      <c r="O329">
        <v>1691</v>
      </c>
      <c r="P329">
        <v>1706.8571428499999</v>
      </c>
      <c r="Q329">
        <v>1728.1428571399999</v>
      </c>
      <c r="R329">
        <v>1736.5714285700001</v>
      </c>
      <c r="S329">
        <v>623.28571427999998</v>
      </c>
      <c r="T329">
        <v>577.85714284999995</v>
      </c>
      <c r="U329">
        <v>589.42857142000003</v>
      </c>
      <c r="V329">
        <v>590.14285714000005</v>
      </c>
      <c r="W329">
        <v>600.85714284999995</v>
      </c>
      <c r="X329">
        <v>26.90127442</v>
      </c>
      <c r="Y329">
        <v>1.2608964199999999</v>
      </c>
      <c r="Z329">
        <v>1708.8571428499999</v>
      </c>
      <c r="AA329">
        <v>1687.1428571399999</v>
      </c>
      <c r="AB329">
        <v>1676.71428571</v>
      </c>
      <c r="AC329">
        <v>1658.36502857</v>
      </c>
      <c r="AD329">
        <v>671</v>
      </c>
      <c r="AE329">
        <v>708.71428571000001</v>
      </c>
      <c r="AF329">
        <v>739.42857142000003</v>
      </c>
      <c r="AG329">
        <v>766.64168571000005</v>
      </c>
      <c r="AH329">
        <v>68713.024542280007</v>
      </c>
      <c r="AI329">
        <v>15592.96686357</v>
      </c>
      <c r="AJ329">
        <v>6.5255414199999997</v>
      </c>
      <c r="AK329">
        <v>273.35440384999998</v>
      </c>
      <c r="AL329">
        <v>259863.02294657001</v>
      </c>
      <c r="AM329">
        <v>54.341000000000001</v>
      </c>
      <c r="AN329">
        <v>2.18280692</v>
      </c>
      <c r="AO329">
        <v>11.162641280000001</v>
      </c>
      <c r="AP329">
        <v>4.4253285699999996</v>
      </c>
      <c r="AQ329">
        <v>1.61945714</v>
      </c>
      <c r="AR329">
        <v>1.9047857100000001</v>
      </c>
      <c r="AS329">
        <v>3.2397428499999998</v>
      </c>
      <c r="AT329">
        <v>3.21828571</v>
      </c>
      <c r="AU329">
        <v>349874.71038827999</v>
      </c>
      <c r="AV329">
        <v>327375.01217542001</v>
      </c>
      <c r="AW329">
        <v>310121.26825427997</v>
      </c>
      <c r="AX329">
        <v>315340.52848500002</v>
      </c>
      <c r="AY329">
        <v>322838.85124470998</v>
      </c>
      <c r="AZ329">
        <v>23748.17845214</v>
      </c>
      <c r="BA329">
        <v>1223.6642099999999</v>
      </c>
      <c r="BB329">
        <v>5537.6589665700003</v>
      </c>
      <c r="BC329">
        <v>182.64417427999999</v>
      </c>
      <c r="BD329">
        <v>151.49977856999999</v>
      </c>
      <c r="BE329">
        <v>116376.45734885</v>
      </c>
      <c r="BF329">
        <v>89771.899036140007</v>
      </c>
      <c r="BG329">
        <v>6.8494582800000003</v>
      </c>
      <c r="BH329">
        <v>160.85714285</v>
      </c>
      <c r="BI329">
        <v>151.69047619</v>
      </c>
      <c r="BJ329">
        <v>162.60714285</v>
      </c>
      <c r="BK329">
        <v>159.42857142</v>
      </c>
      <c r="BL329">
        <v>159.57142856999999</v>
      </c>
      <c r="BM329">
        <v>18.419839849999999</v>
      </c>
      <c r="BN329">
        <v>0</v>
      </c>
      <c r="BO329">
        <v>0.59628466000000002</v>
      </c>
      <c r="BP329">
        <v>1.05056657</v>
      </c>
      <c r="BQ329">
        <v>28.10479759</v>
      </c>
      <c r="BR329">
        <v>122.14285714</v>
      </c>
      <c r="BS329">
        <v>8224.0725642800007</v>
      </c>
      <c r="BT329">
        <v>36763.111643279997</v>
      </c>
      <c r="BU329">
        <v>138826.95180628001</v>
      </c>
      <c r="BV329">
        <v>1094480.37107585</v>
      </c>
      <c r="BW329">
        <v>1654.69619057</v>
      </c>
      <c r="BX329">
        <v>59.665157290000003</v>
      </c>
      <c r="BY329">
        <v>9.8434410000000003</v>
      </c>
      <c r="BZ329">
        <v>79.214285709999999</v>
      </c>
      <c r="CA329">
        <v>88.347222220000006</v>
      </c>
      <c r="CB329">
        <v>79.452380950000006</v>
      </c>
      <c r="CC329">
        <v>80.904761899999997</v>
      </c>
      <c r="CD329">
        <v>81.285714279999993</v>
      </c>
      <c r="CE329">
        <v>61.071428570000002</v>
      </c>
      <c r="CF329">
        <v>70.541666660000004</v>
      </c>
      <c r="CG329">
        <v>63.23809524</v>
      </c>
      <c r="CH329">
        <v>69.15277777</v>
      </c>
      <c r="CI329">
        <v>63.5</v>
      </c>
      <c r="CJ329">
        <v>18.14285714</v>
      </c>
      <c r="CK329">
        <v>17.805555550000001</v>
      </c>
      <c r="CL329">
        <v>16.214285709999999</v>
      </c>
      <c r="CM329">
        <v>18.125</v>
      </c>
      <c r="CN329">
        <v>18</v>
      </c>
      <c r="CO329">
        <v>3.3587129999999998</v>
      </c>
      <c r="CP329">
        <v>86.071428569999995</v>
      </c>
      <c r="CR329">
        <v>17.75</v>
      </c>
      <c r="CS329">
        <v>32.857142850000002</v>
      </c>
      <c r="CT329">
        <v>88.428571419999997</v>
      </c>
      <c r="CU329">
        <v>89.142857140000004</v>
      </c>
      <c r="CW329">
        <v>48.833333330000002</v>
      </c>
      <c r="CX329">
        <v>23</v>
      </c>
      <c r="CY329">
        <v>78</v>
      </c>
      <c r="CZ329">
        <v>84.571428569999995</v>
      </c>
      <c r="DA329">
        <v>91.142857140000004</v>
      </c>
      <c r="DB329">
        <v>750.35714284999995</v>
      </c>
      <c r="DC329">
        <v>30.14285714</v>
      </c>
      <c r="DD329">
        <v>73.571428569999995</v>
      </c>
      <c r="DE329">
        <v>78.142857140000004</v>
      </c>
      <c r="DF329">
        <v>89.285714279999993</v>
      </c>
      <c r="DG329">
        <v>772.5</v>
      </c>
      <c r="DH329" t="e">
        <v>#N/A</v>
      </c>
      <c r="DI329" t="e">
        <v>#N/A</v>
      </c>
      <c r="DJ329" t="e">
        <v>#N/A</v>
      </c>
      <c r="DK329" t="e">
        <v>#N/A</v>
      </c>
      <c r="DL329" t="e">
        <v>#N/A</v>
      </c>
      <c r="DM329" t="e">
        <v>#N/A</v>
      </c>
      <c r="DN329" t="e">
        <v>#N/A</v>
      </c>
      <c r="DO329" t="e">
        <v>#N/A</v>
      </c>
      <c r="DP329" t="e">
        <v>#N/A</v>
      </c>
      <c r="DQ329" t="e">
        <v>#N/A</v>
      </c>
      <c r="DR329" t="e">
        <v>#N/A</v>
      </c>
      <c r="DS329" t="e">
        <v>#N/A</v>
      </c>
      <c r="DT329" t="e">
        <v>#N/A</v>
      </c>
      <c r="DU329" t="e">
        <v>#N/A</v>
      </c>
      <c r="DV329" t="e">
        <v>#N/A</v>
      </c>
      <c r="DW329" t="e">
        <v>#N/A</v>
      </c>
      <c r="DX329" t="e">
        <v>#N/A</v>
      </c>
      <c r="DY329" t="e">
        <v>#N/A</v>
      </c>
      <c r="DZ329" t="e">
        <v>#N/A</v>
      </c>
      <c r="EA329" t="e">
        <v>#N/A</v>
      </c>
      <c r="EB329" t="e">
        <v>#N/A</v>
      </c>
      <c r="EC329" t="e">
        <v>#N/A</v>
      </c>
    </row>
    <row r="330" spans="1:133" customFormat="1" x14ac:dyDescent="0.25">
      <c r="A330" t="s">
        <v>1045</v>
      </c>
      <c r="B330" t="s">
        <v>1335</v>
      </c>
      <c r="C330">
        <v>330</v>
      </c>
      <c r="D330">
        <v>66616.597380480001</v>
      </c>
      <c r="E330">
        <v>71.370240868158078</v>
      </c>
      <c r="F330">
        <v>1302.2278851829019</v>
      </c>
      <c r="G330">
        <v>53945.058349740204</v>
      </c>
      <c r="H330">
        <v>72.857142850000002</v>
      </c>
      <c r="I330">
        <v>27.480836419999999</v>
      </c>
      <c r="J330">
        <v>20.12093814</v>
      </c>
      <c r="K330">
        <v>11.389089999999999</v>
      </c>
      <c r="L330">
        <v>7.3483070000000001</v>
      </c>
      <c r="M330">
        <v>3422</v>
      </c>
      <c r="N330">
        <v>2482.5714285700001</v>
      </c>
      <c r="O330">
        <v>2423</v>
      </c>
      <c r="P330">
        <v>2448.7142857099998</v>
      </c>
      <c r="Q330">
        <v>2463.42857142</v>
      </c>
      <c r="R330">
        <v>2479.7142857099998</v>
      </c>
      <c r="S330">
        <v>939.42857142000003</v>
      </c>
      <c r="T330">
        <v>844.71428571000001</v>
      </c>
      <c r="U330">
        <v>859</v>
      </c>
      <c r="V330">
        <v>878.85714284999995</v>
      </c>
      <c r="W330">
        <v>902.14285714000005</v>
      </c>
      <c r="X330">
        <v>26.81627142</v>
      </c>
      <c r="Y330">
        <v>1.19516</v>
      </c>
      <c r="Z330">
        <v>2426.5714285700001</v>
      </c>
      <c r="AA330">
        <v>2401.8571428499999</v>
      </c>
      <c r="AB330">
        <v>2386.8571428499999</v>
      </c>
      <c r="AC330">
        <v>2370.4972285700001</v>
      </c>
      <c r="AD330">
        <v>987.85714284999995</v>
      </c>
      <c r="AE330">
        <v>1039.2857142800001</v>
      </c>
      <c r="AF330">
        <v>1098.1428571399999</v>
      </c>
      <c r="AG330">
        <v>1143.48677142</v>
      </c>
      <c r="AH330">
        <v>68686.297803420006</v>
      </c>
      <c r="AI330">
        <v>15491.993005140001</v>
      </c>
      <c r="AJ330">
        <v>6.2695491399999996</v>
      </c>
      <c r="AK330">
        <v>117.99869771</v>
      </c>
      <c r="AL330">
        <v>250352.77548785001</v>
      </c>
      <c r="AM330">
        <v>49.287285709999999</v>
      </c>
      <c r="AN330">
        <v>2.7243936600000001</v>
      </c>
      <c r="AO330">
        <v>13.63906671</v>
      </c>
      <c r="AP330">
        <v>3.1982714200000002</v>
      </c>
      <c r="AQ330">
        <v>4.5265000000000004</v>
      </c>
      <c r="AR330">
        <v>2.8050999999999999</v>
      </c>
      <c r="AS330">
        <v>1.72005714</v>
      </c>
      <c r="AT330">
        <v>4.2284428500000004</v>
      </c>
      <c r="AU330">
        <v>380006.21720228001</v>
      </c>
      <c r="AV330">
        <v>329955.25575085002</v>
      </c>
      <c r="AW330">
        <v>311239.37204171001</v>
      </c>
      <c r="AX330">
        <v>352603.09619085002</v>
      </c>
      <c r="AY330">
        <v>359030.44656014</v>
      </c>
      <c r="AZ330">
        <v>24788.51751985</v>
      </c>
      <c r="BA330">
        <v>818.13745885000003</v>
      </c>
      <c r="BB330">
        <v>5735.7117028499997</v>
      </c>
      <c r="BC330">
        <v>215.15067056999999</v>
      </c>
      <c r="BD330">
        <v>125.83006684999999</v>
      </c>
      <c r="BE330">
        <v>109470.98262313999</v>
      </c>
      <c r="BF330">
        <v>90246.603957569998</v>
      </c>
      <c r="BG330">
        <v>6.6070869999999999</v>
      </c>
      <c r="BH330">
        <v>228.28571428000001</v>
      </c>
      <c r="BI330">
        <v>213.97619047000001</v>
      </c>
      <c r="BJ330">
        <v>224.78571428000001</v>
      </c>
      <c r="BK330">
        <v>210.28571428000001</v>
      </c>
      <c r="BL330">
        <v>221.14285713999999</v>
      </c>
      <c r="BM330">
        <v>17.01565214</v>
      </c>
      <c r="BN330">
        <v>1.4352102</v>
      </c>
      <c r="BO330">
        <v>0.44662313999999997</v>
      </c>
      <c r="BP330">
        <v>0.71772957000000004</v>
      </c>
      <c r="BQ330">
        <v>28.323383239999998</v>
      </c>
      <c r="BR330">
        <v>196</v>
      </c>
      <c r="BS330">
        <v>8479.1183144200004</v>
      </c>
      <c r="BT330">
        <v>38100.099434000003</v>
      </c>
      <c r="BU330">
        <v>139008.10603585001</v>
      </c>
      <c r="BV330">
        <v>1169228.87231857</v>
      </c>
      <c r="BW330">
        <v>1783.6055027100001</v>
      </c>
      <c r="BX330">
        <v>51.481616870000003</v>
      </c>
      <c r="BY330">
        <v>9.5643635699999994</v>
      </c>
      <c r="BZ330">
        <v>113.14285714</v>
      </c>
      <c r="CA330">
        <v>123.03571427999999</v>
      </c>
      <c r="CB330">
        <v>115.89285714</v>
      </c>
      <c r="CC330">
        <v>112.69444444</v>
      </c>
      <c r="CD330">
        <v>113.5</v>
      </c>
      <c r="CE330">
        <v>88.857142850000002</v>
      </c>
      <c r="CF330">
        <v>101.38095238</v>
      </c>
      <c r="CG330">
        <v>94.904761899999997</v>
      </c>
      <c r="CH330">
        <v>90.499999990000006</v>
      </c>
      <c r="CI330">
        <v>89.142857140000004</v>
      </c>
      <c r="CJ330">
        <v>24.285714280000001</v>
      </c>
      <c r="CK330">
        <v>21.6547619</v>
      </c>
      <c r="CL330">
        <v>20.988095229999999</v>
      </c>
      <c r="CM330">
        <v>22.194444440000002</v>
      </c>
      <c r="CN330">
        <v>24.285714280000001</v>
      </c>
      <c r="CO330">
        <v>3.3644438499999998</v>
      </c>
      <c r="CP330">
        <v>85.214285709999999</v>
      </c>
      <c r="CR330">
        <v>17.714285709999999</v>
      </c>
      <c r="CS330">
        <v>30.428571420000001</v>
      </c>
      <c r="CT330">
        <v>90.571428569999995</v>
      </c>
      <c r="CU330">
        <v>89.142857140000004</v>
      </c>
      <c r="CW330">
        <v>29.333333329999999</v>
      </c>
      <c r="CX330">
        <v>20.285714280000001</v>
      </c>
      <c r="CY330">
        <v>74.142857140000004</v>
      </c>
      <c r="CZ330">
        <v>78.571428569999995</v>
      </c>
      <c r="DA330">
        <v>89.857142850000002</v>
      </c>
      <c r="DB330">
        <v>649.64285714000005</v>
      </c>
      <c r="DC330">
        <v>28.428571420000001</v>
      </c>
      <c r="DD330">
        <v>70.428571419999997</v>
      </c>
      <c r="DE330">
        <v>81.142857140000004</v>
      </c>
      <c r="DF330">
        <v>88.857142850000002</v>
      </c>
      <c r="DG330">
        <v>918.35714284999995</v>
      </c>
      <c r="DH330" t="e">
        <v>#N/A</v>
      </c>
      <c r="DI330" t="e">
        <v>#N/A</v>
      </c>
      <c r="DJ330" t="e">
        <v>#N/A</v>
      </c>
      <c r="DK330" t="e">
        <v>#N/A</v>
      </c>
      <c r="DL330" t="e">
        <v>#N/A</v>
      </c>
      <c r="DM330" t="e">
        <v>#N/A</v>
      </c>
      <c r="DN330" t="e">
        <v>#N/A</v>
      </c>
      <c r="DO330" t="e">
        <v>#N/A</v>
      </c>
      <c r="DP330" t="e">
        <v>#N/A</v>
      </c>
      <c r="DQ330" t="e">
        <v>#N/A</v>
      </c>
      <c r="DR330" t="e">
        <v>#N/A</v>
      </c>
      <c r="DS330" t="e">
        <v>#N/A</v>
      </c>
      <c r="DT330" t="e">
        <v>#N/A</v>
      </c>
      <c r="DU330" t="e">
        <v>#N/A</v>
      </c>
      <c r="DV330" t="e">
        <v>#N/A</v>
      </c>
      <c r="DW330" t="e">
        <v>#N/A</v>
      </c>
      <c r="DX330" t="e">
        <v>#N/A</v>
      </c>
      <c r="DY330" t="e">
        <v>#N/A</v>
      </c>
      <c r="DZ330" t="e">
        <v>#N/A</v>
      </c>
      <c r="EA330" t="e">
        <v>#N/A</v>
      </c>
      <c r="EB330" t="e">
        <v>#N/A</v>
      </c>
      <c r="EC330" t="e">
        <v>#N/A</v>
      </c>
    </row>
    <row r="331" spans="1:133" customFormat="1" x14ac:dyDescent="0.25">
      <c r="A331" t="s">
        <v>1046</v>
      </c>
      <c r="B331" t="s">
        <v>1336</v>
      </c>
      <c r="C331">
        <v>331</v>
      </c>
      <c r="D331">
        <v>267556.85594118549</v>
      </c>
      <c r="E331">
        <v>93.162910114344356</v>
      </c>
      <c r="F331">
        <v>877.5885970799128</v>
      </c>
      <c r="G331">
        <v>75802.699441726261</v>
      </c>
      <c r="H331">
        <v>82</v>
      </c>
      <c r="I331">
        <v>28.539355570000001</v>
      </c>
      <c r="J331">
        <v>23.30322142</v>
      </c>
      <c r="K331">
        <v>10.330049710000001</v>
      </c>
      <c r="L331">
        <v>6.7689024199999999</v>
      </c>
      <c r="M331">
        <v>9766.8571428499999</v>
      </c>
      <c r="N331">
        <v>6977.5714285699996</v>
      </c>
      <c r="O331">
        <v>6819.8571428499999</v>
      </c>
      <c r="P331">
        <v>6875</v>
      </c>
      <c r="Q331">
        <v>6918.2857142800003</v>
      </c>
      <c r="R331">
        <v>6959.1428571400002</v>
      </c>
      <c r="S331">
        <v>2789.2857142799999</v>
      </c>
      <c r="T331">
        <v>2555.5714285700001</v>
      </c>
      <c r="U331">
        <v>2606.42857142</v>
      </c>
      <c r="V331">
        <v>2641.42857142</v>
      </c>
      <c r="W331">
        <v>2709.1428571400002</v>
      </c>
      <c r="X331">
        <v>23.72968328</v>
      </c>
      <c r="Y331">
        <v>1.2373510000000001</v>
      </c>
      <c r="Z331">
        <v>6962.7142857099998</v>
      </c>
      <c r="AA331">
        <v>6909.7142857099998</v>
      </c>
      <c r="AB331">
        <v>6847.1428571400002</v>
      </c>
      <c r="AC331">
        <v>6826.0826285700005</v>
      </c>
      <c r="AD331">
        <v>2920.7142857099998</v>
      </c>
      <c r="AE331">
        <v>3066.1428571400002</v>
      </c>
      <c r="AF331">
        <v>3186.2857142799999</v>
      </c>
      <c r="AG331">
        <v>3345.6128857099998</v>
      </c>
      <c r="AH331">
        <v>70231.985451569999</v>
      </c>
      <c r="AI331">
        <v>13730.73942485</v>
      </c>
      <c r="AJ331">
        <v>-3.4944958499999998</v>
      </c>
      <c r="AK331">
        <v>171.11287100000001</v>
      </c>
      <c r="AL331">
        <v>246057.11964814001</v>
      </c>
      <c r="AM331">
        <v>50.308</v>
      </c>
      <c r="AN331">
        <v>2.3160780700000001</v>
      </c>
      <c r="AO331">
        <v>11.420923</v>
      </c>
      <c r="AP331">
        <v>-0.63052856999999995</v>
      </c>
      <c r="AQ331">
        <v>0.27189999999999998</v>
      </c>
      <c r="AR331">
        <v>-1.0352571399999999</v>
      </c>
      <c r="AS331">
        <v>-7.1614280000000002E-2</v>
      </c>
      <c r="AT331">
        <v>-0.46588571000000001</v>
      </c>
      <c r="AU331">
        <v>343784.54735657002</v>
      </c>
      <c r="AV331">
        <v>272952.62197213998</v>
      </c>
      <c r="AW331">
        <v>300258.36657315999</v>
      </c>
      <c r="AX331">
        <v>310552.06092328002</v>
      </c>
      <c r="AY331">
        <v>331760.71952500002</v>
      </c>
      <c r="AZ331">
        <v>24000.239403570002</v>
      </c>
      <c r="BA331">
        <v>882.13349728000003</v>
      </c>
      <c r="BB331">
        <v>4884.7432147099998</v>
      </c>
      <c r="BC331">
        <v>125.24954828</v>
      </c>
      <c r="BD331">
        <v>64.670817569999997</v>
      </c>
      <c r="BE331">
        <v>101762.455002</v>
      </c>
      <c r="BF331">
        <v>84178.626071570005</v>
      </c>
      <c r="BG331">
        <v>7.0399352799999999</v>
      </c>
      <c r="BH331">
        <v>683</v>
      </c>
      <c r="BI331">
        <v>654.61904761000005</v>
      </c>
      <c r="BJ331">
        <v>676.63888887999997</v>
      </c>
      <c r="BK331">
        <v>683</v>
      </c>
      <c r="BL331">
        <v>673.14285714000005</v>
      </c>
      <c r="BM331">
        <v>17.373583849999999</v>
      </c>
      <c r="BN331">
        <v>2.7860179999999999</v>
      </c>
      <c r="BO331">
        <v>0.47042499999999998</v>
      </c>
      <c r="BP331">
        <v>0.49561327999999999</v>
      </c>
      <c r="BQ331">
        <v>33.392133639999997</v>
      </c>
      <c r="BR331">
        <v>667.71428571000001</v>
      </c>
      <c r="BS331">
        <v>7602.8121917099998</v>
      </c>
      <c r="BT331">
        <v>40403.75110714</v>
      </c>
      <c r="BU331">
        <v>141450.77320028</v>
      </c>
      <c r="BV331">
        <v>1056907.19048728</v>
      </c>
      <c r="BW331">
        <v>2884.4009272799999</v>
      </c>
      <c r="BX331">
        <v>53.480131810000003</v>
      </c>
      <c r="BY331">
        <v>10.826266</v>
      </c>
      <c r="BZ331">
        <v>371.64285713999999</v>
      </c>
      <c r="CA331">
        <v>419.96428571000001</v>
      </c>
      <c r="CB331">
        <v>395.25</v>
      </c>
      <c r="CC331">
        <v>374.40476189999998</v>
      </c>
      <c r="CD331">
        <v>372.92857142000003</v>
      </c>
      <c r="CE331">
        <v>300.14285713999999</v>
      </c>
      <c r="CF331">
        <v>339.78571427999998</v>
      </c>
      <c r="CG331">
        <v>322.625</v>
      </c>
      <c r="CH331">
        <v>302.80952380000002</v>
      </c>
      <c r="CI331">
        <v>300.57142857000002</v>
      </c>
      <c r="CJ331">
        <v>70.428571419999997</v>
      </c>
      <c r="CK331">
        <v>80.178571419999997</v>
      </c>
      <c r="CL331">
        <v>72.625</v>
      </c>
      <c r="CM331">
        <v>71.595238089999995</v>
      </c>
      <c r="CN331">
        <v>71.071428569999995</v>
      </c>
      <c r="CO331">
        <v>3.8300714199999999</v>
      </c>
      <c r="CP331">
        <v>86.857142850000002</v>
      </c>
      <c r="CQ331">
        <v>76.834536510000007</v>
      </c>
      <c r="CR331">
        <v>15.8</v>
      </c>
      <c r="CS331">
        <v>32.428571419999997</v>
      </c>
      <c r="CT331">
        <v>87.285714279999993</v>
      </c>
      <c r="CU331">
        <v>84.857142850000002</v>
      </c>
      <c r="CV331">
        <v>78.312169310000002</v>
      </c>
      <c r="CW331">
        <v>78.5</v>
      </c>
      <c r="CX331">
        <v>33</v>
      </c>
      <c r="CY331">
        <v>72.857142850000002</v>
      </c>
      <c r="CZ331">
        <v>81</v>
      </c>
      <c r="DA331">
        <v>89.285714279999993</v>
      </c>
      <c r="DB331">
        <v>607.64285714000005</v>
      </c>
      <c r="DC331">
        <v>32.857142850000002</v>
      </c>
      <c r="DD331">
        <v>72.714285709999999</v>
      </c>
      <c r="DE331">
        <v>80.857142850000002</v>
      </c>
      <c r="DF331">
        <v>89.285714279999993</v>
      </c>
      <c r="DG331">
        <v>612.64285714000005</v>
      </c>
      <c r="DH331" t="e">
        <v>#N/A</v>
      </c>
      <c r="DI331" t="e">
        <v>#N/A</v>
      </c>
      <c r="DJ331" t="e">
        <v>#N/A</v>
      </c>
      <c r="DK331" t="e">
        <v>#N/A</v>
      </c>
      <c r="DL331" t="e">
        <v>#N/A</v>
      </c>
      <c r="DM331" t="e">
        <v>#N/A</v>
      </c>
      <c r="DN331" t="e">
        <v>#N/A</v>
      </c>
      <c r="DO331" t="e">
        <v>#N/A</v>
      </c>
      <c r="DP331" t="e">
        <v>#N/A</v>
      </c>
      <c r="DQ331" t="e">
        <v>#N/A</v>
      </c>
      <c r="DR331" t="e">
        <v>#N/A</v>
      </c>
      <c r="DS331" t="e">
        <v>#N/A</v>
      </c>
      <c r="DT331" t="e">
        <v>#N/A</v>
      </c>
      <c r="DU331" t="e">
        <v>#N/A</v>
      </c>
      <c r="DV331" t="e">
        <v>#N/A</v>
      </c>
      <c r="DW331" t="e">
        <v>#N/A</v>
      </c>
      <c r="DX331" t="e">
        <v>#N/A</v>
      </c>
      <c r="DY331" t="e">
        <v>#N/A</v>
      </c>
      <c r="DZ331" t="e">
        <v>#N/A</v>
      </c>
      <c r="EA331" t="e">
        <v>#N/A</v>
      </c>
      <c r="EB331" t="e">
        <v>#N/A</v>
      </c>
      <c r="EC331" t="e">
        <v>#N/A</v>
      </c>
    </row>
    <row r="332" spans="1:133" customFormat="1" x14ac:dyDescent="0.25">
      <c r="A332" t="s">
        <v>1047</v>
      </c>
      <c r="B332" t="s">
        <v>1337</v>
      </c>
      <c r="C332">
        <v>332</v>
      </c>
      <c r="D332">
        <v>141685.284470282</v>
      </c>
      <c r="E332">
        <v>54.135419722821034</v>
      </c>
      <c r="F332">
        <v>1395.8909609585471</v>
      </c>
      <c r="G332">
        <v>62560.519664744708</v>
      </c>
      <c r="H332">
        <v>80.571428569999995</v>
      </c>
      <c r="I332">
        <v>28.314056999999998</v>
      </c>
      <c r="J332">
        <v>24.33371842</v>
      </c>
      <c r="K332">
        <v>10.29365314</v>
      </c>
      <c r="L332">
        <v>6.9518505700000004</v>
      </c>
      <c r="M332">
        <v>7951.8571428499999</v>
      </c>
      <c r="N332">
        <v>5701.4285714199996</v>
      </c>
      <c r="O332">
        <v>5554.2857142800003</v>
      </c>
      <c r="P332">
        <v>5613.1428571400002</v>
      </c>
      <c r="Q332">
        <v>5655.7142857099998</v>
      </c>
      <c r="R332">
        <v>5695.1428571400002</v>
      </c>
      <c r="S332">
        <v>2250.42857142</v>
      </c>
      <c r="T332">
        <v>2034</v>
      </c>
      <c r="U332">
        <v>2088.8571428499999</v>
      </c>
      <c r="V332">
        <v>2112.1428571400002</v>
      </c>
      <c r="W332">
        <v>2179.42857142</v>
      </c>
      <c r="X332">
        <v>24.556324849999999</v>
      </c>
      <c r="Y332">
        <v>1.28394557</v>
      </c>
      <c r="Z332">
        <v>5671.7142857099998</v>
      </c>
      <c r="AA332">
        <v>5627.7142857099998</v>
      </c>
      <c r="AB332">
        <v>5587.8571428499999</v>
      </c>
      <c r="AC332">
        <v>5540.2523714199997</v>
      </c>
      <c r="AD332">
        <v>2382.2857142799999</v>
      </c>
      <c r="AE332">
        <v>2512</v>
      </c>
      <c r="AF332">
        <v>2596</v>
      </c>
      <c r="AG332">
        <v>2746.9082857100002</v>
      </c>
      <c r="AH332">
        <v>67308.536603999994</v>
      </c>
      <c r="AI332">
        <v>13523.53459114</v>
      </c>
      <c r="AJ332">
        <v>-13.389523710000001</v>
      </c>
      <c r="AK332">
        <v>96.157157850000004</v>
      </c>
      <c r="AL332">
        <v>237565.01681641999</v>
      </c>
      <c r="AM332">
        <v>50.055999999999997</v>
      </c>
      <c r="AN332">
        <v>2.0036022299999998</v>
      </c>
      <c r="AO332">
        <v>10.48333042</v>
      </c>
      <c r="AP332">
        <v>-3.6700571399999999</v>
      </c>
      <c r="AQ332">
        <v>-4.0948285699999998</v>
      </c>
      <c r="AR332">
        <v>-4.1678571399999997</v>
      </c>
      <c r="AS332">
        <v>-3.8698999999999999</v>
      </c>
      <c r="AT332">
        <v>-4.2750571400000004</v>
      </c>
      <c r="AU332">
        <v>399780.66857128002</v>
      </c>
      <c r="AV332">
        <v>316051.00917084998</v>
      </c>
      <c r="AW332">
        <v>341699.85275349999</v>
      </c>
      <c r="AX332">
        <v>345680.76957757003</v>
      </c>
      <c r="AY332">
        <v>362378.52659600001</v>
      </c>
      <c r="AZ332">
        <v>24106.426628000001</v>
      </c>
      <c r="BA332">
        <v>884.64936370999999</v>
      </c>
      <c r="BB332">
        <v>4955.8082018499999</v>
      </c>
      <c r="BC332">
        <v>91.989046849999994</v>
      </c>
      <c r="BD332">
        <v>57.717149849999998</v>
      </c>
      <c r="BE332">
        <v>101640.65421242001</v>
      </c>
      <c r="BF332">
        <v>84979.945246710005</v>
      </c>
      <c r="BG332">
        <v>6.18523128</v>
      </c>
      <c r="BH332">
        <v>494.71428571000001</v>
      </c>
      <c r="BI332">
        <v>512.47619047000001</v>
      </c>
      <c r="BJ332">
        <v>486.19444443999998</v>
      </c>
      <c r="BK332">
        <v>504.85714285</v>
      </c>
      <c r="BL332">
        <v>496.57142857000002</v>
      </c>
      <c r="BM332">
        <v>15.570886420000001</v>
      </c>
      <c r="BN332">
        <v>1.3727635</v>
      </c>
      <c r="BO332">
        <v>0.54658127999999995</v>
      </c>
      <c r="BP332">
        <v>0.40400771000000002</v>
      </c>
      <c r="BQ332">
        <v>25.313858889999999</v>
      </c>
      <c r="BR332">
        <v>466.42857142000003</v>
      </c>
      <c r="BS332">
        <v>7437.1918081399999</v>
      </c>
      <c r="BT332">
        <v>37998.088748850001</v>
      </c>
      <c r="BU332">
        <v>134190.99484500001</v>
      </c>
      <c r="BV332">
        <v>969366.23637013999</v>
      </c>
      <c r="BW332">
        <v>2440.0209868500001</v>
      </c>
      <c r="BX332">
        <v>38.352390630000002</v>
      </c>
      <c r="BY332">
        <v>11.05020328</v>
      </c>
      <c r="BZ332">
        <v>310.14285713999999</v>
      </c>
      <c r="CA332">
        <v>301.46428571000001</v>
      </c>
      <c r="CB332">
        <v>298.72222221999999</v>
      </c>
      <c r="CC332">
        <v>305.71428571000001</v>
      </c>
      <c r="CD332">
        <v>304.14285713999999</v>
      </c>
      <c r="CE332">
        <v>247.21428571000001</v>
      </c>
      <c r="CF332">
        <v>241.65476190000001</v>
      </c>
      <c r="CG332">
        <v>242.75</v>
      </c>
      <c r="CH332">
        <v>242.28571428000001</v>
      </c>
      <c r="CI332">
        <v>241.14285713999999</v>
      </c>
      <c r="CJ332">
        <v>61.857142850000002</v>
      </c>
      <c r="CK332">
        <v>59.809523810000002</v>
      </c>
      <c r="CL332">
        <v>55.972222219999999</v>
      </c>
      <c r="CM332">
        <v>63.428571419999997</v>
      </c>
      <c r="CN332">
        <v>62.5</v>
      </c>
      <c r="CO332">
        <v>3.9268685699999999</v>
      </c>
      <c r="CP332">
        <v>86.785714279999993</v>
      </c>
      <c r="CQ332">
        <v>78.192018160000003</v>
      </c>
      <c r="CR332">
        <v>16.5</v>
      </c>
      <c r="CS332">
        <v>31.14285714</v>
      </c>
      <c r="CT332">
        <v>89</v>
      </c>
      <c r="CU332">
        <v>85.857142850000002</v>
      </c>
      <c r="CV332">
        <v>78.418775490000002</v>
      </c>
      <c r="CW332">
        <v>63.833333330000002</v>
      </c>
      <c r="CX332">
        <v>33.571428570000002</v>
      </c>
      <c r="CY332">
        <v>73.714285709999999</v>
      </c>
      <c r="CZ332">
        <v>83.571428569999995</v>
      </c>
      <c r="DA332">
        <v>89.857142850000002</v>
      </c>
      <c r="DB332">
        <v>689.41666666000003</v>
      </c>
      <c r="DC332">
        <v>32.142857139999997</v>
      </c>
      <c r="DD332">
        <v>71</v>
      </c>
      <c r="DE332">
        <v>81.142857140000004</v>
      </c>
      <c r="DF332">
        <v>87.571428569999995</v>
      </c>
      <c r="DG332">
        <v>747.85714284999995</v>
      </c>
      <c r="DH332" t="e">
        <v>#N/A</v>
      </c>
      <c r="DI332" t="e">
        <v>#N/A</v>
      </c>
      <c r="DJ332" t="e">
        <v>#N/A</v>
      </c>
      <c r="DK332" t="e">
        <v>#N/A</v>
      </c>
      <c r="DL332" t="e">
        <v>#N/A</v>
      </c>
      <c r="DM332" t="e">
        <v>#N/A</v>
      </c>
      <c r="DN332" t="e">
        <v>#N/A</v>
      </c>
      <c r="DO332" t="e">
        <v>#N/A</v>
      </c>
      <c r="DP332" t="e">
        <v>#N/A</v>
      </c>
      <c r="DQ332" t="e">
        <v>#N/A</v>
      </c>
      <c r="DR332" t="e">
        <v>#N/A</v>
      </c>
      <c r="DS332" t="e">
        <v>#N/A</v>
      </c>
      <c r="DT332" t="e">
        <v>#N/A</v>
      </c>
      <c r="DU332" t="e">
        <v>#N/A</v>
      </c>
      <c r="DV332" t="e">
        <v>#N/A</v>
      </c>
      <c r="DW332" t="e">
        <v>#N/A</v>
      </c>
      <c r="DX332" t="e">
        <v>#N/A</v>
      </c>
      <c r="DY332" t="e">
        <v>#N/A</v>
      </c>
      <c r="DZ332" t="e">
        <v>#N/A</v>
      </c>
      <c r="EA332" t="e">
        <v>#N/A</v>
      </c>
      <c r="EB332" t="e">
        <v>#N/A</v>
      </c>
      <c r="EC332" t="e">
        <v>#N/A</v>
      </c>
    </row>
    <row r="333" spans="1:133" customFormat="1" x14ac:dyDescent="0.25">
      <c r="A333" t="s">
        <v>1048</v>
      </c>
      <c r="B333" t="s">
        <v>1338</v>
      </c>
      <c r="C333">
        <v>333</v>
      </c>
      <c r="D333">
        <v>378509.53721039998</v>
      </c>
      <c r="E333">
        <v>88.030462253310915</v>
      </c>
      <c r="F333">
        <v>856.74271578228138</v>
      </c>
      <c r="G333">
        <v>58478.258089915646</v>
      </c>
      <c r="H333">
        <v>83.714285709999999</v>
      </c>
      <c r="I333">
        <v>27.277870279999998</v>
      </c>
      <c r="J333">
        <v>28.470683569999998</v>
      </c>
      <c r="K333">
        <v>10.01027485</v>
      </c>
      <c r="L333">
        <v>6.3007288499999996</v>
      </c>
      <c r="M333">
        <v>13162.28571428</v>
      </c>
      <c r="N333">
        <v>9567.4285714199996</v>
      </c>
      <c r="O333">
        <v>9168.1428571399993</v>
      </c>
      <c r="P333">
        <v>9255</v>
      </c>
      <c r="Q333">
        <v>9369.4285714199996</v>
      </c>
      <c r="R333">
        <v>9506.1428571399993</v>
      </c>
      <c r="S333">
        <v>3594.8571428499999</v>
      </c>
      <c r="T333">
        <v>3231.2857142799999</v>
      </c>
      <c r="U333">
        <v>3330.8571428499999</v>
      </c>
      <c r="V333">
        <v>3375.2857142799999</v>
      </c>
      <c r="W333">
        <v>3457.2857142799999</v>
      </c>
      <c r="X333">
        <v>23.125971140000001</v>
      </c>
      <c r="Y333">
        <v>1.0761918500000001</v>
      </c>
      <c r="Z333">
        <v>9575.5714285699996</v>
      </c>
      <c r="AA333">
        <v>9533.1428571399993</v>
      </c>
      <c r="AB333">
        <v>9358.1428571399993</v>
      </c>
      <c r="AC333">
        <v>9303.4473142799998</v>
      </c>
      <c r="AD333">
        <v>3832</v>
      </c>
      <c r="AE333">
        <v>4060.7142857099998</v>
      </c>
      <c r="AF333">
        <v>4207.5714285699996</v>
      </c>
      <c r="AG333">
        <v>4440.3740714200003</v>
      </c>
      <c r="AH333">
        <v>67836.938566850004</v>
      </c>
      <c r="AI333">
        <v>13063.427276</v>
      </c>
      <c r="AJ333">
        <v>6.36372728</v>
      </c>
      <c r="AK333">
        <v>119.78105600000001</v>
      </c>
      <c r="AL333">
        <v>248792.76292000001</v>
      </c>
      <c r="AM333">
        <v>57.983714280000001</v>
      </c>
      <c r="AN333">
        <v>3.3922566500000002</v>
      </c>
      <c r="AO333">
        <v>10.257029709999999</v>
      </c>
      <c r="AP333">
        <v>1.6672714200000001</v>
      </c>
      <c r="AQ333">
        <v>-1.0491999999999999</v>
      </c>
      <c r="AR333">
        <v>0.20545714000000001</v>
      </c>
      <c r="AS333">
        <v>-8.4585709999999995E-2</v>
      </c>
      <c r="AT333">
        <v>1.6583857099999999</v>
      </c>
      <c r="AU333">
        <v>365538.97295028</v>
      </c>
      <c r="AV333">
        <v>292068.55764657003</v>
      </c>
      <c r="AW333">
        <v>311618.51626528002</v>
      </c>
      <c r="AX333">
        <v>339018.95824841998</v>
      </c>
      <c r="AY333">
        <v>345758.46811000002</v>
      </c>
      <c r="AZ333">
        <v>24143.094126849999</v>
      </c>
      <c r="BA333">
        <v>647.24166385000001</v>
      </c>
      <c r="BB333">
        <v>4773.5696197099996</v>
      </c>
      <c r="BC333">
        <v>98.151824000000005</v>
      </c>
      <c r="BD333">
        <v>127.43212457</v>
      </c>
      <c r="BE333">
        <v>104035.99077957</v>
      </c>
      <c r="BF333">
        <v>88641.707717569996</v>
      </c>
      <c r="BG333">
        <v>6.6591867100000002</v>
      </c>
      <c r="BH333">
        <v>887.14285714000005</v>
      </c>
      <c r="BI333">
        <v>930.38095238000005</v>
      </c>
      <c r="BJ333">
        <v>925.54761903999997</v>
      </c>
      <c r="BK333">
        <v>891.42857142000003</v>
      </c>
      <c r="BL333">
        <v>911</v>
      </c>
      <c r="BM333">
        <v>16.937613710000001</v>
      </c>
      <c r="BN333">
        <v>3.48888285</v>
      </c>
      <c r="BO333">
        <v>0.49833842</v>
      </c>
      <c r="BP333">
        <v>0.43186227999999999</v>
      </c>
      <c r="BQ333">
        <v>37.021668349999999</v>
      </c>
      <c r="BR333">
        <v>852</v>
      </c>
      <c r="BS333">
        <v>7297.2597405699998</v>
      </c>
      <c r="BT333">
        <v>38895.078729280001</v>
      </c>
      <c r="BU333">
        <v>142451.62560927999</v>
      </c>
      <c r="BV333">
        <v>963511.74571956997</v>
      </c>
      <c r="BW333">
        <v>2339.8031002799999</v>
      </c>
      <c r="BX333">
        <v>59.529926019999998</v>
      </c>
      <c r="BY333">
        <v>11.47120428</v>
      </c>
      <c r="BZ333">
        <v>526.64285714000005</v>
      </c>
      <c r="CA333">
        <v>514.97619047000001</v>
      </c>
      <c r="CB333">
        <v>519.19047619000003</v>
      </c>
      <c r="CC333">
        <v>506.34523809000001</v>
      </c>
      <c r="CD333">
        <v>488.92857142000003</v>
      </c>
      <c r="CE333">
        <v>409.28571427999998</v>
      </c>
      <c r="CF333">
        <v>404.25</v>
      </c>
      <c r="CG333">
        <v>406.61904761</v>
      </c>
      <c r="CH333">
        <v>398.54761903999997</v>
      </c>
      <c r="CI333">
        <v>380.92857142000003</v>
      </c>
      <c r="CJ333">
        <v>117.5</v>
      </c>
      <c r="CK333">
        <v>110.72619047000001</v>
      </c>
      <c r="CL333">
        <v>112.57142856999999</v>
      </c>
      <c r="CM333">
        <v>107.79761904</v>
      </c>
      <c r="CN333">
        <v>108.92857142</v>
      </c>
      <c r="CO333">
        <v>4.0440545700000001</v>
      </c>
      <c r="CP333">
        <v>85.285714279999993</v>
      </c>
      <c r="CQ333">
        <v>80.305555560000002</v>
      </c>
      <c r="CR333">
        <v>16.333333329999999</v>
      </c>
      <c r="CS333">
        <v>34.571428570000002</v>
      </c>
      <c r="CT333">
        <v>89.142857140000004</v>
      </c>
      <c r="CU333">
        <v>87.428571419999997</v>
      </c>
      <c r="CV333">
        <v>71.861111109999996</v>
      </c>
      <c r="CW333">
        <v>44.666666659999997</v>
      </c>
      <c r="CX333">
        <v>29.714285709999999</v>
      </c>
      <c r="CY333">
        <v>70</v>
      </c>
      <c r="CZ333">
        <v>78.857142850000002</v>
      </c>
      <c r="DA333">
        <v>87.285714279999993</v>
      </c>
      <c r="DB333">
        <v>713.21428571000001</v>
      </c>
      <c r="DC333">
        <v>30.428571420000001</v>
      </c>
      <c r="DD333">
        <v>69.285714279999993</v>
      </c>
      <c r="DE333">
        <v>78.714285709999999</v>
      </c>
      <c r="DF333">
        <v>87.142857140000004</v>
      </c>
      <c r="DG333">
        <v>725</v>
      </c>
      <c r="DH333" t="e">
        <v>#N/A</v>
      </c>
      <c r="DI333" t="e">
        <v>#N/A</v>
      </c>
      <c r="DJ333" t="e">
        <v>#N/A</v>
      </c>
      <c r="DK333" t="e">
        <v>#N/A</v>
      </c>
      <c r="DL333" t="e">
        <v>#N/A</v>
      </c>
      <c r="DM333" t="e">
        <v>#N/A</v>
      </c>
      <c r="DN333" t="e">
        <v>#N/A</v>
      </c>
      <c r="DO333" t="e">
        <v>#N/A</v>
      </c>
      <c r="DP333" t="e">
        <v>#N/A</v>
      </c>
      <c r="DQ333" t="e">
        <v>#N/A</v>
      </c>
      <c r="DR333" t="e">
        <v>#N/A</v>
      </c>
      <c r="DS333" t="e">
        <v>#N/A</v>
      </c>
      <c r="DT333" t="e">
        <v>#N/A</v>
      </c>
      <c r="DU333" t="e">
        <v>#N/A</v>
      </c>
      <c r="DV333" t="e">
        <v>#N/A</v>
      </c>
      <c r="DW333" t="e">
        <v>#N/A</v>
      </c>
      <c r="DX333" t="e">
        <v>#N/A</v>
      </c>
      <c r="DY333" t="e">
        <v>#N/A</v>
      </c>
      <c r="DZ333" t="e">
        <v>#N/A</v>
      </c>
      <c r="EA333" t="e">
        <v>#N/A</v>
      </c>
      <c r="EB333" t="e">
        <v>#N/A</v>
      </c>
      <c r="EC333" t="e">
        <v>#N/A</v>
      </c>
    </row>
    <row r="334" spans="1:133" customFormat="1" x14ac:dyDescent="0.25">
      <c r="A334" t="s">
        <v>1049</v>
      </c>
      <c r="B334" t="s">
        <v>1339</v>
      </c>
      <c r="C334">
        <v>334</v>
      </c>
      <c r="D334">
        <v>60665.555676959993</v>
      </c>
      <c r="E334">
        <v>125.58646578950226</v>
      </c>
      <c r="F334">
        <v>872.23589438069575</v>
      </c>
      <c r="G334">
        <v>59543.276645954211</v>
      </c>
      <c r="H334">
        <v>66.571428569999995</v>
      </c>
      <c r="I334">
        <v>26.366330000000001</v>
      </c>
      <c r="J334">
        <v>18.600989850000001</v>
      </c>
      <c r="K334">
        <v>13.21666214</v>
      </c>
      <c r="L334">
        <v>7.9353112799999996</v>
      </c>
      <c r="M334">
        <v>2133.2857142799999</v>
      </c>
      <c r="N334">
        <v>1573.5714285700001</v>
      </c>
      <c r="O334">
        <v>1523.5714285700001</v>
      </c>
      <c r="P334">
        <v>1528.8571428499999</v>
      </c>
      <c r="Q334">
        <v>1545.71428571</v>
      </c>
      <c r="R334">
        <v>1570.5714285700001</v>
      </c>
      <c r="S334">
        <v>559.71428571000001</v>
      </c>
      <c r="T334">
        <v>548</v>
      </c>
      <c r="U334">
        <v>546.42857142000003</v>
      </c>
      <c r="V334">
        <v>541.42857142000003</v>
      </c>
      <c r="W334">
        <v>549.85714284999995</v>
      </c>
      <c r="X334">
        <v>30.241999140000001</v>
      </c>
      <c r="Y334">
        <v>1.4055338500000001</v>
      </c>
      <c r="Z334">
        <v>1538.5714285700001</v>
      </c>
      <c r="AA334">
        <v>1523.2857142800001</v>
      </c>
      <c r="AB334">
        <v>1523.5714285700001</v>
      </c>
      <c r="AC334">
        <v>1523.65075714</v>
      </c>
      <c r="AD334">
        <v>592</v>
      </c>
      <c r="AE334">
        <v>619.14285714000005</v>
      </c>
      <c r="AF334">
        <v>640.14285714000005</v>
      </c>
      <c r="AG334">
        <v>671.89800000000002</v>
      </c>
      <c r="AH334">
        <v>79360.306168569994</v>
      </c>
      <c r="AI334">
        <v>20515.029489140001</v>
      </c>
      <c r="AJ334">
        <v>13.307219419999999</v>
      </c>
      <c r="AK334">
        <v>155.43295184999999</v>
      </c>
      <c r="AL334">
        <v>301092.25643000001</v>
      </c>
      <c r="AM334">
        <v>55.107428570000003</v>
      </c>
      <c r="AN334">
        <v>2.0478736400000002</v>
      </c>
      <c r="AO334">
        <v>11.37821928</v>
      </c>
      <c r="AP334">
        <v>9.6169714200000005</v>
      </c>
      <c r="AQ334">
        <v>8.9599428499999991</v>
      </c>
      <c r="AR334">
        <v>6.7514571400000003</v>
      </c>
      <c r="AS334">
        <v>7.53602857</v>
      </c>
      <c r="AT334">
        <v>7.81295714</v>
      </c>
      <c r="AU334">
        <v>361192.32227983</v>
      </c>
      <c r="AV334">
        <v>289577.91114541999</v>
      </c>
      <c r="AW334">
        <v>291861.32073656999</v>
      </c>
      <c r="AX334">
        <v>334838.88885500003</v>
      </c>
      <c r="AY334">
        <v>334252.13025833003</v>
      </c>
      <c r="AZ334">
        <v>26325.91313171</v>
      </c>
      <c r="BA334">
        <v>1394.07119657</v>
      </c>
      <c r="BB334">
        <v>7011.65277685</v>
      </c>
      <c r="BC334">
        <v>187.44337942000001</v>
      </c>
      <c r="BD334">
        <v>206.47314657000001</v>
      </c>
      <c r="BE334">
        <v>125967.430309</v>
      </c>
      <c r="BF334">
        <v>99795.649117420005</v>
      </c>
      <c r="BG334">
        <v>7.3125055000000003</v>
      </c>
      <c r="BH334">
        <v>146.5</v>
      </c>
      <c r="BI334">
        <v>165.26190475999999</v>
      </c>
      <c r="BJ334">
        <v>164</v>
      </c>
      <c r="BK334">
        <v>143.16666666</v>
      </c>
      <c r="BL334">
        <v>144.5</v>
      </c>
      <c r="BM334">
        <v>19.172259499999999</v>
      </c>
      <c r="BN334">
        <v>6.7169835000000004</v>
      </c>
      <c r="BO334">
        <v>0.61475199999999997</v>
      </c>
      <c r="BP334">
        <v>0.94109849999999995</v>
      </c>
      <c r="BQ334">
        <v>35.727653519999997</v>
      </c>
      <c r="BR334">
        <v>141.5</v>
      </c>
      <c r="BS334">
        <v>11559.901029279999</v>
      </c>
      <c r="BT334">
        <v>45515.853865420002</v>
      </c>
      <c r="BU334">
        <v>172813.78467985001</v>
      </c>
      <c r="BV334">
        <v>1374035.55636616</v>
      </c>
      <c r="BW334">
        <v>2086.3871629999999</v>
      </c>
      <c r="BX334">
        <v>51.28833144</v>
      </c>
      <c r="BY334">
        <v>10.32527333</v>
      </c>
      <c r="BZ334">
        <v>74.75</v>
      </c>
      <c r="CA334">
        <v>89.976190470000006</v>
      </c>
      <c r="CB334">
        <v>92.666666660000004</v>
      </c>
      <c r="CC334">
        <v>83.180555549999994</v>
      </c>
      <c r="CD334">
        <v>80.583333330000002</v>
      </c>
      <c r="CE334">
        <v>59.083333330000002</v>
      </c>
      <c r="CF334">
        <v>74.380952379999997</v>
      </c>
      <c r="CG334">
        <v>75.819444439999998</v>
      </c>
      <c r="CH334">
        <v>66.875</v>
      </c>
      <c r="CI334">
        <v>64.916666660000004</v>
      </c>
      <c r="CJ334">
        <v>15.666666660000001</v>
      </c>
      <c r="CK334">
        <v>15.59523809</v>
      </c>
      <c r="CL334">
        <v>16.847222219999999</v>
      </c>
      <c r="CM334">
        <v>16.305555550000001</v>
      </c>
      <c r="CN334">
        <v>15.58333333</v>
      </c>
      <c r="CO334">
        <v>3.4630371599999998</v>
      </c>
      <c r="CP334">
        <v>85.357142850000002</v>
      </c>
      <c r="CQ334">
        <v>80.166666669999998</v>
      </c>
      <c r="CR334">
        <v>16.600000000000001</v>
      </c>
      <c r="CS334">
        <v>37.714285709999999</v>
      </c>
      <c r="CT334">
        <v>93</v>
      </c>
      <c r="CU334">
        <v>89.857142850000002</v>
      </c>
      <c r="CV334">
        <v>80.194444439999998</v>
      </c>
      <c r="CW334">
        <v>50.4</v>
      </c>
      <c r="CX334">
        <v>31.428571420000001</v>
      </c>
      <c r="CY334">
        <v>73.571428569999995</v>
      </c>
      <c r="CZ334">
        <v>80.285714279999993</v>
      </c>
      <c r="DA334">
        <v>86.857142850000002</v>
      </c>
      <c r="DB334">
        <v>784.5</v>
      </c>
      <c r="DC334">
        <v>29.285714280000001</v>
      </c>
      <c r="DD334">
        <v>73.285714279999993</v>
      </c>
      <c r="DE334">
        <v>79.142857140000004</v>
      </c>
      <c r="DF334">
        <v>83.714285709999999</v>
      </c>
      <c r="DG334">
        <v>823.14285714000005</v>
      </c>
      <c r="DH334" t="e">
        <v>#N/A</v>
      </c>
      <c r="DI334" t="e">
        <v>#N/A</v>
      </c>
      <c r="DJ334" t="e">
        <v>#N/A</v>
      </c>
      <c r="DK334" t="e">
        <v>#N/A</v>
      </c>
      <c r="DL334" t="e">
        <v>#N/A</v>
      </c>
      <c r="DM334" t="e">
        <v>#N/A</v>
      </c>
      <c r="DN334" t="e">
        <v>#N/A</v>
      </c>
      <c r="DO334" t="e">
        <v>#N/A</v>
      </c>
      <c r="DP334" t="e">
        <v>#N/A</v>
      </c>
      <c r="DQ334" t="e">
        <v>#N/A</v>
      </c>
      <c r="DR334" t="e">
        <v>#N/A</v>
      </c>
      <c r="DS334" t="e">
        <v>#N/A</v>
      </c>
      <c r="DT334" t="e">
        <v>#N/A</v>
      </c>
      <c r="DU334" t="e">
        <v>#N/A</v>
      </c>
      <c r="DV334" t="e">
        <v>#N/A</v>
      </c>
      <c r="DW334" t="e">
        <v>#N/A</v>
      </c>
      <c r="DX334" t="e">
        <v>#N/A</v>
      </c>
      <c r="DY334" t="e">
        <v>#N/A</v>
      </c>
      <c r="DZ334" t="e">
        <v>#N/A</v>
      </c>
      <c r="EA334" t="e">
        <v>#N/A</v>
      </c>
      <c r="EB334" t="e">
        <v>#N/A</v>
      </c>
      <c r="EC334" t="e">
        <v>#N/A</v>
      </c>
    </row>
    <row r="335" spans="1:133" customFormat="1" x14ac:dyDescent="0.25">
      <c r="A335" t="s">
        <v>1050</v>
      </c>
      <c r="B335" t="s">
        <v>1340</v>
      </c>
      <c r="C335">
        <v>335</v>
      </c>
      <c r="D335">
        <v>135670.89190463009</v>
      </c>
      <c r="E335">
        <v>79.942317628967345</v>
      </c>
      <c r="F335">
        <v>1023.7637971321185</v>
      </c>
      <c r="G335">
        <v>52140.776579367972</v>
      </c>
      <c r="H335">
        <v>74</v>
      </c>
      <c r="I335">
        <v>28.176618999999999</v>
      </c>
      <c r="J335">
        <v>19.44843414</v>
      </c>
      <c r="K335">
        <v>10.34126814</v>
      </c>
      <c r="L335">
        <v>6.80881414</v>
      </c>
      <c r="M335">
        <v>5565.1428571400002</v>
      </c>
      <c r="N335">
        <v>3992.8571428499999</v>
      </c>
      <c r="O335">
        <v>3944.8571428499999</v>
      </c>
      <c r="P335">
        <v>3967.42857142</v>
      </c>
      <c r="Q335">
        <v>3990.42857142</v>
      </c>
      <c r="R335">
        <v>4006.7142857099998</v>
      </c>
      <c r="S335">
        <v>1572.2857142800001</v>
      </c>
      <c r="T335">
        <v>1431.8571428499999</v>
      </c>
      <c r="U335">
        <v>1468.5714285700001</v>
      </c>
      <c r="V335">
        <v>1481.8571428499999</v>
      </c>
      <c r="W335">
        <v>1517</v>
      </c>
      <c r="X335">
        <v>24.188417999999999</v>
      </c>
      <c r="Y335">
        <v>1.1843695700000001</v>
      </c>
      <c r="Z335">
        <v>3987.5714285700001</v>
      </c>
      <c r="AA335">
        <v>3965.5714285700001</v>
      </c>
      <c r="AB335">
        <v>3963.8571428499999</v>
      </c>
      <c r="AC335">
        <v>3903.8115857100001</v>
      </c>
      <c r="AD335">
        <v>1649.5714285700001</v>
      </c>
      <c r="AE335">
        <v>1720.8571428499999</v>
      </c>
      <c r="AF335">
        <v>1767.2857142800001</v>
      </c>
      <c r="AG335">
        <v>1859.38011428</v>
      </c>
      <c r="AH335">
        <v>72489.248836710001</v>
      </c>
      <c r="AI335">
        <v>14799.067725000001</v>
      </c>
      <c r="AJ335">
        <v>15.75066414</v>
      </c>
      <c r="AK335">
        <v>53.499254139999998</v>
      </c>
      <c r="AL335">
        <v>256911.280118</v>
      </c>
      <c r="AM335">
        <v>49.626857139999998</v>
      </c>
      <c r="AN335">
        <v>3.0988648799999998</v>
      </c>
      <c r="AO335">
        <v>10.297013</v>
      </c>
      <c r="AP335">
        <v>4.69595714</v>
      </c>
      <c r="AQ335">
        <v>6.3773</v>
      </c>
      <c r="AR335">
        <v>4.6130142799999998</v>
      </c>
      <c r="AS335">
        <v>4.6932428499999999</v>
      </c>
      <c r="AT335">
        <v>5.5935428500000004</v>
      </c>
      <c r="AU335">
        <v>380087.81556641997</v>
      </c>
      <c r="AV335">
        <v>307920.12517970998</v>
      </c>
      <c r="AW335">
        <v>308280.88355571002</v>
      </c>
      <c r="AX335">
        <v>331361.61253842001</v>
      </c>
      <c r="AY335">
        <v>348806.09096328</v>
      </c>
      <c r="AZ335">
        <v>24823.403367139999</v>
      </c>
      <c r="BA335">
        <v>991.82514114000003</v>
      </c>
      <c r="BB335">
        <v>5171.7824367100002</v>
      </c>
      <c r="BC335">
        <v>139.507293</v>
      </c>
      <c r="BD335">
        <v>179.32202828000001</v>
      </c>
      <c r="BE335">
        <v>110494.46653842001</v>
      </c>
      <c r="BF335">
        <v>87698.116028570003</v>
      </c>
      <c r="BG335">
        <v>6.6266807099999996</v>
      </c>
      <c r="BH335">
        <v>365.42857142000003</v>
      </c>
      <c r="BI335">
        <v>378.86904761</v>
      </c>
      <c r="BJ335">
        <v>378.30952380000002</v>
      </c>
      <c r="BK335">
        <v>372.42857142000003</v>
      </c>
      <c r="BL335">
        <v>368</v>
      </c>
      <c r="BM335">
        <v>16.338189140000001</v>
      </c>
      <c r="BN335">
        <v>2.9087923999999998</v>
      </c>
      <c r="BO335">
        <v>0.49073928</v>
      </c>
      <c r="BP335">
        <v>0.36241128</v>
      </c>
      <c r="BQ335">
        <v>32.263087489999997</v>
      </c>
      <c r="BR335">
        <v>350.42857142000003</v>
      </c>
      <c r="BS335">
        <v>8263.0831980000003</v>
      </c>
      <c r="BT335">
        <v>40986.338087999997</v>
      </c>
      <c r="BU335">
        <v>145378.74067514</v>
      </c>
      <c r="BV335">
        <v>1034245.38434785</v>
      </c>
      <c r="BW335">
        <v>2069.9176244199998</v>
      </c>
      <c r="BX335">
        <v>47.311723700000002</v>
      </c>
      <c r="BY335">
        <v>10.81682928</v>
      </c>
      <c r="BZ335">
        <v>220.92857142</v>
      </c>
      <c r="CA335">
        <v>225.30952381</v>
      </c>
      <c r="CB335">
        <v>229.39285713999999</v>
      </c>
      <c r="CC335">
        <v>213.04761904</v>
      </c>
      <c r="CD335">
        <v>209.14285713999999</v>
      </c>
      <c r="CE335">
        <v>169.78571428000001</v>
      </c>
      <c r="CF335">
        <v>176.30952379999999</v>
      </c>
      <c r="CG335">
        <v>178.41666666</v>
      </c>
      <c r="CH335">
        <v>165.05952379999999</v>
      </c>
      <c r="CI335">
        <v>160.35714285</v>
      </c>
      <c r="CJ335">
        <v>51</v>
      </c>
      <c r="CK335">
        <v>48.999999989999999</v>
      </c>
      <c r="CL335">
        <v>50.976190469999999</v>
      </c>
      <c r="CM335">
        <v>47.988095229999999</v>
      </c>
      <c r="CN335">
        <v>48.571428570000002</v>
      </c>
      <c r="CO335">
        <v>3.95914571</v>
      </c>
      <c r="CP335">
        <v>86.5</v>
      </c>
      <c r="CQ335">
        <v>78.288027249999999</v>
      </c>
      <c r="CR335">
        <v>16.8</v>
      </c>
      <c r="CS335">
        <v>34.142857139999997</v>
      </c>
      <c r="CT335">
        <v>90.142857140000004</v>
      </c>
      <c r="CU335">
        <v>88.428571419999997</v>
      </c>
      <c r="CV335">
        <v>72.197607689999998</v>
      </c>
      <c r="CW335">
        <v>43.6</v>
      </c>
      <c r="CX335">
        <v>28.857142849999999</v>
      </c>
      <c r="CY335">
        <v>69.428571419999997</v>
      </c>
      <c r="CZ335">
        <v>78.714285709999999</v>
      </c>
      <c r="DA335">
        <v>85.714285709999999</v>
      </c>
      <c r="DB335">
        <v>535.85714284999995</v>
      </c>
      <c r="DC335">
        <v>31.714285709999999</v>
      </c>
      <c r="DD335">
        <v>70.142857140000004</v>
      </c>
      <c r="DE335">
        <v>78.285714279999993</v>
      </c>
      <c r="DF335">
        <v>85.285714279999993</v>
      </c>
      <c r="DG335">
        <v>707.78571427999998</v>
      </c>
      <c r="DH335" t="e">
        <v>#N/A</v>
      </c>
      <c r="DI335" t="e">
        <v>#N/A</v>
      </c>
      <c r="DJ335" t="e">
        <v>#N/A</v>
      </c>
      <c r="DK335" t="e">
        <v>#N/A</v>
      </c>
      <c r="DL335" t="e">
        <v>#N/A</v>
      </c>
      <c r="DM335" t="e">
        <v>#N/A</v>
      </c>
      <c r="DN335" t="e">
        <v>#N/A</v>
      </c>
      <c r="DO335" t="e">
        <v>#N/A</v>
      </c>
      <c r="DP335" t="e">
        <v>#N/A</v>
      </c>
      <c r="DQ335" t="e">
        <v>#N/A</v>
      </c>
      <c r="DR335" t="e">
        <v>#N/A</v>
      </c>
      <c r="DS335" t="e">
        <v>#N/A</v>
      </c>
      <c r="DT335" t="e">
        <v>#N/A</v>
      </c>
      <c r="DU335" t="e">
        <v>#N/A</v>
      </c>
      <c r="DV335" t="e">
        <v>#N/A</v>
      </c>
      <c r="DW335" t="e">
        <v>#N/A</v>
      </c>
      <c r="DX335" t="e">
        <v>#N/A</v>
      </c>
      <c r="DY335" t="e">
        <v>#N/A</v>
      </c>
      <c r="DZ335" t="e">
        <v>#N/A</v>
      </c>
      <c r="EA335" t="e">
        <v>#N/A</v>
      </c>
      <c r="EB335" t="e">
        <v>#N/A</v>
      </c>
      <c r="EC335" t="e">
        <v>#N/A</v>
      </c>
    </row>
    <row r="336" spans="1:133" customFormat="1" x14ac:dyDescent="0.25">
      <c r="A336" t="s">
        <v>1051</v>
      </c>
      <c r="B336" t="s">
        <v>1341</v>
      </c>
      <c r="C336">
        <v>336</v>
      </c>
      <c r="D336">
        <v>69552.623669763576</v>
      </c>
      <c r="E336">
        <v>60.452507069785341</v>
      </c>
      <c r="F336">
        <v>1382.2662881214064</v>
      </c>
      <c r="G336">
        <v>61110.344984596872</v>
      </c>
      <c r="H336">
        <v>61.142857139999997</v>
      </c>
      <c r="I336">
        <v>27.195238710000002</v>
      </c>
      <c r="J336">
        <v>22.659345850000001</v>
      </c>
      <c r="K336">
        <v>12.340330140000001</v>
      </c>
      <c r="L336">
        <v>7.6122792800000001</v>
      </c>
      <c r="M336">
        <v>3917.7142857099998</v>
      </c>
      <c r="N336">
        <v>2848.1428571400002</v>
      </c>
      <c r="O336">
        <v>2762.2857142799999</v>
      </c>
      <c r="P336">
        <v>2782.8571428499999</v>
      </c>
      <c r="Q336">
        <v>2802.8571428499999</v>
      </c>
      <c r="R336">
        <v>2845</v>
      </c>
      <c r="S336">
        <v>1069.5714285700001</v>
      </c>
      <c r="T336">
        <v>946.85714284999995</v>
      </c>
      <c r="U336">
        <v>979.85714284999995</v>
      </c>
      <c r="V336">
        <v>991.42857142000003</v>
      </c>
      <c r="W336">
        <v>1018.8571428499999</v>
      </c>
      <c r="X336">
        <v>28.118576999999998</v>
      </c>
      <c r="Y336">
        <v>1.3447279999999999</v>
      </c>
      <c r="Z336">
        <v>2787.2857142799999</v>
      </c>
      <c r="AA336">
        <v>2748.5714285700001</v>
      </c>
      <c r="AB336">
        <v>2747.8571428499999</v>
      </c>
      <c r="AC336">
        <v>2738.2278142800001</v>
      </c>
      <c r="AD336">
        <v>1119</v>
      </c>
      <c r="AE336">
        <v>1186.8571428499999</v>
      </c>
      <c r="AF336">
        <v>1241.71428571</v>
      </c>
      <c r="AG336">
        <v>1311.42731428</v>
      </c>
      <c r="AH336">
        <v>71703.224461999998</v>
      </c>
      <c r="AI336">
        <v>16855.348471419999</v>
      </c>
      <c r="AJ336">
        <v>14.65657371</v>
      </c>
      <c r="AK336">
        <v>129.61854914</v>
      </c>
      <c r="AL336">
        <v>263307.78543271002</v>
      </c>
      <c r="AM336">
        <v>52.847714279999998</v>
      </c>
      <c r="AN336">
        <v>2.7067000600000002</v>
      </c>
      <c r="AO336">
        <v>17.235414280000001</v>
      </c>
      <c r="AP336">
        <v>4.5613000000000001</v>
      </c>
      <c r="AQ336">
        <v>1.2150142799999999</v>
      </c>
      <c r="AR336">
        <v>3.7261571400000002</v>
      </c>
      <c r="AS336">
        <v>6.4313571400000002</v>
      </c>
      <c r="AT336">
        <v>5.79655714</v>
      </c>
      <c r="AU336">
        <v>353085.90170927998</v>
      </c>
      <c r="AV336">
        <v>342720.53565714002</v>
      </c>
      <c r="AW336">
        <v>366228.86033771001</v>
      </c>
      <c r="AX336">
        <v>345733.25356684998</v>
      </c>
      <c r="AY336">
        <v>343482.78660441999</v>
      </c>
      <c r="AZ336">
        <v>24577.495372140002</v>
      </c>
      <c r="BA336">
        <v>1112.7239211399999</v>
      </c>
      <c r="BB336">
        <v>5882.2453905700004</v>
      </c>
      <c r="BC336">
        <v>142.24704614000001</v>
      </c>
      <c r="BD336">
        <v>490.56111842000001</v>
      </c>
      <c r="BE336">
        <v>114985.04033600001</v>
      </c>
      <c r="BF336">
        <v>89793.293782570006</v>
      </c>
      <c r="BG336">
        <v>7.0570727099999999</v>
      </c>
      <c r="BH336">
        <v>272.28571427999998</v>
      </c>
      <c r="BI336">
        <v>256.35714285</v>
      </c>
      <c r="BJ336">
        <v>248.88095238</v>
      </c>
      <c r="BK336">
        <v>254</v>
      </c>
      <c r="BL336">
        <v>258.14285713999999</v>
      </c>
      <c r="BM336">
        <v>17.831078139999999</v>
      </c>
      <c r="BN336">
        <v>2.4681419999999998</v>
      </c>
      <c r="BO336">
        <v>0.56959214000000002</v>
      </c>
      <c r="BP336">
        <v>0.71186470999999996</v>
      </c>
      <c r="BQ336">
        <v>27.35830331</v>
      </c>
      <c r="BR336">
        <v>211.85714285</v>
      </c>
      <c r="BS336">
        <v>9097.9490961400006</v>
      </c>
      <c r="BT336">
        <v>39730.826581419999</v>
      </c>
      <c r="BU336">
        <v>146387.75698557001</v>
      </c>
      <c r="BV336">
        <v>1063847.8956444201</v>
      </c>
      <c r="BW336">
        <v>2269.5772449999999</v>
      </c>
      <c r="BX336">
        <v>50.143779870000003</v>
      </c>
      <c r="BY336">
        <v>10.976038279999999</v>
      </c>
      <c r="BZ336">
        <v>145.5</v>
      </c>
      <c r="CA336">
        <v>135.94444444000001</v>
      </c>
      <c r="CB336">
        <v>147.5</v>
      </c>
      <c r="CC336">
        <v>154.15277777</v>
      </c>
      <c r="CD336">
        <v>149</v>
      </c>
      <c r="CE336">
        <v>115.85714285</v>
      </c>
      <c r="CF336">
        <v>107.99999999000001</v>
      </c>
      <c r="CG336">
        <v>120.16666666</v>
      </c>
      <c r="CH336">
        <v>124.06944444</v>
      </c>
      <c r="CI336">
        <v>119.64285714</v>
      </c>
      <c r="CJ336">
        <v>29.14285714</v>
      </c>
      <c r="CK336">
        <v>27.944444440000002</v>
      </c>
      <c r="CL336">
        <v>27.333333329999999</v>
      </c>
      <c r="CM336">
        <v>30.083333329999999</v>
      </c>
      <c r="CN336">
        <v>29.285714280000001</v>
      </c>
      <c r="CO336">
        <v>3.7854391399999998</v>
      </c>
      <c r="CP336">
        <v>86.785714279999993</v>
      </c>
      <c r="CQ336">
        <v>81.888888890000004</v>
      </c>
      <c r="CR336">
        <v>15.857142850000001</v>
      </c>
      <c r="CS336">
        <v>32.285714280000001</v>
      </c>
      <c r="CT336">
        <v>90.714285709999999</v>
      </c>
      <c r="CU336">
        <v>87.285714279999993</v>
      </c>
      <c r="CV336">
        <v>75.194444439999998</v>
      </c>
      <c r="CW336">
        <v>53.857142850000002</v>
      </c>
      <c r="CX336">
        <v>29.14285714</v>
      </c>
      <c r="CY336">
        <v>78.428571419999997</v>
      </c>
      <c r="CZ336">
        <v>82.571428569999995</v>
      </c>
      <c r="DA336">
        <v>89.142857140000004</v>
      </c>
      <c r="DB336">
        <v>890.78571427999998</v>
      </c>
      <c r="DC336">
        <v>30.428571420000001</v>
      </c>
      <c r="DD336">
        <v>73.285714279999993</v>
      </c>
      <c r="DE336">
        <v>79.142857140000004</v>
      </c>
      <c r="DF336">
        <v>88</v>
      </c>
      <c r="DG336">
        <v>792.42857142000003</v>
      </c>
      <c r="DH336" t="e">
        <v>#N/A</v>
      </c>
      <c r="DI336" t="e">
        <v>#N/A</v>
      </c>
      <c r="DJ336" t="e">
        <v>#N/A</v>
      </c>
      <c r="DK336" t="e">
        <v>#N/A</v>
      </c>
      <c r="DL336" t="e">
        <v>#N/A</v>
      </c>
      <c r="DM336" t="e">
        <v>#N/A</v>
      </c>
      <c r="DN336" t="e">
        <v>#N/A</v>
      </c>
      <c r="DO336" t="e">
        <v>#N/A</v>
      </c>
      <c r="DP336" t="e">
        <v>#N/A</v>
      </c>
      <c r="DQ336" t="e">
        <v>#N/A</v>
      </c>
      <c r="DR336" t="e">
        <v>#N/A</v>
      </c>
      <c r="DS336" t="e">
        <v>#N/A</v>
      </c>
      <c r="DT336" t="e">
        <v>#N/A</v>
      </c>
      <c r="DU336" t="e">
        <v>#N/A</v>
      </c>
      <c r="DV336" t="e">
        <v>#N/A</v>
      </c>
      <c r="DW336" t="e">
        <v>#N/A</v>
      </c>
      <c r="DX336" t="e">
        <v>#N/A</v>
      </c>
      <c r="DY336" t="e">
        <v>#N/A</v>
      </c>
      <c r="DZ336" t="e">
        <v>#N/A</v>
      </c>
      <c r="EA336" t="e">
        <v>#N/A</v>
      </c>
      <c r="EB336" t="e">
        <v>#N/A</v>
      </c>
      <c r="EC336" t="e">
        <v>#N/A</v>
      </c>
    </row>
    <row r="337" spans="1:133" customFormat="1" x14ac:dyDescent="0.25">
      <c r="A337" t="s">
        <v>1052</v>
      </c>
      <c r="B337" t="s">
        <v>1342</v>
      </c>
      <c r="C337">
        <v>337</v>
      </c>
      <c r="D337">
        <v>73207.78852254001</v>
      </c>
      <c r="E337">
        <v>77.232524991447775</v>
      </c>
      <c r="F337">
        <v>1047.2303457139478</v>
      </c>
      <c r="G337">
        <v>58597.867769800461</v>
      </c>
      <c r="H337">
        <v>71.142857140000004</v>
      </c>
      <c r="I337">
        <v>26.40012857</v>
      </c>
      <c r="J337">
        <v>22.084081279999999</v>
      </c>
      <c r="K337">
        <v>9.5295045700000003</v>
      </c>
      <c r="L337">
        <v>6.1799375699999999</v>
      </c>
      <c r="M337">
        <v>2801.1428571400002</v>
      </c>
      <c r="N337">
        <v>2066.42857142</v>
      </c>
      <c r="O337">
        <v>2049.1428571400002</v>
      </c>
      <c r="P337">
        <v>2059.5714285700001</v>
      </c>
      <c r="Q337">
        <v>2069.5714285700001</v>
      </c>
      <c r="R337">
        <v>2081.2857142799999</v>
      </c>
      <c r="S337">
        <v>734.71428571000001</v>
      </c>
      <c r="T337">
        <v>654.14285714000005</v>
      </c>
      <c r="U337">
        <v>675.14285714000005</v>
      </c>
      <c r="V337">
        <v>682.71428571000001</v>
      </c>
      <c r="W337">
        <v>702.42857142000003</v>
      </c>
      <c r="X337">
        <v>23.47731842</v>
      </c>
      <c r="Y337">
        <v>1.0334662800000001</v>
      </c>
      <c r="Z337">
        <v>2045.2857142800001</v>
      </c>
      <c r="AA337">
        <v>2022.1428571399999</v>
      </c>
      <c r="AB337">
        <v>2023</v>
      </c>
      <c r="AC337">
        <v>1995.3375428500001</v>
      </c>
      <c r="AD337">
        <v>786.42857142000003</v>
      </c>
      <c r="AE337">
        <v>829.42857142000003</v>
      </c>
      <c r="AF337">
        <v>871.42857142000003</v>
      </c>
      <c r="AG337">
        <v>913.11845714000003</v>
      </c>
      <c r="AH337">
        <v>65349.980541140001</v>
      </c>
      <c r="AI337">
        <v>12891.97590714</v>
      </c>
      <c r="AJ337">
        <v>-0.31738928</v>
      </c>
      <c r="AK337">
        <v>60.121553710000001</v>
      </c>
      <c r="AL337">
        <v>247436.45075742001</v>
      </c>
      <c r="AM337">
        <v>57.50871428</v>
      </c>
      <c r="AN337">
        <v>1.9275950399999999</v>
      </c>
      <c r="AO337">
        <v>11.12244514</v>
      </c>
      <c r="AP337">
        <v>1.8385714200000001</v>
      </c>
      <c r="AQ337">
        <v>9.4351142800000005</v>
      </c>
      <c r="AR337">
        <v>9.3549857099999993</v>
      </c>
      <c r="AS337">
        <v>4.5731000000000002</v>
      </c>
      <c r="AT337">
        <v>3.60062857</v>
      </c>
      <c r="AU337">
        <v>439763.39016183</v>
      </c>
      <c r="AV337">
        <v>328474.05618632998</v>
      </c>
      <c r="AW337">
        <v>359461.58602584997</v>
      </c>
      <c r="AX337">
        <v>379603.05444456998</v>
      </c>
      <c r="AY337">
        <v>386059.73343442002</v>
      </c>
      <c r="AZ337">
        <v>26070.664255420001</v>
      </c>
      <c r="BA337">
        <v>796.51308457000005</v>
      </c>
      <c r="BB337">
        <v>5161.90945285</v>
      </c>
      <c r="BC337">
        <v>106.44667671000001</v>
      </c>
      <c r="BD337">
        <v>276.94171770999998</v>
      </c>
      <c r="BE337">
        <v>119659.92211427999</v>
      </c>
      <c r="BF337">
        <v>98203.518517849996</v>
      </c>
      <c r="BG337">
        <v>6.2881711600000001</v>
      </c>
      <c r="BH337">
        <v>174.33333332999999</v>
      </c>
      <c r="BI337">
        <v>178.40277777</v>
      </c>
      <c r="BJ337">
        <v>184.34523809000001</v>
      </c>
      <c r="BK337">
        <v>175.42857142</v>
      </c>
      <c r="BL337">
        <v>172.42857142</v>
      </c>
      <c r="BM337">
        <v>16.484001159999998</v>
      </c>
      <c r="BN337">
        <v>6.4725602499999999</v>
      </c>
      <c r="BO337">
        <v>0.39008419999999999</v>
      </c>
      <c r="BP337">
        <v>0.53913016000000002</v>
      </c>
      <c r="BQ337">
        <v>35.572297630000001</v>
      </c>
      <c r="BR337">
        <v>171.5</v>
      </c>
      <c r="BS337">
        <v>6490.014169</v>
      </c>
      <c r="BT337">
        <v>33435.949916420002</v>
      </c>
      <c r="BU337">
        <v>126750.48465228001</v>
      </c>
      <c r="BV337">
        <v>1029160.79393566</v>
      </c>
      <c r="BW337">
        <v>1910.62679142</v>
      </c>
      <c r="BX337">
        <v>55.706109519999998</v>
      </c>
      <c r="BY337">
        <v>9.8473854999999997</v>
      </c>
      <c r="BZ337">
        <v>91.333333330000002</v>
      </c>
      <c r="CA337">
        <v>98.097222220000006</v>
      </c>
      <c r="CB337">
        <v>93.369047609999996</v>
      </c>
      <c r="CC337">
        <v>91.319444439999998</v>
      </c>
      <c r="CD337">
        <v>86.714285709999999</v>
      </c>
      <c r="CE337">
        <v>71.5</v>
      </c>
      <c r="CF337">
        <v>78.444444439999998</v>
      </c>
      <c r="CG337">
        <v>73.321428569999995</v>
      </c>
      <c r="CH337">
        <v>70.583333330000002</v>
      </c>
      <c r="CI337">
        <v>66</v>
      </c>
      <c r="CJ337">
        <v>19.916666660000001</v>
      </c>
      <c r="CK337">
        <v>19.65277777</v>
      </c>
      <c r="CL337">
        <v>20.047619040000001</v>
      </c>
      <c r="CM337">
        <v>20.73611111</v>
      </c>
      <c r="CN337">
        <v>20.714285709999999</v>
      </c>
      <c r="CO337">
        <v>3.3635538299999999</v>
      </c>
      <c r="CP337">
        <v>86</v>
      </c>
      <c r="CQ337">
        <v>78.620370370000003</v>
      </c>
      <c r="CR337">
        <v>17.571428569999998</v>
      </c>
      <c r="CS337">
        <v>34.428571419999997</v>
      </c>
      <c r="CT337">
        <v>88.714285709999999</v>
      </c>
      <c r="CU337">
        <v>88.428571419999997</v>
      </c>
      <c r="CV337">
        <v>79.064814810000001</v>
      </c>
      <c r="CW337">
        <v>48.142857139999997</v>
      </c>
      <c r="CX337">
        <v>31.714285709999999</v>
      </c>
      <c r="CY337">
        <v>74.428571419999997</v>
      </c>
      <c r="CZ337">
        <v>76.285714279999993</v>
      </c>
      <c r="DA337">
        <v>83.857142850000002</v>
      </c>
      <c r="DB337">
        <v>542.08333332999996</v>
      </c>
      <c r="DC337">
        <v>30.14285714</v>
      </c>
      <c r="DD337">
        <v>73.714285709999999</v>
      </c>
      <c r="DE337">
        <v>75.571428569999995</v>
      </c>
      <c r="DF337">
        <v>82.428571419999997</v>
      </c>
      <c r="DG337">
        <v>881.07142856999997</v>
      </c>
      <c r="DH337" t="e">
        <v>#N/A</v>
      </c>
      <c r="DI337" t="e">
        <v>#N/A</v>
      </c>
      <c r="DJ337" t="e">
        <v>#N/A</v>
      </c>
      <c r="DK337" t="e">
        <v>#N/A</v>
      </c>
      <c r="DL337" t="e">
        <v>#N/A</v>
      </c>
      <c r="DM337" t="e">
        <v>#N/A</v>
      </c>
      <c r="DN337" t="e">
        <v>#N/A</v>
      </c>
      <c r="DO337" t="e">
        <v>#N/A</v>
      </c>
      <c r="DP337" t="e">
        <v>#N/A</v>
      </c>
      <c r="DQ337" t="e">
        <v>#N/A</v>
      </c>
      <c r="DR337" t="e">
        <v>#N/A</v>
      </c>
      <c r="DS337" t="e">
        <v>#N/A</v>
      </c>
      <c r="DT337" t="e">
        <v>#N/A</v>
      </c>
      <c r="DU337" t="e">
        <v>#N/A</v>
      </c>
      <c r="DV337" t="e">
        <v>#N/A</v>
      </c>
      <c r="DW337" t="e">
        <v>#N/A</v>
      </c>
      <c r="DX337" t="e">
        <v>#N/A</v>
      </c>
      <c r="DY337" t="e">
        <v>#N/A</v>
      </c>
      <c r="DZ337" t="e">
        <v>#N/A</v>
      </c>
      <c r="EA337" t="e">
        <v>#N/A</v>
      </c>
      <c r="EB337" t="e">
        <v>#N/A</v>
      </c>
      <c r="EC337" t="e">
        <v>#N/A</v>
      </c>
    </row>
    <row r="338" spans="1:133" customFormat="1" x14ac:dyDescent="0.25">
      <c r="A338" t="s">
        <v>1053</v>
      </c>
      <c r="B338" t="s">
        <v>1343</v>
      </c>
      <c r="C338">
        <v>338</v>
      </c>
      <c r="D338">
        <v>33838.359806879998</v>
      </c>
      <c r="E338">
        <v>50.398596219201458</v>
      </c>
      <c r="F338">
        <v>1750.9196037896891</v>
      </c>
      <c r="G338">
        <v>72641.49191197133</v>
      </c>
      <c r="H338">
        <v>65.428571419999997</v>
      </c>
      <c r="I338">
        <v>25.763975139999999</v>
      </c>
      <c r="J338">
        <v>19.816048850000001</v>
      </c>
      <c r="K338">
        <v>12.44648857</v>
      </c>
      <c r="L338">
        <v>7.3000507099999998</v>
      </c>
      <c r="M338">
        <v>2201.7142857099998</v>
      </c>
      <c r="N338">
        <v>1624.42857142</v>
      </c>
      <c r="O338">
        <v>1572.42857142</v>
      </c>
      <c r="P338">
        <v>1592</v>
      </c>
      <c r="Q338">
        <v>1606</v>
      </c>
      <c r="R338">
        <v>1629.71428571</v>
      </c>
      <c r="S338">
        <v>577.28571427999998</v>
      </c>
      <c r="T338">
        <v>530.57142856999997</v>
      </c>
      <c r="U338">
        <v>542.14285714000005</v>
      </c>
      <c r="V338">
        <v>548</v>
      </c>
      <c r="W338">
        <v>553.71428571000001</v>
      </c>
      <c r="X338">
        <v>28.42815057</v>
      </c>
      <c r="Y338">
        <v>1.31330657</v>
      </c>
      <c r="Z338">
        <v>1589.42857142</v>
      </c>
      <c r="AA338">
        <v>1574</v>
      </c>
      <c r="AB338">
        <v>1589.2857142800001</v>
      </c>
      <c r="AC338">
        <v>1551.8602428500001</v>
      </c>
      <c r="AD338">
        <v>611.42857142000003</v>
      </c>
      <c r="AE338">
        <v>643.42857142000003</v>
      </c>
      <c r="AF338">
        <v>667</v>
      </c>
      <c r="AG338">
        <v>703.90308571000003</v>
      </c>
      <c r="AH338">
        <v>73025.678313850003</v>
      </c>
      <c r="AI338">
        <v>17479.67682628</v>
      </c>
      <c r="AJ338">
        <v>9.5864878499999993</v>
      </c>
      <c r="AK338">
        <v>161.54638270999999</v>
      </c>
      <c r="AL338">
        <v>285007.25262400002</v>
      </c>
      <c r="AM338">
        <v>56.531571419999999</v>
      </c>
      <c r="AN338">
        <v>1.58967784</v>
      </c>
      <c r="AO338">
        <v>15.921754</v>
      </c>
      <c r="AP338">
        <v>9.7062571399999999</v>
      </c>
      <c r="AQ338">
        <v>2.53245714</v>
      </c>
      <c r="AR338">
        <v>4.53441428</v>
      </c>
      <c r="AS338">
        <v>6.4920714200000003</v>
      </c>
      <c r="AT338">
        <v>7.5785428499999998</v>
      </c>
      <c r="AU338">
        <v>412674.36102071003</v>
      </c>
      <c r="AV338">
        <v>345498.77282582998</v>
      </c>
      <c r="AW338">
        <v>361885.76513027999</v>
      </c>
      <c r="AX338">
        <v>393423.97459699999</v>
      </c>
      <c r="AY338">
        <v>402286.60928342002</v>
      </c>
      <c r="AZ338">
        <v>25863.580493279998</v>
      </c>
      <c r="BA338">
        <v>1402.9985492799999</v>
      </c>
      <c r="BB338">
        <v>6343.2493628499997</v>
      </c>
      <c r="BC338">
        <v>140.65401299999999</v>
      </c>
      <c r="BD338">
        <v>453.37462785000002</v>
      </c>
      <c r="BE338">
        <v>131332.66384142</v>
      </c>
      <c r="BF338">
        <v>100712.044626</v>
      </c>
      <c r="BG338">
        <v>6.2378208500000003</v>
      </c>
      <c r="BH338">
        <v>143.57142856999999</v>
      </c>
      <c r="BI338">
        <v>153.16666666</v>
      </c>
      <c r="BJ338">
        <v>138.96428571000001</v>
      </c>
      <c r="BK338">
        <v>134.71428571000001</v>
      </c>
      <c r="BL338">
        <v>140.71428571000001</v>
      </c>
      <c r="BM338">
        <v>16.257997280000001</v>
      </c>
      <c r="BN338">
        <v>0</v>
      </c>
      <c r="BO338">
        <v>0.64156215999999999</v>
      </c>
      <c r="BP338">
        <v>1.0587734</v>
      </c>
      <c r="BQ338">
        <v>26.109845530000001</v>
      </c>
      <c r="BR338">
        <v>108</v>
      </c>
      <c r="BS338">
        <v>8977.5639167099998</v>
      </c>
      <c r="BT338">
        <v>38576.290278710003</v>
      </c>
      <c r="BU338">
        <v>151194.32753084999</v>
      </c>
      <c r="BV338">
        <v>1131568.1733961401</v>
      </c>
      <c r="BW338">
        <v>2488.6262474199998</v>
      </c>
      <c r="BX338">
        <v>39.316732340000001</v>
      </c>
      <c r="BY338">
        <v>10.60108814</v>
      </c>
      <c r="BZ338">
        <v>75.428571419999997</v>
      </c>
      <c r="CA338">
        <v>73.77380952</v>
      </c>
      <c r="CB338">
        <v>80.297619040000001</v>
      </c>
      <c r="CC338">
        <v>75.138888879999996</v>
      </c>
      <c r="CD338">
        <v>78.071428569999995</v>
      </c>
      <c r="CE338">
        <v>59.785714280000001</v>
      </c>
      <c r="CF338">
        <v>57.154761899999997</v>
      </c>
      <c r="CG338">
        <v>62.678571419999997</v>
      </c>
      <c r="CH338">
        <v>58.666666659999997</v>
      </c>
      <c r="CI338">
        <v>62.428571419999997</v>
      </c>
      <c r="CJ338">
        <v>15.5</v>
      </c>
      <c r="CK338">
        <v>16.619047609999999</v>
      </c>
      <c r="CL338">
        <v>17.619047609999999</v>
      </c>
      <c r="CM338">
        <v>16.472222219999999</v>
      </c>
      <c r="CN338">
        <v>15.57142857</v>
      </c>
      <c r="CO338">
        <v>3.4518091399999999</v>
      </c>
      <c r="CP338">
        <v>86.928571419999997</v>
      </c>
      <c r="CQ338">
        <v>64.027777779999994</v>
      </c>
      <c r="CR338">
        <v>16.399999999999999</v>
      </c>
      <c r="CS338">
        <v>34.285714280000001</v>
      </c>
      <c r="CT338">
        <v>90</v>
      </c>
      <c r="CU338">
        <v>89.571428569999995</v>
      </c>
      <c r="CV338">
        <v>75.529100529999994</v>
      </c>
      <c r="CW338">
        <v>50.4</v>
      </c>
      <c r="CX338">
        <v>27.14285714</v>
      </c>
      <c r="CY338">
        <v>73.142857140000004</v>
      </c>
      <c r="CZ338">
        <v>75</v>
      </c>
      <c r="DA338">
        <v>86</v>
      </c>
      <c r="DB338">
        <v>915.64285714000005</v>
      </c>
      <c r="DC338">
        <v>31.857142849999999</v>
      </c>
      <c r="DD338">
        <v>72.714285709999999</v>
      </c>
      <c r="DE338">
        <v>82.857142850000002</v>
      </c>
      <c r="DF338">
        <v>91.428571419999997</v>
      </c>
      <c r="DG338">
        <v>722.28571427999998</v>
      </c>
      <c r="DH338" t="e">
        <v>#N/A</v>
      </c>
      <c r="DI338" t="e">
        <v>#N/A</v>
      </c>
      <c r="DJ338" t="e">
        <v>#N/A</v>
      </c>
      <c r="DK338" t="e">
        <v>#N/A</v>
      </c>
      <c r="DL338" t="e">
        <v>#N/A</v>
      </c>
      <c r="DM338" t="e">
        <v>#N/A</v>
      </c>
      <c r="DN338" t="e">
        <v>#N/A</v>
      </c>
      <c r="DO338" t="e">
        <v>#N/A</v>
      </c>
      <c r="DP338" t="e">
        <v>#N/A</v>
      </c>
      <c r="DQ338" t="e">
        <v>#N/A</v>
      </c>
      <c r="DR338" t="e">
        <v>#N/A</v>
      </c>
      <c r="DS338" t="e">
        <v>#N/A</v>
      </c>
      <c r="DT338" t="e">
        <v>#N/A</v>
      </c>
      <c r="DU338" t="e">
        <v>#N/A</v>
      </c>
      <c r="DV338" t="e">
        <v>#N/A</v>
      </c>
      <c r="DW338" t="e">
        <v>#N/A</v>
      </c>
      <c r="DX338" t="e">
        <v>#N/A</v>
      </c>
      <c r="DY338" t="e">
        <v>#N/A</v>
      </c>
      <c r="DZ338" t="e">
        <v>#N/A</v>
      </c>
      <c r="EA338" t="e">
        <v>#N/A</v>
      </c>
      <c r="EB338" t="e">
        <v>#N/A</v>
      </c>
      <c r="EC338" t="e">
        <v>#N/A</v>
      </c>
    </row>
    <row r="339" spans="1:133" customFormat="1" x14ac:dyDescent="0.25">
      <c r="A339" t="s">
        <v>1054</v>
      </c>
      <c r="B339" t="s">
        <v>1344</v>
      </c>
      <c r="C339">
        <v>339</v>
      </c>
      <c r="D339">
        <v>73360.79659944</v>
      </c>
      <c r="E339">
        <v>79.460963638385664</v>
      </c>
      <c r="F339">
        <v>1184.0275674568511</v>
      </c>
      <c r="G339">
        <v>74802.480710999313</v>
      </c>
      <c r="H339">
        <v>74.571428569999995</v>
      </c>
      <c r="I339">
        <v>26.514406709999999</v>
      </c>
      <c r="J339">
        <v>18.158312420000001</v>
      </c>
      <c r="K339">
        <v>10.233900419999999</v>
      </c>
      <c r="L339">
        <v>6.4758459999999998</v>
      </c>
      <c r="M339">
        <v>2865</v>
      </c>
      <c r="N339">
        <v>2109.42857142</v>
      </c>
      <c r="O339">
        <v>2067</v>
      </c>
      <c r="P339">
        <v>2086.5714285700001</v>
      </c>
      <c r="Q339">
        <v>2104.42857142</v>
      </c>
      <c r="R339">
        <v>2118.5714285700001</v>
      </c>
      <c r="S339">
        <v>755.57142856999997</v>
      </c>
      <c r="T339">
        <v>689.28571427999998</v>
      </c>
      <c r="U339">
        <v>702.85714284999995</v>
      </c>
      <c r="V339">
        <v>712.28571427999998</v>
      </c>
      <c r="W339">
        <v>731.28571427999998</v>
      </c>
      <c r="X339">
        <v>24.470903140000001</v>
      </c>
      <c r="Y339">
        <v>1.0382434199999999</v>
      </c>
      <c r="Z339">
        <v>2130.7142857099998</v>
      </c>
      <c r="AA339">
        <v>2112</v>
      </c>
      <c r="AB339">
        <v>2080.42857142</v>
      </c>
      <c r="AC339">
        <v>2059.2406428499999</v>
      </c>
      <c r="AD339">
        <v>799.71428571000001</v>
      </c>
      <c r="AE339">
        <v>846.28571427999998</v>
      </c>
      <c r="AF339">
        <v>874.42857142000003</v>
      </c>
      <c r="AG339">
        <v>931.82308570999999</v>
      </c>
      <c r="AH339">
        <v>73023.849542709999</v>
      </c>
      <c r="AI339">
        <v>14938.87353028</v>
      </c>
      <c r="AJ339">
        <v>19.436058280000001</v>
      </c>
      <c r="AK339">
        <v>113.02433914</v>
      </c>
      <c r="AL339">
        <v>275034.95324341999</v>
      </c>
      <c r="AM339">
        <v>55.303714280000001</v>
      </c>
      <c r="AN339">
        <v>1.9421797000000001</v>
      </c>
      <c r="AO339">
        <v>16.080587000000001</v>
      </c>
      <c r="AP339">
        <v>12.629842849999999</v>
      </c>
      <c r="AQ339">
        <v>3.4286571399999999</v>
      </c>
      <c r="AR339">
        <v>4.1117999999999997</v>
      </c>
      <c r="AS339">
        <v>4.4730285700000003</v>
      </c>
      <c r="AT339">
        <v>5.5316714200000003</v>
      </c>
      <c r="AU339">
        <v>430920.22594942001</v>
      </c>
      <c r="AV339">
        <v>311777.27323185001</v>
      </c>
      <c r="AW339">
        <v>318817.47583716002</v>
      </c>
      <c r="AX339">
        <v>350802.65257441998</v>
      </c>
      <c r="AY339">
        <v>379748.18680970999</v>
      </c>
      <c r="AZ339">
        <v>30807.602330000002</v>
      </c>
      <c r="BA339">
        <v>1104.3955091400001</v>
      </c>
      <c r="BB339">
        <v>6507.8651572799999</v>
      </c>
      <c r="BC339">
        <v>73.804420140000005</v>
      </c>
      <c r="BD339">
        <v>347.88940957</v>
      </c>
      <c r="BE339">
        <v>143559.97440785001</v>
      </c>
      <c r="BF339">
        <v>116104.213531</v>
      </c>
      <c r="BG339">
        <v>7.3084811399999996</v>
      </c>
      <c r="BH339">
        <v>201.57142856999999</v>
      </c>
      <c r="BI339">
        <v>204.61904762</v>
      </c>
      <c r="BJ339">
        <v>208.45833332999999</v>
      </c>
      <c r="BK339">
        <v>201.57142856999999</v>
      </c>
      <c r="BL339">
        <v>197</v>
      </c>
      <c r="BM339">
        <v>18.606425850000001</v>
      </c>
      <c r="BN339">
        <v>5.1298856600000002</v>
      </c>
      <c r="BO339">
        <v>0.43193084999999998</v>
      </c>
      <c r="BP339">
        <v>0.39501160000000002</v>
      </c>
      <c r="BQ339">
        <v>35.134481129999998</v>
      </c>
      <c r="BR339">
        <v>174</v>
      </c>
      <c r="BS339">
        <v>6791.9247489999998</v>
      </c>
      <c r="BT339">
        <v>34385.472730139998</v>
      </c>
      <c r="BU339">
        <v>129350.36007441999</v>
      </c>
      <c r="BV339">
        <v>1203810.1385254201</v>
      </c>
      <c r="BW339">
        <v>2135.3488010000001</v>
      </c>
      <c r="BX339">
        <v>60.226965880000002</v>
      </c>
      <c r="BY339">
        <v>8.4372579999999999</v>
      </c>
      <c r="BZ339">
        <v>81.785714279999993</v>
      </c>
      <c r="CA339">
        <v>72.125</v>
      </c>
      <c r="CB339">
        <v>59.333333330000002</v>
      </c>
      <c r="CC339">
        <v>68.535714279999993</v>
      </c>
      <c r="CD339">
        <v>77.142857140000004</v>
      </c>
      <c r="CE339">
        <v>64.428571419999997</v>
      </c>
      <c r="CF339">
        <v>58.138888889999997</v>
      </c>
      <c r="CG339">
        <v>57.958333330000002</v>
      </c>
      <c r="CH339">
        <v>62.124999989999999</v>
      </c>
      <c r="CI339">
        <v>61.642857139999997</v>
      </c>
      <c r="CJ339">
        <v>17.14285714</v>
      </c>
      <c r="CK339">
        <v>13.98611111</v>
      </c>
      <c r="CL339">
        <v>11.354166660000001</v>
      </c>
      <c r="CM339">
        <v>15.541666660000001</v>
      </c>
      <c r="CN339">
        <v>15.71428571</v>
      </c>
      <c r="CO339">
        <v>2.8515062800000002</v>
      </c>
      <c r="CP339">
        <v>87.285714279999993</v>
      </c>
      <c r="CR339">
        <v>15.428571420000001</v>
      </c>
      <c r="CS339">
        <v>33.428571419999997</v>
      </c>
      <c r="CT339">
        <v>89</v>
      </c>
      <c r="CU339">
        <v>84.428571419999997</v>
      </c>
      <c r="CW339">
        <v>71.857142850000002</v>
      </c>
      <c r="CX339">
        <v>28</v>
      </c>
      <c r="CY339">
        <v>71.142857140000004</v>
      </c>
      <c r="CZ339">
        <v>79.571428569999995</v>
      </c>
      <c r="DA339">
        <v>85.714285709999999</v>
      </c>
      <c r="DB339">
        <v>770.28571427999998</v>
      </c>
      <c r="DC339">
        <v>31.285714280000001</v>
      </c>
      <c r="DD339">
        <v>68</v>
      </c>
      <c r="DE339">
        <v>72.714285709999999</v>
      </c>
      <c r="DF339">
        <v>83.428571419999997</v>
      </c>
      <c r="DG339">
        <v>870.21428571000001</v>
      </c>
      <c r="DH339" t="e">
        <v>#N/A</v>
      </c>
      <c r="DI339" t="e">
        <v>#N/A</v>
      </c>
      <c r="DJ339" t="e">
        <v>#N/A</v>
      </c>
      <c r="DK339" t="e">
        <v>#N/A</v>
      </c>
      <c r="DL339" t="e">
        <v>#N/A</v>
      </c>
      <c r="DM339" t="e">
        <v>#N/A</v>
      </c>
      <c r="DN339" t="e">
        <v>#N/A</v>
      </c>
      <c r="DO339" t="e">
        <v>#N/A</v>
      </c>
      <c r="DP339" t="e">
        <v>#N/A</v>
      </c>
      <c r="DQ339" t="e">
        <v>#N/A</v>
      </c>
      <c r="DR339" t="e">
        <v>#N/A</v>
      </c>
      <c r="DS339" t="e">
        <v>#N/A</v>
      </c>
      <c r="DT339" t="e">
        <v>#N/A</v>
      </c>
      <c r="DU339" t="e">
        <v>#N/A</v>
      </c>
      <c r="DV339" t="e">
        <v>#N/A</v>
      </c>
      <c r="DW339" t="e">
        <v>#N/A</v>
      </c>
      <c r="DX339" t="e">
        <v>#N/A</v>
      </c>
      <c r="DY339" t="e">
        <v>#N/A</v>
      </c>
      <c r="DZ339" t="e">
        <v>#N/A</v>
      </c>
      <c r="EA339" t="e">
        <v>#N/A</v>
      </c>
      <c r="EB339" t="e">
        <v>#N/A</v>
      </c>
      <c r="EC339" t="e">
        <v>#N/A</v>
      </c>
    </row>
    <row r="340" spans="1:133" customFormat="1" x14ac:dyDescent="0.25">
      <c r="A340" t="s">
        <v>1055</v>
      </c>
      <c r="B340" t="s">
        <v>1345</v>
      </c>
      <c r="C340">
        <v>340</v>
      </c>
      <c r="D340">
        <v>140573.47902696001</v>
      </c>
      <c r="E340">
        <v>67.382207897183406</v>
      </c>
      <c r="F340">
        <v>1101.9334340779169</v>
      </c>
      <c r="G340">
        <v>69984.210809394674</v>
      </c>
      <c r="H340">
        <v>82.571428569999995</v>
      </c>
      <c r="I340">
        <v>28.240535850000001</v>
      </c>
      <c r="J340">
        <v>24.225117000000001</v>
      </c>
      <c r="K340">
        <v>9.0172714200000001</v>
      </c>
      <c r="L340">
        <v>6.2213874200000001</v>
      </c>
      <c r="M340">
        <v>6188.8571428499999</v>
      </c>
      <c r="N340">
        <v>4438</v>
      </c>
      <c r="O340">
        <v>4372.1428571400002</v>
      </c>
      <c r="P340">
        <v>4378</v>
      </c>
      <c r="Q340">
        <v>4414.2857142800003</v>
      </c>
      <c r="R340">
        <v>4436.2857142800003</v>
      </c>
      <c r="S340">
        <v>1750.8571428499999</v>
      </c>
      <c r="T340">
        <v>1561.8571428499999</v>
      </c>
      <c r="U340">
        <v>1608.8571428499999</v>
      </c>
      <c r="V340">
        <v>1624</v>
      </c>
      <c r="W340">
        <v>1673.5714285700001</v>
      </c>
      <c r="X340">
        <v>22.066660710000001</v>
      </c>
      <c r="Y340">
        <v>1.0835412799999999</v>
      </c>
      <c r="Z340">
        <v>4427.1428571400002</v>
      </c>
      <c r="AA340">
        <v>4402.2857142800003</v>
      </c>
      <c r="AB340">
        <v>4345</v>
      </c>
      <c r="AC340">
        <v>4318.23137142</v>
      </c>
      <c r="AD340">
        <v>1867.71428571</v>
      </c>
      <c r="AE340">
        <v>1965.5714285700001</v>
      </c>
      <c r="AF340">
        <v>2022.8571428499999</v>
      </c>
      <c r="AG340">
        <v>2120.6944142799998</v>
      </c>
      <c r="AH340">
        <v>64999.089489279999</v>
      </c>
      <c r="AI340">
        <v>11931.14015757</v>
      </c>
      <c r="AJ340">
        <v>-10.148978570000001</v>
      </c>
      <c r="AK340">
        <v>137.348491</v>
      </c>
      <c r="AL340">
        <v>232261.58839185</v>
      </c>
      <c r="AM340">
        <v>51.971857139999997</v>
      </c>
      <c r="AN340">
        <v>2.0528845900000001</v>
      </c>
      <c r="AO340">
        <v>12.68872316</v>
      </c>
      <c r="AP340">
        <v>-3.5479428500000001</v>
      </c>
      <c r="AQ340">
        <v>-2.5959857099999999</v>
      </c>
      <c r="AR340">
        <v>-2.2735571399999999</v>
      </c>
      <c r="AS340">
        <v>-1.18772857</v>
      </c>
      <c r="AT340">
        <v>-3.4733857100000001</v>
      </c>
      <c r="AU340">
        <v>401302.11524471</v>
      </c>
      <c r="AV340">
        <v>312138.23543314001</v>
      </c>
      <c r="AW340">
        <v>317787.86379541998</v>
      </c>
      <c r="AX340">
        <v>342494.29537727998</v>
      </c>
      <c r="AY340">
        <v>365145.19117557001</v>
      </c>
      <c r="AZ340">
        <v>24892.87090785</v>
      </c>
      <c r="BA340">
        <v>771.73437114000001</v>
      </c>
      <c r="BB340">
        <v>4754.3812537100002</v>
      </c>
      <c r="BC340">
        <v>139.09936857</v>
      </c>
      <c r="BD340">
        <v>71.576006710000001</v>
      </c>
      <c r="BE340">
        <v>107210.47101342</v>
      </c>
      <c r="BF340">
        <v>89360.890186710007</v>
      </c>
      <c r="BG340">
        <v>6.309005</v>
      </c>
      <c r="BH340">
        <v>386</v>
      </c>
      <c r="BI340">
        <v>422.02380951999999</v>
      </c>
      <c r="BJ340">
        <v>423.07142857000002</v>
      </c>
      <c r="BK340">
        <v>400.85714285</v>
      </c>
      <c r="BL340">
        <v>388.14285713999999</v>
      </c>
      <c r="BM340">
        <v>16.266106279999999</v>
      </c>
      <c r="BN340">
        <v>2.1700325999999999</v>
      </c>
      <c r="BO340">
        <v>0.43657571000000001</v>
      </c>
      <c r="BP340">
        <v>0.53117327999999997</v>
      </c>
      <c r="BQ340">
        <v>35.606251020000002</v>
      </c>
      <c r="BR340">
        <v>329</v>
      </c>
      <c r="BS340">
        <v>6056.9890904200001</v>
      </c>
      <c r="BT340">
        <v>34428.816498419998</v>
      </c>
      <c r="BU340">
        <v>122704.28176928</v>
      </c>
      <c r="BV340">
        <v>960992.70373614004</v>
      </c>
      <c r="BW340">
        <v>2555.6304302799999</v>
      </c>
      <c r="BX340">
        <v>55.318392930000002</v>
      </c>
      <c r="BY340">
        <v>10.014592</v>
      </c>
      <c r="BZ340">
        <v>226</v>
      </c>
      <c r="CA340">
        <v>213.96428571000001</v>
      </c>
      <c r="CB340">
        <v>210.80952381</v>
      </c>
      <c r="CC340">
        <v>207.89285713999999</v>
      </c>
      <c r="CD340">
        <v>214.14285713999999</v>
      </c>
      <c r="CE340">
        <v>173</v>
      </c>
      <c r="CF340">
        <v>166.29761904</v>
      </c>
      <c r="CG340">
        <v>165.47619047000001</v>
      </c>
      <c r="CH340">
        <v>161.85714286000001</v>
      </c>
      <c r="CI340">
        <v>163.57142856999999</v>
      </c>
      <c r="CJ340">
        <v>52.785714280000001</v>
      </c>
      <c r="CK340">
        <v>47.666666659999997</v>
      </c>
      <c r="CL340">
        <v>45.333333330000002</v>
      </c>
      <c r="CM340">
        <v>46.035714280000001</v>
      </c>
      <c r="CN340">
        <v>50.428571419999997</v>
      </c>
      <c r="CO340">
        <v>3.6520952800000002</v>
      </c>
      <c r="CP340">
        <v>85.357142850000002</v>
      </c>
      <c r="CQ340">
        <v>82.791666669999998</v>
      </c>
      <c r="CR340">
        <v>18.579999999999998</v>
      </c>
      <c r="CS340">
        <v>31.14285714</v>
      </c>
      <c r="CT340">
        <v>84.285714279999993</v>
      </c>
      <c r="CU340">
        <v>83.857142850000002</v>
      </c>
      <c r="CV340">
        <v>75.833333330000002</v>
      </c>
      <c r="CW340">
        <v>61</v>
      </c>
      <c r="CX340">
        <v>26.14285714</v>
      </c>
      <c r="CY340">
        <v>62.571428570000002</v>
      </c>
      <c r="CZ340">
        <v>72.428571419999997</v>
      </c>
      <c r="DA340">
        <v>81.142857140000004</v>
      </c>
      <c r="DB340">
        <v>633.92857142000003</v>
      </c>
      <c r="DC340">
        <v>28</v>
      </c>
      <c r="DD340">
        <v>67.571428569999995</v>
      </c>
      <c r="DE340">
        <v>76.571428569999995</v>
      </c>
      <c r="DF340">
        <v>84.857142850000002</v>
      </c>
      <c r="DG340">
        <v>715.64285714000005</v>
      </c>
      <c r="DH340" t="e">
        <v>#N/A</v>
      </c>
      <c r="DI340" t="e">
        <v>#N/A</v>
      </c>
      <c r="DJ340" t="e">
        <v>#N/A</v>
      </c>
      <c r="DK340" t="e">
        <v>#N/A</v>
      </c>
      <c r="DL340" t="e">
        <v>#N/A</v>
      </c>
      <c r="DM340" t="e">
        <v>#N/A</v>
      </c>
      <c r="DN340" t="e">
        <v>#N/A</v>
      </c>
      <c r="DO340" t="e">
        <v>#N/A</v>
      </c>
      <c r="DP340" t="e">
        <v>#N/A</v>
      </c>
      <c r="DQ340" t="e">
        <v>#N/A</v>
      </c>
      <c r="DR340" t="e">
        <v>#N/A</v>
      </c>
      <c r="DS340" t="e">
        <v>#N/A</v>
      </c>
      <c r="DT340" t="e">
        <v>#N/A</v>
      </c>
      <c r="DU340" t="e">
        <v>#N/A</v>
      </c>
      <c r="DV340" t="e">
        <v>#N/A</v>
      </c>
      <c r="DW340" t="e">
        <v>#N/A</v>
      </c>
      <c r="DX340" t="e">
        <v>#N/A</v>
      </c>
      <c r="DY340" t="e">
        <v>#N/A</v>
      </c>
      <c r="DZ340" t="e">
        <v>#N/A</v>
      </c>
      <c r="EA340" t="e">
        <v>#N/A</v>
      </c>
      <c r="EB340" t="e">
        <v>#N/A</v>
      </c>
      <c r="EC340" t="e">
        <v>#N/A</v>
      </c>
    </row>
    <row r="341" spans="1:133" customFormat="1" x14ac:dyDescent="0.25">
      <c r="A341" t="s">
        <v>1056</v>
      </c>
      <c r="B341" t="s">
        <v>1346</v>
      </c>
      <c r="C341">
        <v>341</v>
      </c>
      <c r="D341">
        <v>63246.840668634148</v>
      </c>
      <c r="E341">
        <v>65.8942206180037</v>
      </c>
      <c r="F341">
        <v>1281.8295399903254</v>
      </c>
      <c r="G341">
        <v>57852.670657289615</v>
      </c>
      <c r="H341">
        <v>72.714285709999999</v>
      </c>
      <c r="I341">
        <v>26.713447850000001</v>
      </c>
      <c r="J341">
        <v>21.48833557</v>
      </c>
      <c r="K341">
        <v>9.3055661399999998</v>
      </c>
      <c r="L341">
        <v>6.1019252799999997</v>
      </c>
      <c r="M341">
        <v>2678.5714285700001</v>
      </c>
      <c r="N341">
        <v>1969.1428571399999</v>
      </c>
      <c r="O341">
        <v>1963.8571428499999</v>
      </c>
      <c r="P341">
        <v>1966.8571428499999</v>
      </c>
      <c r="Q341">
        <v>1978</v>
      </c>
      <c r="R341">
        <v>1991.8571428499999</v>
      </c>
      <c r="S341">
        <v>709.42857142000003</v>
      </c>
      <c r="T341">
        <v>636.14285714000005</v>
      </c>
      <c r="U341">
        <v>653.71428571000001</v>
      </c>
      <c r="V341">
        <v>658.42857142000003</v>
      </c>
      <c r="W341">
        <v>678.14285714000005</v>
      </c>
      <c r="X341">
        <v>22.836416570000001</v>
      </c>
      <c r="Y341">
        <v>1.00636671</v>
      </c>
      <c r="Z341">
        <v>1914.42857142</v>
      </c>
      <c r="AA341">
        <v>1886.2857142800001</v>
      </c>
      <c r="AB341">
        <v>1914.2857142800001</v>
      </c>
      <c r="AC341">
        <v>1887.0077714199999</v>
      </c>
      <c r="AD341">
        <v>747</v>
      </c>
      <c r="AE341">
        <v>785.28571427999998</v>
      </c>
      <c r="AF341">
        <v>825.85714284999995</v>
      </c>
      <c r="AG341">
        <v>871.07258571</v>
      </c>
      <c r="AH341">
        <v>71905.224939709995</v>
      </c>
      <c r="AI341">
        <v>13769.377767849999</v>
      </c>
      <c r="AJ341">
        <v>13.96464185</v>
      </c>
      <c r="AK341">
        <v>70.835049999999995</v>
      </c>
      <c r="AL341">
        <v>271149.85905371001</v>
      </c>
      <c r="AM341">
        <v>63.507142850000001</v>
      </c>
      <c r="AN341">
        <v>1.93319402</v>
      </c>
      <c r="AO341">
        <v>12.78827542</v>
      </c>
      <c r="AP341">
        <v>9.4990428500000004</v>
      </c>
      <c r="AQ341">
        <v>10.791600000000001</v>
      </c>
      <c r="AR341">
        <v>12.132842849999999</v>
      </c>
      <c r="AS341">
        <v>11.09882857</v>
      </c>
      <c r="AT341">
        <v>9.1378857100000008</v>
      </c>
      <c r="AU341">
        <v>442323.99125371</v>
      </c>
      <c r="AV341">
        <v>351519.58082828001</v>
      </c>
      <c r="AW341">
        <v>379323.53793485003</v>
      </c>
      <c r="AX341">
        <v>406666.05555028003</v>
      </c>
      <c r="AY341">
        <v>409589.41456156998</v>
      </c>
      <c r="AZ341">
        <v>29923.12437885</v>
      </c>
      <c r="BA341">
        <v>645.85523499999999</v>
      </c>
      <c r="BB341">
        <v>5859.3956724199998</v>
      </c>
      <c r="BC341">
        <v>121.239863</v>
      </c>
      <c r="BD341">
        <v>233.06209514</v>
      </c>
      <c r="BE341">
        <v>131389.01333571001</v>
      </c>
      <c r="BF341">
        <v>112273.37721070999</v>
      </c>
      <c r="BG341">
        <v>6.8135055700000002</v>
      </c>
      <c r="BH341">
        <v>183.28571428000001</v>
      </c>
      <c r="BI341">
        <v>183.65476190000001</v>
      </c>
      <c r="BJ341">
        <v>186.54761904</v>
      </c>
      <c r="BK341">
        <v>181.14285713999999</v>
      </c>
      <c r="BL341">
        <v>182.42857142</v>
      </c>
      <c r="BM341">
        <v>17.698191850000001</v>
      </c>
      <c r="BN341">
        <v>5.1280726000000003</v>
      </c>
      <c r="BO341">
        <v>0.43901983</v>
      </c>
      <c r="BP341">
        <v>0.70525800000000005</v>
      </c>
      <c r="BQ341">
        <v>30.66832119</v>
      </c>
      <c r="BR341">
        <v>171.85714285</v>
      </c>
      <c r="BS341">
        <v>6839.0041097100002</v>
      </c>
      <c r="BT341">
        <v>36523.504408569999</v>
      </c>
      <c r="BU341">
        <v>138545.41432357</v>
      </c>
      <c r="BV341">
        <v>1071434.5726908499</v>
      </c>
      <c r="BW341">
        <v>2167.5467271399998</v>
      </c>
      <c r="BX341">
        <v>52.87221838</v>
      </c>
      <c r="BY341">
        <v>10.66466</v>
      </c>
      <c r="BZ341">
        <v>100.35714285</v>
      </c>
      <c r="CA341">
        <v>98.880952379999997</v>
      </c>
      <c r="CB341">
        <v>95.904761899999997</v>
      </c>
      <c r="CC341">
        <v>86.738095229999999</v>
      </c>
      <c r="CD341">
        <v>89.357142850000002</v>
      </c>
      <c r="CE341">
        <v>76.5</v>
      </c>
      <c r="CF341">
        <v>79.02380952</v>
      </c>
      <c r="CG341">
        <v>74.785714279999993</v>
      </c>
      <c r="CH341">
        <v>65.571428569999995</v>
      </c>
      <c r="CI341">
        <v>68</v>
      </c>
      <c r="CJ341">
        <v>24.14285714</v>
      </c>
      <c r="CK341">
        <v>19.857142849999999</v>
      </c>
      <c r="CL341">
        <v>21.11904762</v>
      </c>
      <c r="CM341">
        <v>21.166666660000001</v>
      </c>
      <c r="CN341">
        <v>21.285714280000001</v>
      </c>
      <c r="CO341">
        <v>3.6514318499999998</v>
      </c>
      <c r="CP341">
        <v>85.642857140000004</v>
      </c>
      <c r="CQ341">
        <v>74.208333330000002</v>
      </c>
      <c r="CR341">
        <v>17.666666660000001</v>
      </c>
      <c r="CS341">
        <v>36.285714280000001</v>
      </c>
      <c r="CT341">
        <v>91.857142850000002</v>
      </c>
      <c r="CU341">
        <v>89.571428569999995</v>
      </c>
      <c r="CV341">
        <v>78.930555549999994</v>
      </c>
      <c r="CW341">
        <v>46.571428570000002</v>
      </c>
      <c r="CX341">
        <v>30.428571420000001</v>
      </c>
      <c r="CY341">
        <v>72</v>
      </c>
      <c r="CZ341">
        <v>72.857142850000002</v>
      </c>
      <c r="DA341">
        <v>83.571428569999995</v>
      </c>
      <c r="DB341">
        <v>692.16666666000003</v>
      </c>
      <c r="DC341">
        <v>31.14285714</v>
      </c>
      <c r="DD341">
        <v>71.857142850000002</v>
      </c>
      <c r="DE341">
        <v>75.571428569999995</v>
      </c>
      <c r="DF341">
        <v>85.285714279999993</v>
      </c>
      <c r="DG341">
        <v>833.07142856999997</v>
      </c>
      <c r="DH341" t="e">
        <v>#N/A</v>
      </c>
      <c r="DI341" t="e">
        <v>#N/A</v>
      </c>
      <c r="DJ341" t="e">
        <v>#N/A</v>
      </c>
      <c r="DK341" t="e">
        <v>#N/A</v>
      </c>
      <c r="DL341" t="e">
        <v>#N/A</v>
      </c>
      <c r="DM341" t="e">
        <v>#N/A</v>
      </c>
      <c r="DN341" t="e">
        <v>#N/A</v>
      </c>
      <c r="DO341" t="e">
        <v>#N/A</v>
      </c>
      <c r="DP341" t="e">
        <v>#N/A</v>
      </c>
      <c r="DQ341" t="e">
        <v>#N/A</v>
      </c>
      <c r="DR341" t="e">
        <v>#N/A</v>
      </c>
      <c r="DS341" t="e">
        <v>#N/A</v>
      </c>
      <c r="DT341" t="e">
        <v>#N/A</v>
      </c>
      <c r="DU341" t="e">
        <v>#N/A</v>
      </c>
      <c r="DV341" t="e">
        <v>#N/A</v>
      </c>
      <c r="DW341" t="e">
        <v>#N/A</v>
      </c>
      <c r="DX341" t="e">
        <v>#N/A</v>
      </c>
      <c r="DY341" t="e">
        <v>#N/A</v>
      </c>
      <c r="DZ341" t="e">
        <v>#N/A</v>
      </c>
      <c r="EA341" t="e">
        <v>#N/A</v>
      </c>
      <c r="EB341" t="e">
        <v>#N/A</v>
      </c>
      <c r="EC341" t="e">
        <v>#N/A</v>
      </c>
    </row>
    <row r="342" spans="1:133" customFormat="1" x14ac:dyDescent="0.25">
      <c r="A342" t="s">
        <v>1057</v>
      </c>
      <c r="B342" t="s">
        <v>1347</v>
      </c>
      <c r="C342">
        <v>342</v>
      </c>
      <c r="D342">
        <v>50987.593727492873</v>
      </c>
      <c r="E342">
        <v>61.73263833518061</v>
      </c>
      <c r="F342">
        <v>1422.4951638818391</v>
      </c>
      <c r="G342">
        <v>63679.65575531745</v>
      </c>
      <c r="H342">
        <v>71.714285709999999</v>
      </c>
      <c r="I342">
        <v>25.409065420000001</v>
      </c>
      <c r="J342">
        <v>23.873542140000001</v>
      </c>
      <c r="K342">
        <v>8.5799078499999997</v>
      </c>
      <c r="L342">
        <v>5.4313279999999997</v>
      </c>
      <c r="M342">
        <v>2772.2857142799999</v>
      </c>
      <c r="N342">
        <v>2066</v>
      </c>
      <c r="O342">
        <v>1966</v>
      </c>
      <c r="P342">
        <v>1993.5714285700001</v>
      </c>
      <c r="Q342">
        <v>2037</v>
      </c>
      <c r="R342">
        <v>2061.5714285700001</v>
      </c>
      <c r="S342">
        <v>706.28571427999998</v>
      </c>
      <c r="T342">
        <v>615.57142856999997</v>
      </c>
      <c r="U342">
        <v>635.42857142000003</v>
      </c>
      <c r="V342">
        <v>653</v>
      </c>
      <c r="W342">
        <v>674.28571427999998</v>
      </c>
      <c r="X342">
        <v>21.44515771</v>
      </c>
      <c r="Y342">
        <v>0.93498884999999998</v>
      </c>
      <c r="Z342">
        <v>2044</v>
      </c>
      <c r="AA342">
        <v>2034.1428571399999</v>
      </c>
      <c r="AB342">
        <v>2036.5714285700001</v>
      </c>
      <c r="AC342">
        <v>2022.92134285</v>
      </c>
      <c r="AD342">
        <v>749.71428571000001</v>
      </c>
      <c r="AE342">
        <v>794.71428571000001</v>
      </c>
      <c r="AF342">
        <v>850.14285714000005</v>
      </c>
      <c r="AG342">
        <v>904.44415714000002</v>
      </c>
      <c r="AH342">
        <v>68859.095946279995</v>
      </c>
      <c r="AI342">
        <v>12280.05684571</v>
      </c>
      <c r="AJ342">
        <v>9.75349428</v>
      </c>
      <c r="AK342">
        <v>66.317302569999995</v>
      </c>
      <c r="AL342">
        <v>271245.95141199999</v>
      </c>
      <c r="AM342">
        <v>54.554571420000002</v>
      </c>
      <c r="AN342">
        <v>2.48816902</v>
      </c>
      <c r="AO342">
        <v>11.41899171</v>
      </c>
      <c r="AP342">
        <v>8.2080000000000002</v>
      </c>
      <c r="AQ342">
        <v>7.9323571399999997</v>
      </c>
      <c r="AR342">
        <v>9.05714285</v>
      </c>
      <c r="AS342">
        <v>8.4063285699999994</v>
      </c>
      <c r="AT342">
        <v>7.7315142799999999</v>
      </c>
      <c r="AU342">
        <v>424504.38000713999</v>
      </c>
      <c r="AV342">
        <v>304204.40271499997</v>
      </c>
      <c r="AW342">
        <v>342000.28871785</v>
      </c>
      <c r="AX342">
        <v>370871.81086170999</v>
      </c>
      <c r="AY342">
        <v>399441.08545314003</v>
      </c>
      <c r="AZ342">
        <v>26109.76630471</v>
      </c>
      <c r="BA342">
        <v>711.60563557</v>
      </c>
      <c r="BB342">
        <v>4901.3433130000003</v>
      </c>
      <c r="BC342">
        <v>95.974364140000006</v>
      </c>
      <c r="BD342">
        <v>130.67353842</v>
      </c>
      <c r="BE342">
        <v>124205.43573100001</v>
      </c>
      <c r="BF342">
        <v>102975.37356928</v>
      </c>
      <c r="BG342">
        <v>6.4432574200000001</v>
      </c>
      <c r="BH342">
        <v>170.85714285</v>
      </c>
      <c r="BI342">
        <v>175.58333332999999</v>
      </c>
      <c r="BJ342">
        <v>173.78571428000001</v>
      </c>
      <c r="BK342">
        <v>169</v>
      </c>
      <c r="BL342">
        <v>168.85714285</v>
      </c>
      <c r="BM342">
        <v>17.199803849999999</v>
      </c>
      <c r="BN342">
        <v>0.77720199999999995</v>
      </c>
      <c r="BO342">
        <v>0.42999315999999999</v>
      </c>
      <c r="BP342">
        <v>0.42430319999999999</v>
      </c>
      <c r="BQ342">
        <v>26.916527609999999</v>
      </c>
      <c r="BR342">
        <v>157.85714285</v>
      </c>
      <c r="BS342">
        <v>6374.3948532799996</v>
      </c>
      <c r="BT342">
        <v>37018.905413419998</v>
      </c>
      <c r="BU342">
        <v>145687.20174970999</v>
      </c>
      <c r="BV342">
        <v>1117452.2095808501</v>
      </c>
      <c r="BW342">
        <v>2106.6855092800001</v>
      </c>
      <c r="BX342">
        <v>39.910266389999997</v>
      </c>
      <c r="BY342">
        <v>10.35035542</v>
      </c>
      <c r="BZ342">
        <v>91.714285709999999</v>
      </c>
      <c r="CA342">
        <v>88.702380950000006</v>
      </c>
      <c r="CB342">
        <v>102.06944444</v>
      </c>
      <c r="CC342">
        <v>90.119047609999996</v>
      </c>
      <c r="CD342">
        <v>89.928571419999997</v>
      </c>
      <c r="CE342">
        <v>72.571428569999995</v>
      </c>
      <c r="CF342">
        <v>69.761904759999993</v>
      </c>
      <c r="CG342">
        <v>80.222222220000006</v>
      </c>
      <c r="CH342">
        <v>68.940476189999998</v>
      </c>
      <c r="CI342">
        <v>69.357142850000002</v>
      </c>
      <c r="CJ342">
        <v>18.928571420000001</v>
      </c>
      <c r="CK342">
        <v>18.940476189999998</v>
      </c>
      <c r="CL342">
        <v>21.847222219999999</v>
      </c>
      <c r="CM342">
        <v>21.178571430000002</v>
      </c>
      <c r="CN342">
        <v>20.428571420000001</v>
      </c>
      <c r="CO342">
        <v>3.3315992799999998</v>
      </c>
      <c r="CP342">
        <v>86.142857140000004</v>
      </c>
      <c r="CQ342">
        <v>79.138888890000004</v>
      </c>
      <c r="CR342">
        <v>17.666666660000001</v>
      </c>
      <c r="CS342">
        <v>31</v>
      </c>
      <c r="CT342">
        <v>87.285714279999993</v>
      </c>
      <c r="CU342">
        <v>87.571428569999995</v>
      </c>
      <c r="CV342">
        <v>81.694444439999998</v>
      </c>
      <c r="CW342">
        <v>59.666666659999997</v>
      </c>
      <c r="CX342">
        <v>27.714285709999999</v>
      </c>
      <c r="CY342">
        <v>72.428571419999997</v>
      </c>
      <c r="CZ342">
        <v>77.142857140000004</v>
      </c>
      <c r="DA342">
        <v>85.857142850000002</v>
      </c>
      <c r="DB342">
        <v>733.78571427999998</v>
      </c>
      <c r="DC342">
        <v>28.285714280000001</v>
      </c>
      <c r="DD342">
        <v>76.142857140000004</v>
      </c>
      <c r="DE342">
        <v>82.428571419999997</v>
      </c>
      <c r="DF342">
        <v>87.571428569999995</v>
      </c>
      <c r="DG342">
        <v>870.14285714000005</v>
      </c>
      <c r="DH342" t="e">
        <v>#N/A</v>
      </c>
      <c r="DI342" t="e">
        <v>#N/A</v>
      </c>
      <c r="DJ342" t="e">
        <v>#N/A</v>
      </c>
      <c r="DK342" t="e">
        <v>#N/A</v>
      </c>
      <c r="DL342" t="e">
        <v>#N/A</v>
      </c>
      <c r="DM342" t="e">
        <v>#N/A</v>
      </c>
      <c r="DN342" t="e">
        <v>#N/A</v>
      </c>
      <c r="DO342" t="e">
        <v>#N/A</v>
      </c>
      <c r="DP342" t="e">
        <v>#N/A</v>
      </c>
      <c r="DQ342" t="e">
        <v>#N/A</v>
      </c>
      <c r="DR342" t="e">
        <v>#N/A</v>
      </c>
      <c r="DS342" t="e">
        <v>#N/A</v>
      </c>
      <c r="DT342" t="e">
        <v>#N/A</v>
      </c>
      <c r="DU342" t="e">
        <v>#N/A</v>
      </c>
      <c r="DV342" t="e">
        <v>#N/A</v>
      </c>
      <c r="DW342" t="e">
        <v>#N/A</v>
      </c>
      <c r="DX342" t="e">
        <v>#N/A</v>
      </c>
      <c r="DY342" t="e">
        <v>#N/A</v>
      </c>
      <c r="DZ342" t="e">
        <v>#N/A</v>
      </c>
      <c r="EA342" t="e">
        <v>#N/A</v>
      </c>
      <c r="EB342" t="e">
        <v>#N/A</v>
      </c>
      <c r="EC342" t="e">
        <v>#N/A</v>
      </c>
    </row>
    <row r="343" spans="1:133" customFormat="1" x14ac:dyDescent="0.25">
      <c r="A343" t="s">
        <v>1058</v>
      </c>
      <c r="B343" t="s">
        <v>1348</v>
      </c>
      <c r="C343">
        <v>343</v>
      </c>
      <c r="D343">
        <v>261761.48012666049</v>
      </c>
      <c r="E343">
        <v>77.300503344235096</v>
      </c>
      <c r="F343">
        <v>1019.8278689459615</v>
      </c>
      <c r="G343">
        <v>52358.236709552744</v>
      </c>
      <c r="H343">
        <v>81.571428569999995</v>
      </c>
      <c r="I343">
        <v>28.33992057</v>
      </c>
      <c r="J343">
        <v>23.816749139999999</v>
      </c>
      <c r="K343">
        <v>10.93692328</v>
      </c>
      <c r="L343">
        <v>7.0483404199999997</v>
      </c>
      <c r="M343">
        <v>11087.85714285</v>
      </c>
      <c r="N343">
        <v>7957</v>
      </c>
      <c r="O343">
        <v>7827</v>
      </c>
      <c r="P343">
        <v>7880.2857142800003</v>
      </c>
      <c r="Q343">
        <v>7911.4285714199996</v>
      </c>
      <c r="R343">
        <v>7961.4285714199996</v>
      </c>
      <c r="S343">
        <v>3130.8571428499999</v>
      </c>
      <c r="T343">
        <v>2854.42857142</v>
      </c>
      <c r="U343">
        <v>2922</v>
      </c>
      <c r="V343">
        <v>2974.42857142</v>
      </c>
      <c r="W343">
        <v>3045.2857142799999</v>
      </c>
      <c r="X343">
        <v>24.909211280000001</v>
      </c>
      <c r="Y343">
        <v>1.21147114</v>
      </c>
      <c r="Z343">
        <v>7911</v>
      </c>
      <c r="AA343">
        <v>7840.4285714199996</v>
      </c>
      <c r="AB343">
        <v>7698.1428571400002</v>
      </c>
      <c r="AC343">
        <v>7631.4160000000002</v>
      </c>
      <c r="AD343">
        <v>3333.8571428499999</v>
      </c>
      <c r="AE343">
        <v>3508.1428571400002</v>
      </c>
      <c r="AF343">
        <v>3630.7142857099998</v>
      </c>
      <c r="AG343">
        <v>3812.91114285</v>
      </c>
      <c r="AH343">
        <v>68883.094289140005</v>
      </c>
      <c r="AI343">
        <v>14317.52348571</v>
      </c>
      <c r="AJ343">
        <v>-2.28104928</v>
      </c>
      <c r="AK343">
        <v>81.005831709999995</v>
      </c>
      <c r="AL343">
        <v>243735.26239727999</v>
      </c>
      <c r="AM343">
        <v>56.835142849999997</v>
      </c>
      <c r="AN343">
        <v>2.7284514199999998</v>
      </c>
      <c r="AO343">
        <v>11.129153000000001</v>
      </c>
      <c r="AP343">
        <v>-0.74104285000000003</v>
      </c>
      <c r="AQ343">
        <v>0.84950000000000003</v>
      </c>
      <c r="AR343">
        <v>4.7171419999999999E-2</v>
      </c>
      <c r="AS343">
        <v>0.39364284999999999</v>
      </c>
      <c r="AT343">
        <v>-0.53057142000000002</v>
      </c>
      <c r="AU343">
        <v>359427.11428327998</v>
      </c>
      <c r="AV343">
        <v>313678.63662470999</v>
      </c>
      <c r="AW343">
        <v>321535.59864341997</v>
      </c>
      <c r="AX343">
        <v>337042.57257856999</v>
      </c>
      <c r="AY343">
        <v>349554.56886085001</v>
      </c>
      <c r="AZ343">
        <v>24334.948608710001</v>
      </c>
      <c r="BA343">
        <v>603.653682</v>
      </c>
      <c r="BB343">
        <v>5195.0545558499998</v>
      </c>
      <c r="BC343">
        <v>144.63031670999999</v>
      </c>
      <c r="BD343">
        <v>121.39368813999999</v>
      </c>
      <c r="BE343">
        <v>99895.476458999998</v>
      </c>
      <c r="BF343">
        <v>85976.797616419994</v>
      </c>
      <c r="BG343">
        <v>6.7695062799999999</v>
      </c>
      <c r="BH343">
        <v>742.71428571000001</v>
      </c>
      <c r="BI343">
        <v>739.84523808999995</v>
      </c>
      <c r="BJ343">
        <v>753.89285714000005</v>
      </c>
      <c r="BK343">
        <v>751.28571427999998</v>
      </c>
      <c r="BL343">
        <v>735.85714284999995</v>
      </c>
      <c r="BM343">
        <v>16.868814</v>
      </c>
      <c r="BN343">
        <v>1.7925196000000001</v>
      </c>
      <c r="BO343">
        <v>0.28942941999999999</v>
      </c>
      <c r="BP343">
        <v>0.455785</v>
      </c>
      <c r="BQ343">
        <v>30.200592709999999</v>
      </c>
      <c r="BR343">
        <v>722.28571427999998</v>
      </c>
      <c r="BS343">
        <v>8171.78034114</v>
      </c>
      <c r="BT343">
        <v>40091.160831419998</v>
      </c>
      <c r="BU343">
        <v>142057.98649713999</v>
      </c>
      <c r="BV343">
        <v>998356.72783757001</v>
      </c>
      <c r="BW343">
        <v>2127.6541722799998</v>
      </c>
      <c r="BX343">
        <v>52.12152639</v>
      </c>
      <c r="BY343">
        <v>11.259330139999999</v>
      </c>
      <c r="BZ343">
        <v>450.57142857000002</v>
      </c>
      <c r="CA343">
        <v>421.21428571000001</v>
      </c>
      <c r="CB343">
        <v>475.96428571000001</v>
      </c>
      <c r="CC343">
        <v>492.93055555000001</v>
      </c>
      <c r="CD343">
        <v>454.42857142000003</v>
      </c>
      <c r="CE343">
        <v>354.85714285</v>
      </c>
      <c r="CF343">
        <v>333.95238095000002</v>
      </c>
      <c r="CG343">
        <v>375.54761903999997</v>
      </c>
      <c r="CH343">
        <v>394.86111111000002</v>
      </c>
      <c r="CI343">
        <v>359</v>
      </c>
      <c r="CJ343">
        <v>95.428571419999997</v>
      </c>
      <c r="CK343">
        <v>87.261904759999993</v>
      </c>
      <c r="CL343">
        <v>100.41666666</v>
      </c>
      <c r="CM343">
        <v>98.069444439999998</v>
      </c>
      <c r="CN343">
        <v>95</v>
      </c>
      <c r="CO343">
        <v>4.0273758500000003</v>
      </c>
      <c r="CP343">
        <v>86.285714279999993</v>
      </c>
      <c r="CQ343">
        <v>74.916666660000004</v>
      </c>
      <c r="CR343">
        <v>16.75</v>
      </c>
      <c r="CS343">
        <v>32.428571419999997</v>
      </c>
      <c r="CT343">
        <v>88.857142850000002</v>
      </c>
      <c r="CU343">
        <v>85.857142850000002</v>
      </c>
      <c r="CV343">
        <v>76.046296290000001</v>
      </c>
      <c r="CW343">
        <v>45.571428570000002</v>
      </c>
      <c r="CX343">
        <v>30.285714280000001</v>
      </c>
      <c r="CY343">
        <v>69.714285709999999</v>
      </c>
      <c r="CZ343">
        <v>78</v>
      </c>
      <c r="DA343">
        <v>88</v>
      </c>
      <c r="DB343">
        <v>611.5</v>
      </c>
      <c r="DC343">
        <v>31.714285709999999</v>
      </c>
      <c r="DD343">
        <v>71.714285709999999</v>
      </c>
      <c r="DE343">
        <v>78.428571419999997</v>
      </c>
      <c r="DF343">
        <v>89</v>
      </c>
      <c r="DG343">
        <v>645.21428571000001</v>
      </c>
      <c r="DH343" t="e">
        <v>#N/A</v>
      </c>
      <c r="DI343" t="e">
        <v>#N/A</v>
      </c>
      <c r="DJ343" t="e">
        <v>#N/A</v>
      </c>
      <c r="DK343" t="e">
        <v>#N/A</v>
      </c>
      <c r="DL343" t="e">
        <v>#N/A</v>
      </c>
      <c r="DM343" t="e">
        <v>#N/A</v>
      </c>
      <c r="DN343" t="e">
        <v>#N/A</v>
      </c>
      <c r="DO343" t="e">
        <v>#N/A</v>
      </c>
      <c r="DP343" t="e">
        <v>#N/A</v>
      </c>
      <c r="DQ343" t="e">
        <v>#N/A</v>
      </c>
      <c r="DR343" t="e">
        <v>#N/A</v>
      </c>
      <c r="DS343" t="e">
        <v>#N/A</v>
      </c>
      <c r="DT343" t="e">
        <v>#N/A</v>
      </c>
      <c r="DU343" t="e">
        <v>#N/A</v>
      </c>
      <c r="DV343" t="e">
        <v>#N/A</v>
      </c>
      <c r="DW343" t="e">
        <v>#N/A</v>
      </c>
      <c r="DX343" t="e">
        <v>#N/A</v>
      </c>
      <c r="DY343" t="e">
        <v>#N/A</v>
      </c>
      <c r="DZ343" t="e">
        <v>#N/A</v>
      </c>
      <c r="EA343" t="e">
        <v>#N/A</v>
      </c>
      <c r="EB343" t="e">
        <v>#N/A</v>
      </c>
      <c r="EC343" t="e">
        <v>#N/A</v>
      </c>
    </row>
    <row r="344" spans="1:133" customFormat="1" x14ac:dyDescent="0.25">
      <c r="A344" t="s">
        <v>1059</v>
      </c>
      <c r="B344" t="s">
        <v>1349</v>
      </c>
      <c r="C344">
        <v>344</v>
      </c>
      <c r="D344">
        <v>54425.52922204799</v>
      </c>
      <c r="E344">
        <v>61.592328969594938</v>
      </c>
      <c r="F344">
        <v>1351.3323713347449</v>
      </c>
      <c r="G344">
        <v>57712.787143850859</v>
      </c>
      <c r="H344">
        <v>71.714285709999999</v>
      </c>
      <c r="I344">
        <v>27.239308999999999</v>
      </c>
      <c r="J344">
        <v>18.893436999999999</v>
      </c>
      <c r="K344">
        <v>11.321614</v>
      </c>
      <c r="L344">
        <v>7.3061788500000002</v>
      </c>
      <c r="M344">
        <v>2811.7142857099998</v>
      </c>
      <c r="N344">
        <v>2043.2857142800001</v>
      </c>
      <c r="O344">
        <v>2017.42857142</v>
      </c>
      <c r="P344">
        <v>2030.1428571399999</v>
      </c>
      <c r="Q344">
        <v>2033</v>
      </c>
      <c r="R344">
        <v>2043.42857142</v>
      </c>
      <c r="S344">
        <v>768.42857142000003</v>
      </c>
      <c r="T344">
        <v>702.57142856999997</v>
      </c>
      <c r="U344">
        <v>714.71428571000001</v>
      </c>
      <c r="V344">
        <v>725.57142856999997</v>
      </c>
      <c r="W344">
        <v>742</v>
      </c>
      <c r="X344">
        <v>26.902292710000001</v>
      </c>
      <c r="Y344">
        <v>1.2550127099999999</v>
      </c>
      <c r="Z344">
        <v>2006.2857142800001</v>
      </c>
      <c r="AA344">
        <v>1980.2857142800001</v>
      </c>
      <c r="AB344">
        <v>1966.8571428499999</v>
      </c>
      <c r="AC344">
        <v>1942.7546</v>
      </c>
      <c r="AD344">
        <v>797.85714284999995</v>
      </c>
      <c r="AE344">
        <v>835.71428571000001</v>
      </c>
      <c r="AF344">
        <v>887.14285714000005</v>
      </c>
      <c r="AG344">
        <v>927.15454284999998</v>
      </c>
      <c r="AH344">
        <v>72276.369602709994</v>
      </c>
      <c r="AI344">
        <v>16188.372094279999</v>
      </c>
      <c r="AJ344">
        <v>9.7303497100000005</v>
      </c>
      <c r="AK344">
        <v>141.12456370999999</v>
      </c>
      <c r="AL344">
        <v>266142.14647099999</v>
      </c>
      <c r="AM344">
        <v>49.954857140000001</v>
      </c>
      <c r="AN344">
        <v>2.3896210500000001</v>
      </c>
      <c r="AO344">
        <v>11.80427742</v>
      </c>
      <c r="AP344">
        <v>6.2918571400000003</v>
      </c>
      <c r="AQ344">
        <v>3.4514714199999998</v>
      </c>
      <c r="AR344">
        <v>4.2979714199999997</v>
      </c>
      <c r="AS344">
        <v>5.48802857</v>
      </c>
      <c r="AT344">
        <v>5.9323857100000001</v>
      </c>
      <c r="AU344">
        <v>400074.23100332997</v>
      </c>
      <c r="AV344">
        <v>306404.00718399999</v>
      </c>
      <c r="AW344">
        <v>296107.08171842003</v>
      </c>
      <c r="AX344">
        <v>332083.41301270999</v>
      </c>
      <c r="AY344">
        <v>360643.62408014003</v>
      </c>
      <c r="AZ344">
        <v>24312.74057342</v>
      </c>
      <c r="BA344">
        <v>911.60252485000001</v>
      </c>
      <c r="BB344">
        <v>5594.7928685699999</v>
      </c>
      <c r="BC344">
        <v>211.49895728000001</v>
      </c>
      <c r="BD344">
        <v>175.011796</v>
      </c>
      <c r="BE344">
        <v>109853.38506728</v>
      </c>
      <c r="BF344">
        <v>88646.995114849997</v>
      </c>
      <c r="BG344">
        <v>6.3454845000000004</v>
      </c>
      <c r="BH344">
        <v>183.83333332999999</v>
      </c>
      <c r="BI344">
        <v>181.39285713999999</v>
      </c>
      <c r="BJ344">
        <v>186.24999998999999</v>
      </c>
      <c r="BK344">
        <v>179.28571428000001</v>
      </c>
      <c r="BL344">
        <v>177.85714285</v>
      </c>
      <c r="BM344">
        <v>16.362724660000001</v>
      </c>
      <c r="BN344">
        <v>1.4226116</v>
      </c>
      <c r="BO344">
        <v>0.36891750000000001</v>
      </c>
      <c r="BP344">
        <v>1.0043343300000001</v>
      </c>
      <c r="BQ344">
        <v>30.398530619999999</v>
      </c>
      <c r="BR344">
        <v>149.19999999999999</v>
      </c>
      <c r="BS344">
        <v>9154.2903084200007</v>
      </c>
      <c r="BT344">
        <v>41588.386314570002</v>
      </c>
      <c r="BU344">
        <v>154059.14711727999</v>
      </c>
      <c r="BV344">
        <v>1056493.2826940001</v>
      </c>
      <c r="BW344">
        <v>2100.47724771</v>
      </c>
      <c r="BX344">
        <v>61.426869240000002</v>
      </c>
      <c r="BY344">
        <v>10.416322660000001</v>
      </c>
      <c r="BZ344">
        <v>102.33333333</v>
      </c>
      <c r="CA344">
        <v>107.98809523</v>
      </c>
      <c r="CB344">
        <v>105.05952379999999</v>
      </c>
      <c r="CC344">
        <v>100.05555554999999</v>
      </c>
      <c r="CD344">
        <v>102.57142856999999</v>
      </c>
      <c r="CE344">
        <v>81.166666660000004</v>
      </c>
      <c r="CF344">
        <v>88.02380952</v>
      </c>
      <c r="CG344">
        <v>85.52380952</v>
      </c>
      <c r="CH344">
        <v>81.069444439999998</v>
      </c>
      <c r="CI344">
        <v>80.285714279999993</v>
      </c>
      <c r="CJ344">
        <v>21.416666660000001</v>
      </c>
      <c r="CK344">
        <v>19.964285709999999</v>
      </c>
      <c r="CL344">
        <v>19.535714280000001</v>
      </c>
      <c r="CM344">
        <v>18.98611111</v>
      </c>
      <c r="CN344">
        <v>22.214285709999999</v>
      </c>
      <c r="CO344">
        <v>3.6341906599999998</v>
      </c>
      <c r="CP344">
        <v>85.714285709999999</v>
      </c>
      <c r="CR344">
        <v>17.5</v>
      </c>
      <c r="CS344">
        <v>30.571428569999998</v>
      </c>
      <c r="CT344">
        <v>90.142857140000004</v>
      </c>
      <c r="CU344">
        <v>89.285714279999993</v>
      </c>
      <c r="CW344">
        <v>35.25</v>
      </c>
      <c r="CX344">
        <v>24.285714280000001</v>
      </c>
      <c r="CY344">
        <v>70.714285709999999</v>
      </c>
      <c r="CZ344">
        <v>81.428571419999997</v>
      </c>
      <c r="DA344">
        <v>89.428571419999997</v>
      </c>
      <c r="DB344">
        <v>614.71428571000001</v>
      </c>
      <c r="DC344">
        <v>29.714285709999999</v>
      </c>
      <c r="DD344">
        <v>76.571428569999995</v>
      </c>
      <c r="DE344">
        <v>81.285714279999993</v>
      </c>
      <c r="DF344">
        <v>88.571428569999995</v>
      </c>
      <c r="DG344">
        <v>669.14285714000005</v>
      </c>
      <c r="DH344" t="e">
        <v>#N/A</v>
      </c>
      <c r="DI344" t="e">
        <v>#N/A</v>
      </c>
      <c r="DJ344" t="e">
        <v>#N/A</v>
      </c>
      <c r="DK344" t="e">
        <v>#N/A</v>
      </c>
      <c r="DL344" t="e">
        <v>#N/A</v>
      </c>
      <c r="DM344" t="e">
        <v>#N/A</v>
      </c>
      <c r="DN344" t="e">
        <v>#N/A</v>
      </c>
      <c r="DO344" t="e">
        <v>#N/A</v>
      </c>
      <c r="DP344" t="e">
        <v>#N/A</v>
      </c>
      <c r="DQ344" t="e">
        <v>#N/A</v>
      </c>
      <c r="DR344" t="e">
        <v>#N/A</v>
      </c>
      <c r="DS344" t="e">
        <v>#N/A</v>
      </c>
      <c r="DT344" t="e">
        <v>#N/A</v>
      </c>
      <c r="DU344" t="e">
        <v>#N/A</v>
      </c>
      <c r="DV344" t="e">
        <v>#N/A</v>
      </c>
      <c r="DW344" t="e">
        <v>#N/A</v>
      </c>
      <c r="DX344" t="e">
        <v>#N/A</v>
      </c>
      <c r="DY344" t="e">
        <v>#N/A</v>
      </c>
      <c r="DZ344" t="e">
        <v>#N/A</v>
      </c>
      <c r="EA344" t="e">
        <v>#N/A</v>
      </c>
      <c r="EB344" t="e">
        <v>#N/A</v>
      </c>
      <c r="EC344" t="e">
        <v>#N/A</v>
      </c>
    </row>
    <row r="345" spans="1:133" customFormat="1" x14ac:dyDescent="0.25">
      <c r="A345" t="s">
        <v>1060</v>
      </c>
      <c r="B345" t="s">
        <v>1350</v>
      </c>
      <c r="C345">
        <v>345</v>
      </c>
      <c r="D345">
        <v>34027.678935727934</v>
      </c>
      <c r="E345">
        <v>53.034870422002342</v>
      </c>
      <c r="F345">
        <v>1742.2287531942543</v>
      </c>
      <c r="G345">
        <v>62391.669595602238</v>
      </c>
      <c r="H345">
        <v>69.714285709999999</v>
      </c>
      <c r="I345">
        <v>26.240260710000001</v>
      </c>
      <c r="J345">
        <v>18.27071157</v>
      </c>
      <c r="K345">
        <v>11.65497742</v>
      </c>
      <c r="L345">
        <v>7.1665988499999997</v>
      </c>
      <c r="M345">
        <v>2467.5714285700001</v>
      </c>
      <c r="N345">
        <v>1817.2857142800001</v>
      </c>
      <c r="O345">
        <v>1785</v>
      </c>
      <c r="P345">
        <v>1806.8571428499999</v>
      </c>
      <c r="Q345">
        <v>1811.2857142800001</v>
      </c>
      <c r="R345">
        <v>1818.8571428499999</v>
      </c>
      <c r="S345">
        <v>650.28571427999998</v>
      </c>
      <c r="T345">
        <v>589.71428571000001</v>
      </c>
      <c r="U345">
        <v>596.14285714000005</v>
      </c>
      <c r="V345">
        <v>607.28571427999998</v>
      </c>
      <c r="W345">
        <v>624.57142856999997</v>
      </c>
      <c r="X345">
        <v>27.33567214</v>
      </c>
      <c r="Y345">
        <v>1.21154885</v>
      </c>
      <c r="Z345">
        <v>1771.1428571399999</v>
      </c>
      <c r="AA345">
        <v>1738</v>
      </c>
      <c r="AB345">
        <v>1743.5714285700001</v>
      </c>
      <c r="AC345">
        <v>1718.46417142</v>
      </c>
      <c r="AD345">
        <v>683.42857142000003</v>
      </c>
      <c r="AE345">
        <v>721.71428571000001</v>
      </c>
      <c r="AF345">
        <v>762.42857142000003</v>
      </c>
      <c r="AG345">
        <v>803.35680000000002</v>
      </c>
      <c r="AH345">
        <v>69842.842436139996</v>
      </c>
      <c r="AI345">
        <v>15715.622836709999</v>
      </c>
      <c r="AJ345">
        <v>6.1954671399999999</v>
      </c>
      <c r="AK345">
        <v>191.239204</v>
      </c>
      <c r="AL345">
        <v>266615.35607385001</v>
      </c>
      <c r="AM345">
        <v>48.80528571</v>
      </c>
      <c r="AN345">
        <v>2.6564061799999998</v>
      </c>
      <c r="AO345">
        <v>12.05874157</v>
      </c>
      <c r="AP345">
        <v>3.93154285</v>
      </c>
      <c r="AQ345">
        <v>4.9646714200000002</v>
      </c>
      <c r="AR345">
        <v>4.7283142800000002</v>
      </c>
      <c r="AS345">
        <v>3.2677999999999998</v>
      </c>
      <c r="AT345">
        <v>3.34901428</v>
      </c>
      <c r="AU345">
        <v>357491.46119082998</v>
      </c>
      <c r="AV345">
        <v>318137.57362699998</v>
      </c>
      <c r="AW345">
        <v>303654.99276300002</v>
      </c>
      <c r="AX345">
        <v>320657.11969214003</v>
      </c>
      <c r="AY345">
        <v>324477.21433300001</v>
      </c>
      <c r="AZ345">
        <v>23656.181134279999</v>
      </c>
      <c r="BA345">
        <v>1030.6300585700001</v>
      </c>
      <c r="BB345">
        <v>5433.5667974199996</v>
      </c>
      <c r="BC345">
        <v>184.08280228000001</v>
      </c>
      <c r="BD345">
        <v>54.261209000000001</v>
      </c>
      <c r="BE345">
        <v>110800.35596741999</v>
      </c>
      <c r="BF345">
        <v>89804.636613420007</v>
      </c>
      <c r="BG345">
        <v>7.0071638299999996</v>
      </c>
      <c r="BH345">
        <v>165.83333332999999</v>
      </c>
      <c r="BI345">
        <v>156.05952379999999</v>
      </c>
      <c r="BJ345">
        <v>162.73809523</v>
      </c>
      <c r="BK345">
        <v>160.42857142</v>
      </c>
      <c r="BL345">
        <v>160.71428571000001</v>
      </c>
      <c r="BM345">
        <v>17.93624333</v>
      </c>
      <c r="BN345">
        <v>1.0638296599999999</v>
      </c>
      <c r="BO345">
        <v>0.41378340000000002</v>
      </c>
      <c r="BP345">
        <v>0.81730100000000006</v>
      </c>
      <c r="BQ345">
        <v>24.801515259999999</v>
      </c>
      <c r="BR345">
        <v>114.33333333</v>
      </c>
      <c r="BS345">
        <v>8821.84260928</v>
      </c>
      <c r="BT345">
        <v>39986.698669849997</v>
      </c>
      <c r="BU345">
        <v>152906.07893742001</v>
      </c>
      <c r="BV345">
        <v>1171178.1836493299</v>
      </c>
      <c r="BW345">
        <v>2035.4139881399999</v>
      </c>
      <c r="BX345">
        <v>49.02419871</v>
      </c>
      <c r="BY345">
        <v>9.6328001600000004</v>
      </c>
      <c r="BZ345">
        <v>80.5</v>
      </c>
      <c r="CA345">
        <v>99.15277777</v>
      </c>
      <c r="CB345">
        <v>88.714285709999999</v>
      </c>
      <c r="CC345">
        <v>77.541666660000004</v>
      </c>
      <c r="CD345">
        <v>87.285714279999993</v>
      </c>
      <c r="CE345">
        <v>63.5</v>
      </c>
      <c r="CF345">
        <v>78.680555549999994</v>
      </c>
      <c r="CG345">
        <v>76.90277777</v>
      </c>
      <c r="CH345">
        <v>77.270833330000002</v>
      </c>
      <c r="CI345">
        <v>67.714285709999999</v>
      </c>
      <c r="CJ345">
        <v>17.166666660000001</v>
      </c>
      <c r="CK345">
        <v>20.472222219999999</v>
      </c>
      <c r="CL345">
        <v>20.958333329999999</v>
      </c>
      <c r="CM345">
        <v>22.958333329999999</v>
      </c>
      <c r="CN345">
        <v>19.14285714</v>
      </c>
      <c r="CO345">
        <v>3.16853183</v>
      </c>
      <c r="CP345">
        <v>85.857142850000002</v>
      </c>
      <c r="CR345">
        <v>18.5</v>
      </c>
      <c r="CS345">
        <v>29</v>
      </c>
      <c r="CT345">
        <v>90.428571419999997</v>
      </c>
      <c r="CU345">
        <v>90</v>
      </c>
      <c r="CW345">
        <v>23</v>
      </c>
      <c r="CX345">
        <v>27.14285714</v>
      </c>
      <c r="CY345">
        <v>75.285714279999993</v>
      </c>
      <c r="CZ345">
        <v>83.714285709999999</v>
      </c>
      <c r="DA345">
        <v>91.142857140000004</v>
      </c>
      <c r="DB345">
        <v>515.78571427999998</v>
      </c>
      <c r="DC345">
        <v>34.428571419999997</v>
      </c>
      <c r="DD345">
        <v>72.571428569999995</v>
      </c>
      <c r="DE345">
        <v>82.428571419999997</v>
      </c>
      <c r="DF345">
        <v>91.571428569999995</v>
      </c>
      <c r="DG345">
        <v>796.92857142000003</v>
      </c>
      <c r="DH345" t="e">
        <v>#N/A</v>
      </c>
      <c r="DI345" t="e">
        <v>#N/A</v>
      </c>
      <c r="DJ345" t="e">
        <v>#N/A</v>
      </c>
      <c r="DK345" t="e">
        <v>#N/A</v>
      </c>
      <c r="DL345" t="e">
        <v>#N/A</v>
      </c>
      <c r="DM345" t="e">
        <v>#N/A</v>
      </c>
      <c r="DN345" t="e">
        <v>#N/A</v>
      </c>
      <c r="DO345" t="e">
        <v>#N/A</v>
      </c>
      <c r="DP345" t="e">
        <v>#N/A</v>
      </c>
      <c r="DQ345" t="e">
        <v>#N/A</v>
      </c>
      <c r="DR345" t="e">
        <v>#N/A</v>
      </c>
      <c r="DS345" t="e">
        <v>#N/A</v>
      </c>
      <c r="DT345" t="e">
        <v>#N/A</v>
      </c>
      <c r="DU345" t="e">
        <v>#N/A</v>
      </c>
      <c r="DV345" t="e">
        <v>#N/A</v>
      </c>
      <c r="DW345" t="e">
        <v>#N/A</v>
      </c>
      <c r="DX345" t="e">
        <v>#N/A</v>
      </c>
      <c r="DY345" t="e">
        <v>#N/A</v>
      </c>
      <c r="DZ345" t="e">
        <v>#N/A</v>
      </c>
      <c r="EA345" t="e">
        <v>#N/A</v>
      </c>
      <c r="EB345" t="e">
        <v>#N/A</v>
      </c>
      <c r="EC345" t="e">
        <v>#N/A</v>
      </c>
    </row>
    <row r="346" spans="1:133" customFormat="1" x14ac:dyDescent="0.25">
      <c r="A346" t="s">
        <v>1061</v>
      </c>
      <c r="B346" t="s">
        <v>1351</v>
      </c>
      <c r="C346">
        <v>346</v>
      </c>
      <c r="D346">
        <v>66873.153891300011</v>
      </c>
      <c r="E346">
        <v>128.88371468041839</v>
      </c>
      <c r="F346">
        <v>824.1591118750664</v>
      </c>
      <c r="G346">
        <v>51584.709048203185</v>
      </c>
      <c r="H346">
        <v>68</v>
      </c>
      <c r="I346">
        <v>26.623355279999998</v>
      </c>
      <c r="J346">
        <v>21.14286414</v>
      </c>
      <c r="K346">
        <v>13.00316757</v>
      </c>
      <c r="L346">
        <v>7.9221432800000002</v>
      </c>
      <c r="M346">
        <v>1990.8571428499999</v>
      </c>
      <c r="N346">
        <v>1463.1428571399999</v>
      </c>
      <c r="O346">
        <v>1401.2857142800001</v>
      </c>
      <c r="P346">
        <v>1408.5714285700001</v>
      </c>
      <c r="Q346">
        <v>1433.42857142</v>
      </c>
      <c r="R346">
        <v>1462.1428571399999</v>
      </c>
      <c r="S346">
        <v>527.71428571000001</v>
      </c>
      <c r="T346">
        <v>505.71428571000001</v>
      </c>
      <c r="U346">
        <v>506.85714285</v>
      </c>
      <c r="V346">
        <v>506.42857142000003</v>
      </c>
      <c r="W346">
        <v>510</v>
      </c>
      <c r="X346">
        <v>29.914176569999999</v>
      </c>
      <c r="Y346">
        <v>1.41702471</v>
      </c>
      <c r="Z346">
        <v>1441.42857142</v>
      </c>
      <c r="AA346">
        <v>1425.71428571</v>
      </c>
      <c r="AB346">
        <v>1396</v>
      </c>
      <c r="AC346">
        <v>1395.2092</v>
      </c>
      <c r="AD346">
        <v>556.14285714000005</v>
      </c>
      <c r="AE346">
        <v>587.14285714000005</v>
      </c>
      <c r="AF346">
        <v>605.14285714000005</v>
      </c>
      <c r="AG346">
        <v>639.51115714000002</v>
      </c>
      <c r="AH346">
        <v>79413.810083420001</v>
      </c>
      <c r="AI346">
        <v>20018.564086139999</v>
      </c>
      <c r="AJ346">
        <v>11.51378371</v>
      </c>
      <c r="AK346">
        <v>148.06320714</v>
      </c>
      <c r="AL346">
        <v>298209.14690314</v>
      </c>
      <c r="AM346">
        <v>53.216285710000001</v>
      </c>
      <c r="AN346">
        <v>2.07023928</v>
      </c>
      <c r="AO346">
        <v>13.454175709999999</v>
      </c>
      <c r="AP346">
        <v>8.6105428499999999</v>
      </c>
      <c r="AQ346">
        <v>4.8437857099999997</v>
      </c>
      <c r="AR346">
        <v>3.5639571399999999</v>
      </c>
      <c r="AS346">
        <v>3.7712285699999999</v>
      </c>
      <c r="AT346">
        <v>4.8106857099999996</v>
      </c>
      <c r="AU346">
        <v>366033.04918313998</v>
      </c>
      <c r="AV346">
        <v>298119.27173500002</v>
      </c>
      <c r="AW346">
        <v>307632.04760214</v>
      </c>
      <c r="AX346">
        <v>344417.34155827999</v>
      </c>
      <c r="AY346">
        <v>339149.64135657001</v>
      </c>
      <c r="AZ346">
        <v>27748.02631171</v>
      </c>
      <c r="BA346">
        <v>1190.3904945700001</v>
      </c>
      <c r="BB346">
        <v>7237.6571381399999</v>
      </c>
      <c r="BC346">
        <v>123.95346671</v>
      </c>
      <c r="BD346">
        <v>265.61553700000002</v>
      </c>
      <c r="BE346">
        <v>126287.72343242</v>
      </c>
      <c r="BF346">
        <v>103615.66426885</v>
      </c>
      <c r="BG346">
        <v>7.5341518499999998</v>
      </c>
      <c r="BH346">
        <v>150.57142856999999</v>
      </c>
      <c r="BI346">
        <v>147.5</v>
      </c>
      <c r="BJ346">
        <v>146.53571428000001</v>
      </c>
      <c r="BK346">
        <v>144.85714285</v>
      </c>
      <c r="BL346">
        <v>148.57142856999999</v>
      </c>
      <c r="BM346">
        <v>19.414195849999999</v>
      </c>
      <c r="BN346">
        <v>2.1287542500000001</v>
      </c>
      <c r="BO346">
        <v>0.53642928000000001</v>
      </c>
      <c r="BP346">
        <v>0.82712479999999999</v>
      </c>
      <c r="BQ346">
        <v>35.837703050000002</v>
      </c>
      <c r="BR346">
        <v>155.5</v>
      </c>
      <c r="BS346">
        <v>11052.872809709999</v>
      </c>
      <c r="BT346">
        <v>45045.76019157</v>
      </c>
      <c r="BU346">
        <v>169681.45705485001</v>
      </c>
      <c r="BV346">
        <v>1326232.96296228</v>
      </c>
      <c r="BW346">
        <v>1935.90720657</v>
      </c>
      <c r="BX346">
        <v>59.308791210000003</v>
      </c>
      <c r="BY346">
        <v>10.785242</v>
      </c>
      <c r="BZ346">
        <v>74.714285709999999</v>
      </c>
      <c r="CA346">
        <v>80.214285709999999</v>
      </c>
      <c r="CB346">
        <v>93.066666659999996</v>
      </c>
      <c r="CC346">
        <v>80.178571430000005</v>
      </c>
      <c r="CD346">
        <v>79.785714279999993</v>
      </c>
      <c r="CE346">
        <v>59.785714280000001</v>
      </c>
      <c r="CF346">
        <v>65.833333330000002</v>
      </c>
      <c r="CG346">
        <v>76.366666660000007</v>
      </c>
      <c r="CH346">
        <v>64.380952379999997</v>
      </c>
      <c r="CI346">
        <v>64.357142850000002</v>
      </c>
      <c r="CJ346">
        <v>14.857142850000001</v>
      </c>
      <c r="CK346">
        <v>14.38095238</v>
      </c>
      <c r="CL346">
        <v>16.7</v>
      </c>
      <c r="CM346">
        <v>15.797619040000001</v>
      </c>
      <c r="CN346">
        <v>15.14285714</v>
      </c>
      <c r="CO346">
        <v>3.6095861400000002</v>
      </c>
      <c r="CP346">
        <v>86.071428569999995</v>
      </c>
      <c r="CQ346">
        <v>63.583333330000002</v>
      </c>
      <c r="CR346">
        <v>16.2</v>
      </c>
      <c r="CS346">
        <v>34</v>
      </c>
      <c r="CT346">
        <v>88.714285709999999</v>
      </c>
      <c r="CU346">
        <v>86.714285709999999</v>
      </c>
      <c r="CV346">
        <v>59.944444439999998</v>
      </c>
      <c r="CW346">
        <v>26.6</v>
      </c>
      <c r="CX346">
        <v>29.571428569999998</v>
      </c>
      <c r="CY346">
        <v>71</v>
      </c>
      <c r="CZ346">
        <v>79.571428569999995</v>
      </c>
      <c r="DA346">
        <v>83.714285709999999</v>
      </c>
      <c r="DB346">
        <v>657.5</v>
      </c>
      <c r="DC346">
        <v>32.857142850000002</v>
      </c>
      <c r="DD346">
        <v>73.857142850000002</v>
      </c>
      <c r="DE346">
        <v>74</v>
      </c>
      <c r="DF346">
        <v>81.428571419999997</v>
      </c>
      <c r="DG346">
        <v>685</v>
      </c>
      <c r="DH346" t="e">
        <v>#N/A</v>
      </c>
      <c r="DI346" t="e">
        <v>#N/A</v>
      </c>
      <c r="DJ346" t="e">
        <v>#N/A</v>
      </c>
      <c r="DK346" t="e">
        <v>#N/A</v>
      </c>
      <c r="DL346" t="e">
        <v>#N/A</v>
      </c>
      <c r="DM346" t="e">
        <v>#N/A</v>
      </c>
      <c r="DN346" t="e">
        <v>#N/A</v>
      </c>
      <c r="DO346" t="e">
        <v>#N/A</v>
      </c>
      <c r="DP346" t="e">
        <v>#N/A</v>
      </c>
      <c r="DQ346" t="e">
        <v>#N/A</v>
      </c>
      <c r="DR346" t="e">
        <v>#N/A</v>
      </c>
      <c r="DS346" t="e">
        <v>#N/A</v>
      </c>
      <c r="DT346" t="e">
        <v>#N/A</v>
      </c>
      <c r="DU346" t="e">
        <v>#N/A</v>
      </c>
      <c r="DV346" t="e">
        <v>#N/A</v>
      </c>
      <c r="DW346" t="e">
        <v>#N/A</v>
      </c>
      <c r="DX346" t="e">
        <v>#N/A</v>
      </c>
      <c r="DY346" t="e">
        <v>#N/A</v>
      </c>
      <c r="DZ346" t="e">
        <v>#N/A</v>
      </c>
      <c r="EA346" t="e">
        <v>#N/A</v>
      </c>
      <c r="EB346" t="e">
        <v>#N/A</v>
      </c>
      <c r="EC346" t="e">
        <v>#N/A</v>
      </c>
    </row>
    <row r="347" spans="1:133" customFormat="1" x14ac:dyDescent="0.25">
      <c r="A347" t="s">
        <v>1062</v>
      </c>
      <c r="B347" t="s">
        <v>1352</v>
      </c>
      <c r="C347">
        <v>347</v>
      </c>
      <c r="D347">
        <v>151226.19895599567</v>
      </c>
      <c r="E347">
        <v>87.481128947198201</v>
      </c>
      <c r="F347">
        <v>874.59037619285129</v>
      </c>
      <c r="G347">
        <v>65187.17061653515</v>
      </c>
      <c r="H347">
        <v>70</v>
      </c>
      <c r="I347">
        <v>28.115497850000001</v>
      </c>
      <c r="J347">
        <v>23.725619569999999</v>
      </c>
      <c r="K347">
        <v>12.931201570000001</v>
      </c>
      <c r="L347">
        <v>8.2432645699999991</v>
      </c>
      <c r="M347">
        <v>4470.1428571400002</v>
      </c>
      <c r="N347">
        <v>3224.7142857099998</v>
      </c>
      <c r="O347">
        <v>3138.42857142</v>
      </c>
      <c r="P347">
        <v>3169.7142857099998</v>
      </c>
      <c r="Q347">
        <v>3192.7142857099998</v>
      </c>
      <c r="R347">
        <v>3217</v>
      </c>
      <c r="S347">
        <v>1245.42857142</v>
      </c>
      <c r="T347">
        <v>1178.5714285700001</v>
      </c>
      <c r="U347">
        <v>1193.5714285700001</v>
      </c>
      <c r="V347">
        <v>1195.71428571</v>
      </c>
      <c r="W347">
        <v>1218.5714285700001</v>
      </c>
      <c r="X347">
        <v>29.370024279999999</v>
      </c>
      <c r="Y347">
        <v>1.5559657099999999</v>
      </c>
      <c r="Z347">
        <v>3190</v>
      </c>
      <c r="AA347">
        <v>3151.2857142799999</v>
      </c>
      <c r="AB347">
        <v>3132.1428571400002</v>
      </c>
      <c r="AC347">
        <v>3091.6923000000002</v>
      </c>
      <c r="AD347">
        <v>1303.71428571</v>
      </c>
      <c r="AE347">
        <v>1364.1428571399999</v>
      </c>
      <c r="AF347">
        <v>1422</v>
      </c>
      <c r="AG347">
        <v>1478.8313714200001</v>
      </c>
      <c r="AH347">
        <v>71900.125135139999</v>
      </c>
      <c r="AI347">
        <v>17721.97109314</v>
      </c>
      <c r="AJ347">
        <v>2.5659002800000001</v>
      </c>
      <c r="AK347">
        <v>38.09159442</v>
      </c>
      <c r="AL347">
        <v>256029.76936957001</v>
      </c>
      <c r="AM347">
        <v>50.694285710000003</v>
      </c>
      <c r="AN347">
        <v>2.6149563900000001</v>
      </c>
      <c r="AO347">
        <v>11.34665785</v>
      </c>
      <c r="AP347">
        <v>1.2558428500000001</v>
      </c>
      <c r="AQ347">
        <v>-0.69774285000000003</v>
      </c>
      <c r="AR347">
        <v>-0.90041428000000001</v>
      </c>
      <c r="AS347">
        <v>-2.2752142800000001</v>
      </c>
      <c r="AT347">
        <v>-0.61865714000000005</v>
      </c>
      <c r="AU347">
        <v>438676.54472682998</v>
      </c>
      <c r="AV347">
        <v>351897.80295099999</v>
      </c>
      <c r="AW347">
        <v>377808.70543199999</v>
      </c>
      <c r="AX347">
        <v>394351.49847200001</v>
      </c>
      <c r="AY347">
        <v>422309.89808900002</v>
      </c>
      <c r="AZ347">
        <v>29180.090859709999</v>
      </c>
      <c r="BA347">
        <v>1059.5971970000001</v>
      </c>
      <c r="BB347">
        <v>7665.1867345700002</v>
      </c>
      <c r="BC347">
        <v>214.21702999999999</v>
      </c>
      <c r="BD347">
        <v>130.98292071</v>
      </c>
      <c r="BE347">
        <v>122856.31872085</v>
      </c>
      <c r="BF347">
        <v>103752.72289785001</v>
      </c>
      <c r="BG347">
        <v>6.5543011599999996</v>
      </c>
      <c r="BH347">
        <v>301.5</v>
      </c>
      <c r="BI347">
        <v>282.59722221999999</v>
      </c>
      <c r="BJ347">
        <v>296.49999998999999</v>
      </c>
      <c r="BK347">
        <v>285</v>
      </c>
      <c r="BL347">
        <v>280.14285713999999</v>
      </c>
      <c r="BM347">
        <v>16.229652829999999</v>
      </c>
      <c r="BN347">
        <v>6.9658550000000004</v>
      </c>
      <c r="BO347">
        <v>0.46850633000000003</v>
      </c>
      <c r="BP347">
        <v>0.65170665999999999</v>
      </c>
      <c r="BQ347">
        <v>42.054004159999998</v>
      </c>
      <c r="BR347">
        <v>299.66666665999998</v>
      </c>
      <c r="BS347">
        <v>8613.8748171400002</v>
      </c>
      <c r="BT347">
        <v>37046.917713139999</v>
      </c>
      <c r="BU347">
        <v>132420.76212100001</v>
      </c>
      <c r="BV347">
        <v>983309.01232500002</v>
      </c>
      <c r="BW347">
        <v>2494.87293714</v>
      </c>
      <c r="BX347">
        <v>66.319198880000002</v>
      </c>
      <c r="BY347">
        <v>10.44519</v>
      </c>
      <c r="BZ347">
        <v>171.08333332999999</v>
      </c>
      <c r="CA347">
        <v>164.27777777</v>
      </c>
      <c r="CB347">
        <v>170.76190475999999</v>
      </c>
      <c r="CC347">
        <v>163.22619047000001</v>
      </c>
      <c r="CD347">
        <v>165.92857142</v>
      </c>
      <c r="CE347">
        <v>132.66666666</v>
      </c>
      <c r="CF347">
        <v>134.29166666</v>
      </c>
      <c r="CG347">
        <v>139.04761904</v>
      </c>
      <c r="CH347">
        <v>129.82142856999999</v>
      </c>
      <c r="CI347">
        <v>131.42857142</v>
      </c>
      <c r="CJ347">
        <v>38.333333330000002</v>
      </c>
      <c r="CK347">
        <v>29.98611111</v>
      </c>
      <c r="CL347">
        <v>31.714285709999999</v>
      </c>
      <c r="CM347">
        <v>33.404761899999997</v>
      </c>
      <c r="CN347">
        <v>34.071428570000002</v>
      </c>
      <c r="CO347">
        <v>3.74321233</v>
      </c>
      <c r="CP347">
        <v>86.571428569999995</v>
      </c>
      <c r="CQ347">
        <v>70.225651569999997</v>
      </c>
      <c r="CR347">
        <v>15.83333333</v>
      </c>
      <c r="CS347">
        <v>34.285714280000001</v>
      </c>
      <c r="CT347">
        <v>89.714285709999999</v>
      </c>
      <c r="CU347">
        <v>88.285714279999993</v>
      </c>
      <c r="CV347">
        <v>72.530864190000003</v>
      </c>
      <c r="CW347">
        <v>56</v>
      </c>
      <c r="CX347">
        <v>28.285714280000001</v>
      </c>
      <c r="CY347">
        <v>69.285714279999993</v>
      </c>
      <c r="CZ347">
        <v>76.571428569999995</v>
      </c>
      <c r="DA347">
        <v>88.714285709999999</v>
      </c>
      <c r="DB347">
        <v>673.28571427999998</v>
      </c>
      <c r="DC347">
        <v>21.714285709999999</v>
      </c>
      <c r="DD347">
        <v>65</v>
      </c>
      <c r="DE347">
        <v>70.714285709999999</v>
      </c>
      <c r="DF347">
        <v>85</v>
      </c>
      <c r="DG347">
        <v>877.21428571000001</v>
      </c>
      <c r="DH347" t="e">
        <v>#N/A</v>
      </c>
      <c r="DI347" t="e">
        <v>#N/A</v>
      </c>
      <c r="DJ347" t="e">
        <v>#N/A</v>
      </c>
      <c r="DK347" t="e">
        <v>#N/A</v>
      </c>
      <c r="DL347" t="e">
        <v>#N/A</v>
      </c>
      <c r="DM347" t="e">
        <v>#N/A</v>
      </c>
      <c r="DN347" t="e">
        <v>#N/A</v>
      </c>
      <c r="DO347" t="e">
        <v>#N/A</v>
      </c>
      <c r="DP347" t="e">
        <v>#N/A</v>
      </c>
      <c r="DQ347" t="e">
        <v>#N/A</v>
      </c>
      <c r="DR347" t="e">
        <v>#N/A</v>
      </c>
      <c r="DS347" t="e">
        <v>#N/A</v>
      </c>
      <c r="DT347" t="e">
        <v>#N/A</v>
      </c>
      <c r="DU347" t="e">
        <v>#N/A</v>
      </c>
      <c r="DV347" t="e">
        <v>#N/A</v>
      </c>
      <c r="DW347" t="e">
        <v>#N/A</v>
      </c>
      <c r="DX347" t="e">
        <v>#N/A</v>
      </c>
      <c r="DY347" t="e">
        <v>#N/A</v>
      </c>
      <c r="DZ347" t="e">
        <v>#N/A</v>
      </c>
      <c r="EA347" t="e">
        <v>#N/A</v>
      </c>
      <c r="EB347" t="e">
        <v>#N/A</v>
      </c>
      <c r="EC347" t="e">
        <v>#N/A</v>
      </c>
    </row>
    <row r="348" spans="1:133" customFormat="1" x14ac:dyDescent="0.25">
      <c r="A348" t="s">
        <v>1063</v>
      </c>
      <c r="B348" t="s">
        <v>1353</v>
      </c>
      <c r="C348">
        <v>348</v>
      </c>
      <c r="D348">
        <v>598330.21135918563</v>
      </c>
      <c r="E348">
        <v>85.739770931944847</v>
      </c>
      <c r="F348">
        <v>894.99902674887198</v>
      </c>
      <c r="G348">
        <v>61218.880220357642</v>
      </c>
      <c r="H348">
        <v>89.857142850000002</v>
      </c>
      <c r="I348">
        <v>28.15566128</v>
      </c>
      <c r="J348">
        <v>29.101168850000001</v>
      </c>
      <c r="K348">
        <v>9.0814874200000002</v>
      </c>
      <c r="L348">
        <v>5.7565704200000001</v>
      </c>
      <c r="M348">
        <v>20399.571428570001</v>
      </c>
      <c r="N348">
        <v>14653.28571428</v>
      </c>
      <c r="O348">
        <v>14331.142857139999</v>
      </c>
      <c r="P348">
        <v>14450</v>
      </c>
      <c r="Q348">
        <v>14555.142857139999</v>
      </c>
      <c r="R348">
        <v>14656.28571428</v>
      </c>
      <c r="S348">
        <v>5746.2857142800003</v>
      </c>
      <c r="T348">
        <v>5155</v>
      </c>
      <c r="U348">
        <v>5321.1428571400002</v>
      </c>
      <c r="V348">
        <v>5404</v>
      </c>
      <c r="W348">
        <v>5545</v>
      </c>
      <c r="X348">
        <v>20.449699420000002</v>
      </c>
      <c r="Y348">
        <v>0.99016356999999999</v>
      </c>
      <c r="Z348">
        <v>14862.142857139999</v>
      </c>
      <c r="AA348">
        <v>14820.57142857</v>
      </c>
      <c r="AB348">
        <v>14547.142857139999</v>
      </c>
      <c r="AC348">
        <v>14390.06012857</v>
      </c>
      <c r="AD348">
        <v>6129.1428571400002</v>
      </c>
      <c r="AE348">
        <v>6441.7142857099998</v>
      </c>
      <c r="AF348">
        <v>6659.5714285699996</v>
      </c>
      <c r="AG348">
        <v>6897.6152571399998</v>
      </c>
      <c r="AH348">
        <v>70001.17429214</v>
      </c>
      <c r="AI348">
        <v>12005.545423</v>
      </c>
      <c r="AJ348">
        <v>30.87621657</v>
      </c>
      <c r="AK348">
        <v>162.086084</v>
      </c>
      <c r="AL348">
        <v>248690.99016099999</v>
      </c>
      <c r="AM348">
        <v>61.086571419999999</v>
      </c>
      <c r="AN348">
        <v>2.2608171499999998</v>
      </c>
      <c r="AO348">
        <v>9.99477042</v>
      </c>
      <c r="AP348">
        <v>2.55052857</v>
      </c>
      <c r="AQ348">
        <v>3.0675857099999999</v>
      </c>
      <c r="AR348">
        <v>3.4703142800000002</v>
      </c>
      <c r="AS348">
        <v>2.8960857099999999</v>
      </c>
      <c r="AT348">
        <v>2.8049142800000002</v>
      </c>
      <c r="AU348">
        <v>374217.30037800001</v>
      </c>
      <c r="AV348">
        <v>308413.28059614002</v>
      </c>
      <c r="AW348">
        <v>313767.63970616</v>
      </c>
      <c r="AX348">
        <v>348074.94042785</v>
      </c>
      <c r="AY348">
        <v>358068.77204370999</v>
      </c>
      <c r="AZ348">
        <v>25047.818349419998</v>
      </c>
      <c r="BA348">
        <v>612.52838499999996</v>
      </c>
      <c r="BB348">
        <v>4455.1744417099999</v>
      </c>
      <c r="BC348">
        <v>109.38891085</v>
      </c>
      <c r="BD348">
        <v>127.28706941999999</v>
      </c>
      <c r="BE348">
        <v>104808.23055042</v>
      </c>
      <c r="BF348">
        <v>88912.919553279993</v>
      </c>
      <c r="BG348">
        <v>6.9614560000000001</v>
      </c>
      <c r="BH348">
        <v>1431</v>
      </c>
      <c r="BI348">
        <v>1438.2857142800001</v>
      </c>
      <c r="BJ348">
        <v>1455.1111111099999</v>
      </c>
      <c r="BK348">
        <v>1417.71428571</v>
      </c>
      <c r="BL348">
        <v>1394.5714285700001</v>
      </c>
      <c r="BM348">
        <v>17.07432983</v>
      </c>
      <c r="BN348">
        <v>2.7884741599999998</v>
      </c>
      <c r="BO348">
        <v>0.42609965999999999</v>
      </c>
      <c r="BP348">
        <v>0.32845482999999998</v>
      </c>
      <c r="BQ348">
        <v>36.35939544</v>
      </c>
      <c r="BR348">
        <v>1371.33333333</v>
      </c>
      <c r="BS348">
        <v>6539.0845035700004</v>
      </c>
      <c r="BT348">
        <v>39587.785862420002</v>
      </c>
      <c r="BU348">
        <v>140788.27149956999</v>
      </c>
      <c r="BV348">
        <v>982063.01867350005</v>
      </c>
      <c r="BW348">
        <v>2511.5773314200001</v>
      </c>
      <c r="BX348">
        <v>54.686280009999997</v>
      </c>
      <c r="BY348">
        <v>11.16604066</v>
      </c>
      <c r="BZ348">
        <v>836.91666666000003</v>
      </c>
      <c r="CA348">
        <v>816.98611111000002</v>
      </c>
      <c r="CB348">
        <v>765.09722222000005</v>
      </c>
      <c r="CC348">
        <v>793.08333332999996</v>
      </c>
      <c r="CD348">
        <v>803.21428571000001</v>
      </c>
      <c r="CE348">
        <v>642</v>
      </c>
      <c r="CF348">
        <v>640.33333332999996</v>
      </c>
      <c r="CG348">
        <v>592.31944443999998</v>
      </c>
      <c r="CH348">
        <v>611.65476190000004</v>
      </c>
      <c r="CI348">
        <v>614.21428571000001</v>
      </c>
      <c r="CJ348">
        <v>195.91666666</v>
      </c>
      <c r="CK348">
        <v>176.65277777</v>
      </c>
      <c r="CL348">
        <v>172.77777777</v>
      </c>
      <c r="CM348">
        <v>181.42857143000001</v>
      </c>
      <c r="CN348">
        <v>186.92857142</v>
      </c>
      <c r="CO348">
        <v>4.09856233</v>
      </c>
      <c r="CP348">
        <v>85.714285709999999</v>
      </c>
      <c r="CQ348">
        <v>80.387324370000002</v>
      </c>
      <c r="CR348">
        <v>14.522857139999999</v>
      </c>
      <c r="CS348">
        <v>31.571428569999998</v>
      </c>
      <c r="CT348">
        <v>84</v>
      </c>
      <c r="CU348">
        <v>83.428571419999997</v>
      </c>
      <c r="CV348">
        <v>80.292582469999999</v>
      </c>
      <c r="CW348">
        <v>75.400000000000006</v>
      </c>
      <c r="CX348">
        <v>32.285714280000001</v>
      </c>
      <c r="CY348">
        <v>69.571428569999995</v>
      </c>
      <c r="CZ348">
        <v>77.142857140000004</v>
      </c>
      <c r="DA348">
        <v>85.285714279999993</v>
      </c>
      <c r="DB348">
        <v>621.21428571000001</v>
      </c>
      <c r="DC348">
        <v>33.428571419999997</v>
      </c>
      <c r="DD348">
        <v>70.714285709999999</v>
      </c>
      <c r="DE348">
        <v>77.714285709999999</v>
      </c>
      <c r="DF348">
        <v>85.857142850000002</v>
      </c>
      <c r="DG348">
        <v>760.14285714000005</v>
      </c>
      <c r="DH348" t="e">
        <v>#N/A</v>
      </c>
      <c r="DI348" t="e">
        <v>#N/A</v>
      </c>
      <c r="DJ348" t="e">
        <v>#N/A</v>
      </c>
      <c r="DK348" t="e">
        <v>#N/A</v>
      </c>
      <c r="DL348" t="e">
        <v>#N/A</v>
      </c>
      <c r="DM348" t="e">
        <v>#N/A</v>
      </c>
      <c r="DN348" t="e">
        <v>#N/A</v>
      </c>
      <c r="DO348" t="e">
        <v>#N/A</v>
      </c>
      <c r="DP348" t="e">
        <v>#N/A</v>
      </c>
      <c r="DQ348" t="e">
        <v>#N/A</v>
      </c>
      <c r="DR348" t="e">
        <v>#N/A</v>
      </c>
      <c r="DS348" t="e">
        <v>#N/A</v>
      </c>
      <c r="DT348" t="e">
        <v>#N/A</v>
      </c>
      <c r="DU348" t="e">
        <v>#N/A</v>
      </c>
      <c r="DV348" t="e">
        <v>#N/A</v>
      </c>
      <c r="DW348" t="e">
        <v>#N/A</v>
      </c>
      <c r="DX348" t="e">
        <v>#N/A</v>
      </c>
      <c r="DY348" t="e">
        <v>#N/A</v>
      </c>
      <c r="DZ348" t="e">
        <v>#N/A</v>
      </c>
      <c r="EA348" t="e">
        <v>#N/A</v>
      </c>
      <c r="EB348" t="e">
        <v>#N/A</v>
      </c>
      <c r="EC348" t="e">
        <v>#N/A</v>
      </c>
    </row>
    <row r="349" spans="1:133" customFormat="1" x14ac:dyDescent="0.25">
      <c r="A349" t="s">
        <v>1064</v>
      </c>
      <c r="B349" t="s">
        <v>1354</v>
      </c>
      <c r="C349">
        <v>349</v>
      </c>
      <c r="D349">
        <v>1306702.6830883201</v>
      </c>
      <c r="E349">
        <v>131.51802265202045</v>
      </c>
      <c r="F349">
        <v>662.43473630885489</v>
      </c>
      <c r="G349">
        <v>53506.929752261916</v>
      </c>
      <c r="H349">
        <v>92.571428569999995</v>
      </c>
      <c r="I349">
        <v>27.089419849999999</v>
      </c>
      <c r="J349">
        <v>39.305307849999998</v>
      </c>
      <c r="K349">
        <v>7.79078128</v>
      </c>
      <c r="L349">
        <v>4.7411011399999996</v>
      </c>
      <c r="M349">
        <v>32838.428571420001</v>
      </c>
      <c r="N349">
        <v>23955.142857139999</v>
      </c>
      <c r="O349">
        <v>22839</v>
      </c>
      <c r="P349">
        <v>23186</v>
      </c>
      <c r="Q349">
        <v>23473.571428570001</v>
      </c>
      <c r="R349">
        <v>23765.85714285</v>
      </c>
      <c r="S349">
        <v>8883.2857142800003</v>
      </c>
      <c r="T349">
        <v>8020</v>
      </c>
      <c r="U349">
        <v>8212.4285714199996</v>
      </c>
      <c r="V349">
        <v>8326.5714285699996</v>
      </c>
      <c r="W349">
        <v>8534.2857142800003</v>
      </c>
      <c r="X349">
        <v>17.47569871</v>
      </c>
      <c r="Y349">
        <v>0.84832141999999999</v>
      </c>
      <c r="Z349">
        <v>24344.285714279999</v>
      </c>
      <c r="AA349">
        <v>24341</v>
      </c>
      <c r="AB349">
        <v>24050.85714285</v>
      </c>
      <c r="AC349">
        <v>23963.55332857</v>
      </c>
      <c r="AD349">
        <v>9484.7142857100007</v>
      </c>
      <c r="AE349">
        <v>10047.142857139999</v>
      </c>
      <c r="AF349">
        <v>10430.85714285</v>
      </c>
      <c r="AG349">
        <v>10865.93332857</v>
      </c>
      <c r="AH349">
        <v>69918.288262999995</v>
      </c>
      <c r="AI349">
        <v>10165.50440414</v>
      </c>
      <c r="AJ349">
        <v>45.901662139999999</v>
      </c>
      <c r="AK349">
        <v>207.97696542</v>
      </c>
      <c r="AL349">
        <v>258883.59601641999</v>
      </c>
      <c r="AM349">
        <v>57.164428569999998</v>
      </c>
      <c r="AN349">
        <v>3.1183086000000002</v>
      </c>
      <c r="AO349">
        <v>12.737513420000001</v>
      </c>
      <c r="AP349">
        <v>4.0206428499999998</v>
      </c>
      <c r="AQ349">
        <v>1.44735714</v>
      </c>
      <c r="AR349">
        <v>3.2408857100000001</v>
      </c>
      <c r="AS349">
        <v>3.0189714200000002</v>
      </c>
      <c r="AT349">
        <v>4.2959142799999999</v>
      </c>
      <c r="AU349">
        <v>337205.00479380001</v>
      </c>
      <c r="AV349">
        <v>274777.29645000002</v>
      </c>
      <c r="AW349">
        <v>293389.45339182997</v>
      </c>
      <c r="AX349">
        <v>304753.29597285</v>
      </c>
      <c r="AY349">
        <v>405383.45959227998</v>
      </c>
      <c r="AZ349">
        <v>22964.530995140001</v>
      </c>
      <c r="BA349">
        <v>629.36109299999998</v>
      </c>
      <c r="BB349">
        <v>3380.0053922799998</v>
      </c>
      <c r="BC349">
        <v>104.28547356999999</v>
      </c>
      <c r="BD349">
        <v>140.10687684999999</v>
      </c>
      <c r="BE349">
        <v>106030.53423428</v>
      </c>
      <c r="BF349">
        <v>85291.729294849996</v>
      </c>
      <c r="BG349">
        <v>7.3888411999999999</v>
      </c>
      <c r="BH349">
        <v>2567</v>
      </c>
      <c r="BI349">
        <v>2353.2380952399999</v>
      </c>
      <c r="BJ349">
        <v>2498.6527777699998</v>
      </c>
      <c r="BK349">
        <v>2319</v>
      </c>
      <c r="BL349">
        <v>2070</v>
      </c>
      <c r="BM349">
        <v>18.402518600000001</v>
      </c>
      <c r="BN349">
        <v>7.9054270000000004</v>
      </c>
      <c r="BO349">
        <v>0.37495400000000001</v>
      </c>
      <c r="BP349">
        <v>0.39355574999999998</v>
      </c>
      <c r="BQ349">
        <v>43.714126960000002</v>
      </c>
      <c r="BR349">
        <v>2491</v>
      </c>
      <c r="BS349">
        <v>5703.7696537100001</v>
      </c>
      <c r="BT349">
        <v>39960.343282709997</v>
      </c>
      <c r="BU349">
        <v>147746.29739157</v>
      </c>
      <c r="BV349">
        <v>1098972.2096165</v>
      </c>
      <c r="BW349">
        <v>1883.7898721399999</v>
      </c>
      <c r="BX349">
        <v>76.762541589999998</v>
      </c>
      <c r="BY349">
        <v>10.420422</v>
      </c>
      <c r="BZ349">
        <v>1156.125</v>
      </c>
      <c r="CA349">
        <v>1397.58333333</v>
      </c>
      <c r="CB349">
        <v>1280.81666666</v>
      </c>
      <c r="CC349">
        <v>1397.6111111099999</v>
      </c>
      <c r="CD349">
        <v>1295.25</v>
      </c>
      <c r="CE349">
        <v>879.875</v>
      </c>
      <c r="CF349">
        <v>1086.77380952</v>
      </c>
      <c r="CG349">
        <v>993.33333332999996</v>
      </c>
      <c r="CH349">
        <v>1061.47222222</v>
      </c>
      <c r="CI349">
        <v>985.91666666000003</v>
      </c>
      <c r="CJ349">
        <v>275</v>
      </c>
      <c r="CK349">
        <v>310.80952380999997</v>
      </c>
      <c r="CL349">
        <v>287.48333332999999</v>
      </c>
      <c r="CM349">
        <v>336.13888888999998</v>
      </c>
      <c r="CN349">
        <v>309.75</v>
      </c>
      <c r="CO349">
        <v>3.7056452499999999</v>
      </c>
      <c r="CP349">
        <v>85.714285709999999</v>
      </c>
      <c r="CQ349">
        <v>76.864351850000006</v>
      </c>
      <c r="CR349">
        <v>15.5</v>
      </c>
      <c r="CS349">
        <v>31.857142849999999</v>
      </c>
      <c r="CT349">
        <v>84.714285709999999</v>
      </c>
      <c r="CU349">
        <v>83.857142850000002</v>
      </c>
      <c r="CV349">
        <v>73.764946050000006</v>
      </c>
      <c r="CW349">
        <v>49.333333330000002</v>
      </c>
      <c r="CX349">
        <v>32.142857139999997</v>
      </c>
      <c r="CY349">
        <v>65.857142850000002</v>
      </c>
      <c r="CZ349">
        <v>75.285714279999993</v>
      </c>
      <c r="DA349">
        <v>84.714285709999999</v>
      </c>
      <c r="DB349">
        <v>600.78571427999998</v>
      </c>
      <c r="DC349">
        <v>32.142857139999997</v>
      </c>
      <c r="DD349">
        <v>65.857142850000002</v>
      </c>
      <c r="DE349">
        <v>75.285714279999993</v>
      </c>
      <c r="DF349">
        <v>84.714285709999999</v>
      </c>
      <c r="DG349">
        <v>673.42857142000003</v>
      </c>
      <c r="DH349" t="e">
        <v>#N/A</v>
      </c>
      <c r="DI349" t="e">
        <v>#N/A</v>
      </c>
      <c r="DJ349" t="e">
        <v>#N/A</v>
      </c>
      <c r="DK349" t="e">
        <v>#N/A</v>
      </c>
      <c r="DL349" t="e">
        <v>#N/A</v>
      </c>
      <c r="DM349" t="e">
        <v>#N/A</v>
      </c>
      <c r="DN349" t="e">
        <v>#N/A</v>
      </c>
      <c r="DO349" t="e">
        <v>#N/A</v>
      </c>
      <c r="DP349" t="e">
        <v>#N/A</v>
      </c>
      <c r="DQ349" t="e">
        <v>#N/A</v>
      </c>
      <c r="DR349" t="e">
        <v>#N/A</v>
      </c>
      <c r="DS349" t="e">
        <v>#N/A</v>
      </c>
      <c r="DT349" t="e">
        <v>#N/A</v>
      </c>
      <c r="DU349" t="e">
        <v>#N/A</v>
      </c>
      <c r="DV349" t="e">
        <v>#N/A</v>
      </c>
      <c r="DW349" t="e">
        <v>#N/A</v>
      </c>
      <c r="DX349" t="e">
        <v>#N/A</v>
      </c>
      <c r="DY349" t="e">
        <v>#N/A</v>
      </c>
      <c r="DZ349" t="e">
        <v>#N/A</v>
      </c>
      <c r="EA349" t="e">
        <v>#N/A</v>
      </c>
      <c r="EB349" t="e">
        <v>#N/A</v>
      </c>
      <c r="EC349" t="e">
        <v>#N/A</v>
      </c>
    </row>
    <row r="350" spans="1:133" customFormat="1" x14ac:dyDescent="0.25">
      <c r="A350" t="s">
        <v>1065</v>
      </c>
      <c r="B350" t="s">
        <v>1355</v>
      </c>
      <c r="C350">
        <v>350</v>
      </c>
      <c r="D350">
        <v>84196.640935730436</v>
      </c>
      <c r="E350">
        <v>97.595726402461452</v>
      </c>
      <c r="F350">
        <v>988.0890240949775</v>
      </c>
      <c r="G350">
        <v>70387.222110957286</v>
      </c>
      <c r="H350">
        <v>74.285714279999993</v>
      </c>
      <c r="I350">
        <v>26.205236419999999</v>
      </c>
      <c r="J350">
        <v>20.009216420000001</v>
      </c>
      <c r="K350">
        <v>10.286038</v>
      </c>
      <c r="L350">
        <v>6.4468944199999996</v>
      </c>
      <c r="M350">
        <v>2963.8571428499999</v>
      </c>
      <c r="N350">
        <v>2186.1428571400002</v>
      </c>
      <c r="O350">
        <v>2137</v>
      </c>
      <c r="P350">
        <v>2158.2857142799999</v>
      </c>
      <c r="Q350">
        <v>2175.1428571400002</v>
      </c>
      <c r="R350">
        <v>2188.8571428499999</v>
      </c>
      <c r="S350">
        <v>777.71428571000001</v>
      </c>
      <c r="T350">
        <v>706.42857142000003</v>
      </c>
      <c r="U350">
        <v>724.71428571000001</v>
      </c>
      <c r="V350">
        <v>733</v>
      </c>
      <c r="W350">
        <v>755</v>
      </c>
      <c r="X350">
        <v>24.609094850000002</v>
      </c>
      <c r="Y350">
        <v>1.0199655700000001</v>
      </c>
      <c r="Z350">
        <v>2178.2857142799999</v>
      </c>
      <c r="AA350">
        <v>2150.1428571400002</v>
      </c>
      <c r="AB350">
        <v>2123.1428571400002</v>
      </c>
      <c r="AC350">
        <v>2121.5068714200002</v>
      </c>
      <c r="AD350">
        <v>824.71428571000001</v>
      </c>
      <c r="AE350">
        <v>874.57142856999997</v>
      </c>
      <c r="AF350">
        <v>911.71428571000001</v>
      </c>
      <c r="AG350">
        <v>964.46537142</v>
      </c>
      <c r="AH350">
        <v>71322.062739849993</v>
      </c>
      <c r="AI350">
        <v>14723.853309280001</v>
      </c>
      <c r="AJ350">
        <v>17.16823071</v>
      </c>
      <c r="AK350">
        <v>58.256408569999998</v>
      </c>
      <c r="AL350">
        <v>271823.24759028002</v>
      </c>
      <c r="AM350">
        <v>53.62528571</v>
      </c>
      <c r="AN350">
        <v>2.1349915400000001</v>
      </c>
      <c r="AO350">
        <v>14.966114279999999</v>
      </c>
      <c r="AP350">
        <v>10.889200000000001</v>
      </c>
      <c r="AQ350">
        <v>6.49044285</v>
      </c>
      <c r="AR350">
        <v>4.8928714199999996</v>
      </c>
      <c r="AS350">
        <v>5.8077142799999999</v>
      </c>
      <c r="AT350">
        <v>4.3910428499999998</v>
      </c>
      <c r="AU350">
        <v>430737.00993227999</v>
      </c>
      <c r="AV350">
        <v>328315.34466428001</v>
      </c>
      <c r="AW350">
        <v>337442.00383866002</v>
      </c>
      <c r="AX350">
        <v>380600.88132828003</v>
      </c>
      <c r="AY350">
        <v>379655.72131614003</v>
      </c>
      <c r="AZ350">
        <v>28217.896677280001</v>
      </c>
      <c r="BA350">
        <v>1092.55208328</v>
      </c>
      <c r="BB350">
        <v>5998.9850264200004</v>
      </c>
      <c r="BC350">
        <v>123.06704542</v>
      </c>
      <c r="BD350">
        <v>372.69598057000002</v>
      </c>
      <c r="BE350">
        <v>135574.36030042</v>
      </c>
      <c r="BF350">
        <v>107450.31496457</v>
      </c>
      <c r="BG350">
        <v>6.5372095699999999</v>
      </c>
      <c r="BH350">
        <v>193.14285713999999</v>
      </c>
      <c r="BI350">
        <v>186.75</v>
      </c>
      <c r="BJ350">
        <v>188.36111111</v>
      </c>
      <c r="BK350">
        <v>186.28571428000001</v>
      </c>
      <c r="BL350">
        <v>186.57142856999999</v>
      </c>
      <c r="BM350">
        <v>17.192930709999999</v>
      </c>
      <c r="BN350">
        <v>3.9953120000000002</v>
      </c>
      <c r="BO350">
        <v>0.44984215999999999</v>
      </c>
      <c r="BP350">
        <v>0.42009765999999998</v>
      </c>
      <c r="BQ350">
        <v>37.264572999999999</v>
      </c>
      <c r="BR350">
        <v>188.28571428000001</v>
      </c>
      <c r="BS350">
        <v>7078.3567642799999</v>
      </c>
      <c r="BT350">
        <v>35407.411723279998</v>
      </c>
      <c r="BU350">
        <v>135021.39582114</v>
      </c>
      <c r="BV350">
        <v>1227586.41479314</v>
      </c>
      <c r="BW350">
        <v>2045.7654085700001</v>
      </c>
      <c r="BX350">
        <v>57.985737810000003</v>
      </c>
      <c r="BY350">
        <v>8.8463252800000003</v>
      </c>
      <c r="BZ350">
        <v>86.142857140000004</v>
      </c>
      <c r="CA350">
        <v>87.988095240000007</v>
      </c>
      <c r="CB350">
        <v>80.444444439999998</v>
      </c>
      <c r="CC350">
        <v>83.238095229999999</v>
      </c>
      <c r="CD350">
        <v>90.857142850000002</v>
      </c>
      <c r="CE350">
        <v>68.785714279999993</v>
      </c>
      <c r="CF350">
        <v>71.904761899999997</v>
      </c>
      <c r="CG350">
        <v>67.222222220000006</v>
      </c>
      <c r="CH350">
        <v>67.02380952</v>
      </c>
      <c r="CI350">
        <v>72.928571419999997</v>
      </c>
      <c r="CJ350">
        <v>17.285714280000001</v>
      </c>
      <c r="CK350">
        <v>16.083333329999999</v>
      </c>
      <c r="CL350">
        <v>13.222222220000001</v>
      </c>
      <c r="CM350">
        <v>16.214285709999999</v>
      </c>
      <c r="CN350">
        <v>17.857142849999999</v>
      </c>
      <c r="CO350">
        <v>2.9080442799999999</v>
      </c>
      <c r="CP350">
        <v>88.071428569999995</v>
      </c>
      <c r="CR350">
        <v>15.666666660000001</v>
      </c>
      <c r="CS350">
        <v>33.857142850000002</v>
      </c>
      <c r="CT350">
        <v>90.857142850000002</v>
      </c>
      <c r="CU350">
        <v>87.714285709999999</v>
      </c>
      <c r="CW350">
        <v>81.666666660000004</v>
      </c>
      <c r="CX350">
        <v>32.857142850000002</v>
      </c>
      <c r="CY350">
        <v>77.571428569999995</v>
      </c>
      <c r="CZ350">
        <v>82.428571419999997</v>
      </c>
      <c r="DA350">
        <v>91.428571419999997</v>
      </c>
      <c r="DB350">
        <v>716.07142856999997</v>
      </c>
      <c r="DC350">
        <v>33</v>
      </c>
      <c r="DD350">
        <v>71.428571419999997</v>
      </c>
      <c r="DE350">
        <v>76.142857140000004</v>
      </c>
      <c r="DF350">
        <v>89.714285709999999</v>
      </c>
      <c r="DG350">
        <v>785.57142856999997</v>
      </c>
      <c r="DH350" t="e">
        <v>#N/A</v>
      </c>
      <c r="DI350" t="e">
        <v>#N/A</v>
      </c>
      <c r="DJ350" t="e">
        <v>#N/A</v>
      </c>
      <c r="DK350" t="e">
        <v>#N/A</v>
      </c>
      <c r="DL350" t="e">
        <v>#N/A</v>
      </c>
      <c r="DM350" t="e">
        <v>#N/A</v>
      </c>
      <c r="DN350" t="e">
        <v>#N/A</v>
      </c>
      <c r="DO350" t="e">
        <v>#N/A</v>
      </c>
      <c r="DP350" t="e">
        <v>#N/A</v>
      </c>
      <c r="DQ350" t="e">
        <v>#N/A</v>
      </c>
      <c r="DR350" t="e">
        <v>#N/A</v>
      </c>
      <c r="DS350" t="e">
        <v>#N/A</v>
      </c>
      <c r="DT350" t="e">
        <v>#N/A</v>
      </c>
      <c r="DU350" t="e">
        <v>#N/A</v>
      </c>
      <c r="DV350" t="e">
        <v>#N/A</v>
      </c>
      <c r="DW350" t="e">
        <v>#N/A</v>
      </c>
      <c r="DX350" t="e">
        <v>#N/A</v>
      </c>
      <c r="DY350" t="e">
        <v>#N/A</v>
      </c>
      <c r="DZ350" t="e">
        <v>#N/A</v>
      </c>
      <c r="EA350" t="e">
        <v>#N/A</v>
      </c>
      <c r="EB350" t="e">
        <v>#N/A</v>
      </c>
      <c r="EC350" t="e">
        <v>#N/A</v>
      </c>
    </row>
    <row r="351" spans="1:133" customFormat="1" x14ac:dyDescent="0.25">
      <c r="A351" t="s">
        <v>1066</v>
      </c>
      <c r="B351" t="s">
        <v>1356</v>
      </c>
      <c r="C351">
        <v>351</v>
      </c>
      <c r="D351">
        <v>88408.863148565026</v>
      </c>
      <c r="E351">
        <v>75.686736655653505</v>
      </c>
      <c r="F351">
        <v>1194.4389229594444</v>
      </c>
      <c r="G351">
        <v>68551.409138893563</v>
      </c>
      <c r="H351">
        <v>87</v>
      </c>
      <c r="I351">
        <v>25.429412710000001</v>
      </c>
      <c r="J351">
        <v>21.85796371</v>
      </c>
      <c r="K351">
        <v>6.9542551399999999</v>
      </c>
      <c r="L351">
        <v>4.4882734199999996</v>
      </c>
      <c r="M351">
        <v>4121.2857142800003</v>
      </c>
      <c r="N351">
        <v>3063.7142857099998</v>
      </c>
      <c r="O351">
        <v>3055.7142857099998</v>
      </c>
      <c r="P351">
        <v>3065.7142857099998</v>
      </c>
      <c r="Q351">
        <v>3049.5714285700001</v>
      </c>
      <c r="R351">
        <v>3074.2857142799999</v>
      </c>
      <c r="S351">
        <v>1057.5714285700001</v>
      </c>
      <c r="T351">
        <v>877.28571427999998</v>
      </c>
      <c r="U351">
        <v>914.71428571000001</v>
      </c>
      <c r="V351">
        <v>951.57142856999997</v>
      </c>
      <c r="W351">
        <v>986.85714284999995</v>
      </c>
      <c r="X351">
        <v>17.671385279999999</v>
      </c>
      <c r="Y351">
        <v>0.67284584999999997</v>
      </c>
      <c r="Z351">
        <v>3022.7142857099998</v>
      </c>
      <c r="AA351">
        <v>2974.5714285700001</v>
      </c>
      <c r="AB351">
        <v>2951.8571428499999</v>
      </c>
      <c r="AC351">
        <v>2937.7711142799999</v>
      </c>
      <c r="AD351">
        <v>1134.71428571</v>
      </c>
      <c r="AE351">
        <v>1213.2857142800001</v>
      </c>
      <c r="AF351">
        <v>1257.2857142800001</v>
      </c>
      <c r="AG351">
        <v>1352.72844285</v>
      </c>
      <c r="AH351">
        <v>69232.715345279998</v>
      </c>
      <c r="AI351">
        <v>10345.91092285</v>
      </c>
      <c r="AJ351">
        <v>24.237266999999999</v>
      </c>
      <c r="AK351">
        <v>129.06869141999999</v>
      </c>
      <c r="AL351">
        <v>273464.29545884999</v>
      </c>
      <c r="AM351">
        <v>47.93957142</v>
      </c>
      <c r="AN351">
        <v>1.9897382100000001</v>
      </c>
      <c r="AO351">
        <v>16.304565279999998</v>
      </c>
      <c r="AP351">
        <v>13.731828569999999</v>
      </c>
      <c r="AQ351">
        <v>5.56244285</v>
      </c>
      <c r="AR351">
        <v>4.0083714199999996</v>
      </c>
      <c r="AS351">
        <v>7.00615714</v>
      </c>
      <c r="AT351">
        <v>7.3398428500000001</v>
      </c>
      <c r="AU351">
        <v>448811.72493785003</v>
      </c>
      <c r="AV351">
        <v>293441.69489285001</v>
      </c>
      <c r="AW351">
        <v>300282.86297114001</v>
      </c>
      <c r="AX351">
        <v>372199.79009457002</v>
      </c>
      <c r="AY351">
        <v>402007.25560971</v>
      </c>
      <c r="AZ351">
        <v>26079.58324657</v>
      </c>
      <c r="BA351">
        <v>673.32177314</v>
      </c>
      <c r="BB351">
        <v>4021.3687085699999</v>
      </c>
      <c r="BC351">
        <v>104.84352371</v>
      </c>
      <c r="BD351">
        <v>403.91089570999998</v>
      </c>
      <c r="BE351">
        <v>133139.45187528001</v>
      </c>
      <c r="BF351">
        <v>103338.09732242</v>
      </c>
      <c r="BG351">
        <v>5.8172512799999998</v>
      </c>
      <c r="BH351">
        <v>235.28571428000001</v>
      </c>
      <c r="BI351">
        <v>258.91666665999998</v>
      </c>
      <c r="BJ351">
        <v>263.49999998999999</v>
      </c>
      <c r="BK351">
        <v>232</v>
      </c>
      <c r="BL351">
        <v>227.85714285</v>
      </c>
      <c r="BM351">
        <v>14.70555414</v>
      </c>
      <c r="BN351">
        <v>2.8103421599999998</v>
      </c>
      <c r="BO351">
        <v>0.3891675</v>
      </c>
      <c r="BP351">
        <v>0.42350257000000002</v>
      </c>
      <c r="BQ351">
        <v>33.707082900000003</v>
      </c>
      <c r="BR351">
        <v>218.57142856999999</v>
      </c>
      <c r="BS351">
        <v>5013.8000251399999</v>
      </c>
      <c r="BT351">
        <v>34728.386913000002</v>
      </c>
      <c r="BU351">
        <v>136850.41570528</v>
      </c>
      <c r="BV351">
        <v>1153389.6196984199</v>
      </c>
      <c r="BW351">
        <v>2129.0880997099998</v>
      </c>
      <c r="BX351">
        <v>53.36795249</v>
      </c>
      <c r="BY351">
        <v>8.8195588499999999</v>
      </c>
      <c r="BZ351">
        <v>128</v>
      </c>
      <c r="CA351">
        <v>132.55952381</v>
      </c>
      <c r="CB351">
        <v>115.1</v>
      </c>
      <c r="CC351">
        <v>124.13333333</v>
      </c>
      <c r="CD351">
        <v>119.28571427999999</v>
      </c>
      <c r="CE351">
        <v>95.285714279999993</v>
      </c>
      <c r="CF351">
        <v>102.14285714</v>
      </c>
      <c r="CG351">
        <v>86.966666660000001</v>
      </c>
      <c r="CH351">
        <v>95.666666660000004</v>
      </c>
      <c r="CI351">
        <v>89.785714279999993</v>
      </c>
      <c r="CJ351">
        <v>32.571428570000002</v>
      </c>
      <c r="CK351">
        <v>30.416666660000001</v>
      </c>
      <c r="CL351">
        <v>28.133333329999999</v>
      </c>
      <c r="CM351">
        <v>28.466666660000001</v>
      </c>
      <c r="CN351">
        <v>29.857142849999999</v>
      </c>
      <c r="CO351">
        <v>3.0420204200000001</v>
      </c>
      <c r="CP351">
        <v>85.785714279999993</v>
      </c>
      <c r="CQ351">
        <v>66.944444439999998</v>
      </c>
      <c r="CR351">
        <v>14.666666660000001</v>
      </c>
      <c r="CS351">
        <v>31.857142849999999</v>
      </c>
      <c r="CT351">
        <v>86.142857140000004</v>
      </c>
      <c r="CU351">
        <v>85.285714279999993</v>
      </c>
      <c r="CV351">
        <v>76.625</v>
      </c>
      <c r="CW351">
        <v>67.833333330000002</v>
      </c>
      <c r="CX351">
        <v>33.571428570000002</v>
      </c>
      <c r="CY351">
        <v>69.857142850000002</v>
      </c>
      <c r="CZ351">
        <v>80.285714279999993</v>
      </c>
      <c r="DA351">
        <v>89</v>
      </c>
      <c r="DB351">
        <v>703.78571427999998</v>
      </c>
      <c r="DC351">
        <v>33.571428570000002</v>
      </c>
      <c r="DD351">
        <v>69.857142850000002</v>
      </c>
      <c r="DE351">
        <v>80.285714279999993</v>
      </c>
      <c r="DF351">
        <v>89</v>
      </c>
      <c r="DG351">
        <v>890.5</v>
      </c>
      <c r="DH351" t="e">
        <v>#N/A</v>
      </c>
      <c r="DI351" t="e">
        <v>#N/A</v>
      </c>
      <c r="DJ351" t="e">
        <v>#N/A</v>
      </c>
      <c r="DK351" t="e">
        <v>#N/A</v>
      </c>
      <c r="DL351" t="e">
        <v>#N/A</v>
      </c>
      <c r="DM351" t="e">
        <v>#N/A</v>
      </c>
      <c r="DN351" t="e">
        <v>#N/A</v>
      </c>
      <c r="DO351" t="e">
        <v>#N/A</v>
      </c>
      <c r="DP351" t="e">
        <v>#N/A</v>
      </c>
      <c r="DQ351" t="e">
        <v>#N/A</v>
      </c>
      <c r="DR351" t="e">
        <v>#N/A</v>
      </c>
      <c r="DS351" t="e">
        <v>#N/A</v>
      </c>
      <c r="DT351" t="e">
        <v>#N/A</v>
      </c>
      <c r="DU351" t="e">
        <v>#N/A</v>
      </c>
      <c r="DV351" t="e">
        <v>#N/A</v>
      </c>
      <c r="DW351" t="e">
        <v>#N/A</v>
      </c>
      <c r="DX351" t="e">
        <v>#N/A</v>
      </c>
      <c r="DY351" t="e">
        <v>#N/A</v>
      </c>
      <c r="DZ351" t="e">
        <v>#N/A</v>
      </c>
      <c r="EA351" t="e">
        <v>#N/A</v>
      </c>
      <c r="EB351" t="e">
        <v>#N/A</v>
      </c>
      <c r="EC351" t="e">
        <v>#N/A</v>
      </c>
    </row>
    <row r="352" spans="1:133" customFormat="1" x14ac:dyDescent="0.25">
      <c r="A352" t="s">
        <v>1067</v>
      </c>
      <c r="B352" t="s">
        <v>1357</v>
      </c>
      <c r="C352">
        <v>352</v>
      </c>
      <c r="D352">
        <v>81664.911661684702</v>
      </c>
      <c r="E352">
        <v>78.020310382993515</v>
      </c>
      <c r="F352">
        <v>1120.338024113327</v>
      </c>
      <c r="G352">
        <v>51377.114029842545</v>
      </c>
      <c r="H352">
        <v>68.285714279999993</v>
      </c>
      <c r="I352">
        <v>28.118084</v>
      </c>
      <c r="J352">
        <v>22.796819280000001</v>
      </c>
      <c r="K352">
        <v>14.28889871</v>
      </c>
      <c r="L352">
        <v>8.8003879999999999</v>
      </c>
      <c r="M352">
        <v>3152.8571428499999</v>
      </c>
      <c r="N352">
        <v>2278.1428571400002</v>
      </c>
      <c r="O352">
        <v>2240.2857142799999</v>
      </c>
      <c r="P352">
        <v>2256.8571428499999</v>
      </c>
      <c r="Q352">
        <v>2271.8571428499999</v>
      </c>
      <c r="R352">
        <v>2290.1428571400002</v>
      </c>
      <c r="S352">
        <v>874.71428571000001</v>
      </c>
      <c r="T352">
        <v>806.28571427999998</v>
      </c>
      <c r="U352">
        <v>827.14285714000005</v>
      </c>
      <c r="V352">
        <v>835.71428571000001</v>
      </c>
      <c r="W352">
        <v>850.85714284999995</v>
      </c>
      <c r="X352">
        <v>31.338258280000002</v>
      </c>
      <c r="Y352">
        <v>1.4694595699999999</v>
      </c>
      <c r="Z352">
        <v>2240.5714285700001</v>
      </c>
      <c r="AA352">
        <v>2214</v>
      </c>
      <c r="AB352">
        <v>2214.7142857099998</v>
      </c>
      <c r="AC352">
        <v>2192.1171285700002</v>
      </c>
      <c r="AD352">
        <v>920.57142856999997</v>
      </c>
      <c r="AE352">
        <v>965.71428571000001</v>
      </c>
      <c r="AF352">
        <v>1011</v>
      </c>
      <c r="AG352">
        <v>1068.43651428</v>
      </c>
      <c r="AH352">
        <v>79216.564327850007</v>
      </c>
      <c r="AI352">
        <v>20665.680559280001</v>
      </c>
      <c r="AJ352">
        <v>4.8572854200000002</v>
      </c>
      <c r="AK352">
        <v>143.38332628000001</v>
      </c>
      <c r="AL352">
        <v>282256.77592871001</v>
      </c>
      <c r="AM352">
        <v>52.097714279999998</v>
      </c>
      <c r="AN352">
        <v>2.0050073899999998</v>
      </c>
      <c r="AO352">
        <v>11.51798814</v>
      </c>
      <c r="AP352">
        <v>4.4908999999999999</v>
      </c>
      <c r="AQ352">
        <v>9.3385714199999992</v>
      </c>
      <c r="AR352">
        <v>5.3129</v>
      </c>
      <c r="AS352">
        <v>3.8655428500000002</v>
      </c>
      <c r="AT352">
        <v>5.0972999999999997</v>
      </c>
      <c r="AU352">
        <v>437164.60096284997</v>
      </c>
      <c r="AV352">
        <v>356503.20598199998</v>
      </c>
      <c r="AW352">
        <v>356592.51366528001</v>
      </c>
      <c r="AX352">
        <v>405081.63073570997</v>
      </c>
      <c r="AY352">
        <v>405238.87869570998</v>
      </c>
      <c r="AZ352">
        <v>30545.560244280001</v>
      </c>
      <c r="BA352">
        <v>1329.10618314</v>
      </c>
      <c r="BB352">
        <v>8207.4383258500002</v>
      </c>
      <c r="BC352">
        <v>215.92099741999999</v>
      </c>
      <c r="BD352">
        <v>268.93113756999998</v>
      </c>
      <c r="BE352">
        <v>132222.73571857001</v>
      </c>
      <c r="BF352">
        <v>108472.13973713999</v>
      </c>
      <c r="BG352">
        <v>7.0062302799999996</v>
      </c>
      <c r="BH352">
        <v>209.28571428000001</v>
      </c>
      <c r="BI352">
        <v>213.61904761</v>
      </c>
      <c r="BJ352">
        <v>215.91666666</v>
      </c>
      <c r="BK352">
        <v>204.42857142</v>
      </c>
      <c r="BL352">
        <v>207.14285713999999</v>
      </c>
      <c r="BM352">
        <v>17.697838569999998</v>
      </c>
      <c r="BN352">
        <v>3.8656462</v>
      </c>
      <c r="BO352">
        <v>0.57444799999999996</v>
      </c>
      <c r="BP352">
        <v>0.71922425000000001</v>
      </c>
      <c r="BQ352">
        <v>33.95428734</v>
      </c>
      <c r="BR352">
        <v>200.42857142</v>
      </c>
      <c r="BS352">
        <v>10500.881493000001</v>
      </c>
      <c r="BT352">
        <v>41491.664912139997</v>
      </c>
      <c r="BU352">
        <v>148031.84136113999</v>
      </c>
      <c r="BV352">
        <v>1100286.55853214</v>
      </c>
      <c r="BW352">
        <v>1910.055372</v>
      </c>
      <c r="BX352">
        <v>42.430821469999998</v>
      </c>
      <c r="BY352">
        <v>10.36366142</v>
      </c>
      <c r="BZ352">
        <v>117.21428571</v>
      </c>
      <c r="CA352">
        <v>118.67857142</v>
      </c>
      <c r="CB352">
        <v>92.374999990000006</v>
      </c>
      <c r="CC352">
        <v>91.680555549999994</v>
      </c>
      <c r="CD352">
        <v>117</v>
      </c>
      <c r="CE352">
        <v>90.142857140000004</v>
      </c>
      <c r="CF352">
        <v>95.452380950000006</v>
      </c>
      <c r="CG352">
        <v>75.111111109999996</v>
      </c>
      <c r="CH352">
        <v>73.736111109999996</v>
      </c>
      <c r="CI352">
        <v>91.642857140000004</v>
      </c>
      <c r="CJ352">
        <v>26.928571420000001</v>
      </c>
      <c r="CK352">
        <v>23.226190469999999</v>
      </c>
      <c r="CL352">
        <v>17.26388889</v>
      </c>
      <c r="CM352">
        <v>17.944444440000002</v>
      </c>
      <c r="CN352">
        <v>25.357142849999999</v>
      </c>
      <c r="CO352">
        <v>3.7595804199999998</v>
      </c>
      <c r="CP352">
        <v>85.285714279999993</v>
      </c>
      <c r="CQ352">
        <v>77.615440109999994</v>
      </c>
      <c r="CR352">
        <v>15</v>
      </c>
      <c r="CS352">
        <v>36.428571419999997</v>
      </c>
      <c r="CT352">
        <v>89</v>
      </c>
      <c r="CU352">
        <v>89.428571419999997</v>
      </c>
      <c r="CV352">
        <v>73.703703700000005</v>
      </c>
      <c r="CW352">
        <v>47.5</v>
      </c>
      <c r="CX352">
        <v>28</v>
      </c>
      <c r="CY352">
        <v>67.857142850000002</v>
      </c>
      <c r="CZ352">
        <v>77.142857140000004</v>
      </c>
      <c r="DA352">
        <v>83.428571419999997</v>
      </c>
      <c r="DB352">
        <v>644.58333332999996</v>
      </c>
      <c r="DC352">
        <v>28</v>
      </c>
      <c r="DD352">
        <v>72.428571419999997</v>
      </c>
      <c r="DE352">
        <v>79.428571419999997</v>
      </c>
      <c r="DF352">
        <v>87.857142850000002</v>
      </c>
      <c r="DG352">
        <v>675.07142856999997</v>
      </c>
      <c r="DH352" t="e">
        <v>#N/A</v>
      </c>
      <c r="DI352" t="e">
        <v>#N/A</v>
      </c>
      <c r="DJ352" t="e">
        <v>#N/A</v>
      </c>
      <c r="DK352" t="e">
        <v>#N/A</v>
      </c>
      <c r="DL352" t="e">
        <v>#N/A</v>
      </c>
      <c r="DM352" t="e">
        <v>#N/A</v>
      </c>
      <c r="DN352" t="e">
        <v>#N/A</v>
      </c>
      <c r="DO352" t="e">
        <v>#N/A</v>
      </c>
      <c r="DP352" t="e">
        <v>#N/A</v>
      </c>
      <c r="DQ352" t="e">
        <v>#N/A</v>
      </c>
      <c r="DR352" t="e">
        <v>#N/A</v>
      </c>
      <c r="DS352" t="e">
        <v>#N/A</v>
      </c>
      <c r="DT352" t="e">
        <v>#N/A</v>
      </c>
      <c r="DU352" t="e">
        <v>#N/A</v>
      </c>
      <c r="DV352" t="e">
        <v>#N/A</v>
      </c>
      <c r="DW352" t="e">
        <v>#N/A</v>
      </c>
      <c r="DX352" t="e">
        <v>#N/A</v>
      </c>
      <c r="DY352" t="e">
        <v>#N/A</v>
      </c>
      <c r="DZ352" t="e">
        <v>#N/A</v>
      </c>
      <c r="EA352" t="e">
        <v>#N/A</v>
      </c>
      <c r="EB352" t="e">
        <v>#N/A</v>
      </c>
      <c r="EC352" t="e">
        <v>#N/A</v>
      </c>
    </row>
    <row r="353" spans="1:133" customFormat="1" x14ac:dyDescent="0.25">
      <c r="A353" t="s">
        <v>1068</v>
      </c>
      <c r="B353" t="s">
        <v>1358</v>
      </c>
      <c r="C353">
        <v>353</v>
      </c>
      <c r="D353">
        <v>89380.598195919505</v>
      </c>
      <c r="E353">
        <v>91.506632858216165</v>
      </c>
      <c r="F353">
        <v>1056.9359637900009</v>
      </c>
      <c r="G353">
        <v>60728.754236382105</v>
      </c>
      <c r="H353">
        <v>70.571428569999995</v>
      </c>
      <c r="I353">
        <v>25.698102420000001</v>
      </c>
      <c r="J353">
        <v>22.125478709999999</v>
      </c>
      <c r="K353">
        <v>9.8109090000000005</v>
      </c>
      <c r="L353">
        <v>6.0156561399999999</v>
      </c>
      <c r="M353">
        <v>3520.7142857099998</v>
      </c>
      <c r="N353">
        <v>2617.8571428499999</v>
      </c>
      <c r="O353">
        <v>2580.1428571400002</v>
      </c>
      <c r="P353">
        <v>2597.5714285700001</v>
      </c>
      <c r="Q353">
        <v>2611.42857142</v>
      </c>
      <c r="R353">
        <v>2625.1428571400002</v>
      </c>
      <c r="S353">
        <v>902.85714284999995</v>
      </c>
      <c r="T353">
        <v>812.28571427999998</v>
      </c>
      <c r="U353">
        <v>836.71428571000001</v>
      </c>
      <c r="V353">
        <v>838.85714284999995</v>
      </c>
      <c r="W353">
        <v>864.14285714000005</v>
      </c>
      <c r="X353">
        <v>23.409521569999999</v>
      </c>
      <c r="Y353">
        <v>0.95612142</v>
      </c>
      <c r="Z353">
        <v>2582.1428571400002</v>
      </c>
      <c r="AA353">
        <v>2549.5714285700001</v>
      </c>
      <c r="AB353">
        <v>2532</v>
      </c>
      <c r="AC353">
        <v>2505.49551428</v>
      </c>
      <c r="AD353">
        <v>972</v>
      </c>
      <c r="AE353">
        <v>1031.71428571</v>
      </c>
      <c r="AF353">
        <v>1088.1428571399999</v>
      </c>
      <c r="AG353">
        <v>1137.1656285700001</v>
      </c>
      <c r="AH353">
        <v>66111.422908709996</v>
      </c>
      <c r="AI353">
        <v>13067.392661850001</v>
      </c>
      <c r="AJ353">
        <v>6.2326748500000004</v>
      </c>
      <c r="AK353">
        <v>111.86653342</v>
      </c>
      <c r="AL353">
        <v>258515.06520000001</v>
      </c>
      <c r="AM353">
        <v>58.620857139999998</v>
      </c>
      <c r="AN353">
        <v>1.9376660299999999</v>
      </c>
      <c r="AO353">
        <v>12.55613614</v>
      </c>
      <c r="AP353">
        <v>3.7677</v>
      </c>
      <c r="AQ353">
        <v>3.2941714200000001</v>
      </c>
      <c r="AR353">
        <v>4.8079571400000001</v>
      </c>
      <c r="AS353">
        <v>1.61377142</v>
      </c>
      <c r="AT353">
        <v>4.0257428500000003</v>
      </c>
      <c r="AU353">
        <v>411632.10761800001</v>
      </c>
      <c r="AV353">
        <v>358916.12516166002</v>
      </c>
      <c r="AW353">
        <v>369157.45512628002</v>
      </c>
      <c r="AX353">
        <v>395158.34576027998</v>
      </c>
      <c r="AY353">
        <v>395712.84336727997</v>
      </c>
      <c r="AZ353">
        <v>24909.08322542</v>
      </c>
      <c r="BA353">
        <v>630.28552071000001</v>
      </c>
      <c r="BB353">
        <v>5014.8440015699998</v>
      </c>
      <c r="BC353">
        <v>126.60253071</v>
      </c>
      <c r="BD353">
        <v>469.17864614000001</v>
      </c>
      <c r="BE353">
        <v>119136.41838942</v>
      </c>
      <c r="BF353">
        <v>96265.249252850001</v>
      </c>
      <c r="BG353">
        <v>6.4273191599999997</v>
      </c>
      <c r="BH353">
        <v>229.5</v>
      </c>
      <c r="BI353">
        <v>216.70833332999999</v>
      </c>
      <c r="BJ353">
        <v>219.35714286000001</v>
      </c>
      <c r="BK353">
        <v>210.57142856999999</v>
      </c>
      <c r="BL353">
        <v>212.14285713999999</v>
      </c>
      <c r="BM353">
        <v>17.354739500000001</v>
      </c>
      <c r="BN353">
        <v>2.0564795999999999</v>
      </c>
      <c r="BO353">
        <v>0.40963533000000002</v>
      </c>
      <c r="BP353">
        <v>0.34825440000000002</v>
      </c>
      <c r="BQ353">
        <v>33.006129319999999</v>
      </c>
      <c r="BR353">
        <v>225.66666666</v>
      </c>
      <c r="BS353">
        <v>6714.6189569999997</v>
      </c>
      <c r="BT353">
        <v>34691.389241140001</v>
      </c>
      <c r="BU353">
        <v>136679.03552199999</v>
      </c>
      <c r="BV353">
        <v>1221328.5685544999</v>
      </c>
      <c r="BW353">
        <v>1908.88787228</v>
      </c>
      <c r="BX353">
        <v>55.413045330000003</v>
      </c>
      <c r="BY353">
        <v>8.9107788299999999</v>
      </c>
      <c r="BZ353">
        <v>110.66666666</v>
      </c>
      <c r="CA353">
        <v>116.08333333</v>
      </c>
      <c r="CB353">
        <v>108.75</v>
      </c>
      <c r="CC353">
        <v>106.625</v>
      </c>
      <c r="CD353">
        <v>103.21428571</v>
      </c>
      <c r="CE353">
        <v>83.5</v>
      </c>
      <c r="CF353">
        <v>91.611111109999996</v>
      </c>
      <c r="CG353">
        <v>84.642857140000004</v>
      </c>
      <c r="CH353">
        <v>81.375</v>
      </c>
      <c r="CI353">
        <v>77.214285709999999</v>
      </c>
      <c r="CJ353">
        <v>27.083333329999999</v>
      </c>
      <c r="CK353">
        <v>24.472222219999999</v>
      </c>
      <c r="CL353">
        <v>24.107142849999999</v>
      </c>
      <c r="CM353">
        <v>25.249999989999999</v>
      </c>
      <c r="CN353">
        <v>25.785714280000001</v>
      </c>
      <c r="CO353">
        <v>3.024362</v>
      </c>
      <c r="CP353">
        <v>85.785714279999993</v>
      </c>
      <c r="CQ353">
        <v>75.407407410000005</v>
      </c>
      <c r="CR353">
        <v>18.333333329999999</v>
      </c>
      <c r="CS353">
        <v>33.428571419999997</v>
      </c>
      <c r="CT353">
        <v>89</v>
      </c>
      <c r="CU353">
        <v>88</v>
      </c>
      <c r="CV353">
        <v>77.444444439999998</v>
      </c>
      <c r="CW353">
        <v>49.857142850000002</v>
      </c>
      <c r="CX353">
        <v>29.857142849999999</v>
      </c>
      <c r="CY353">
        <v>76.571428569999995</v>
      </c>
      <c r="CZ353">
        <v>79.714285709999999</v>
      </c>
      <c r="DA353">
        <v>87.714285709999999</v>
      </c>
      <c r="DB353">
        <v>609.07142856999997</v>
      </c>
      <c r="DC353">
        <v>28</v>
      </c>
      <c r="DD353">
        <v>73.857142850000002</v>
      </c>
      <c r="DE353">
        <v>78</v>
      </c>
      <c r="DF353">
        <v>88.285714279999993</v>
      </c>
      <c r="DG353">
        <v>848.71428571000001</v>
      </c>
      <c r="DH353" t="e">
        <v>#N/A</v>
      </c>
      <c r="DI353" t="e">
        <v>#N/A</v>
      </c>
      <c r="DJ353" t="e">
        <v>#N/A</v>
      </c>
      <c r="DK353" t="e">
        <v>#N/A</v>
      </c>
      <c r="DL353" t="e">
        <v>#N/A</v>
      </c>
      <c r="DM353" t="e">
        <v>#N/A</v>
      </c>
      <c r="DN353" t="e">
        <v>#N/A</v>
      </c>
      <c r="DO353" t="e">
        <v>#N/A</v>
      </c>
      <c r="DP353" t="e">
        <v>#N/A</v>
      </c>
      <c r="DQ353" t="e">
        <v>#N/A</v>
      </c>
      <c r="DR353" t="e">
        <v>#N/A</v>
      </c>
      <c r="DS353" t="e">
        <v>#N/A</v>
      </c>
      <c r="DT353" t="e">
        <v>#N/A</v>
      </c>
      <c r="DU353" t="e">
        <v>#N/A</v>
      </c>
      <c r="DV353" t="e">
        <v>#N/A</v>
      </c>
      <c r="DW353" t="e">
        <v>#N/A</v>
      </c>
      <c r="DX353" t="e">
        <v>#N/A</v>
      </c>
      <c r="DY353" t="e">
        <v>#N/A</v>
      </c>
      <c r="DZ353" t="e">
        <v>#N/A</v>
      </c>
      <c r="EA353" t="e">
        <v>#N/A</v>
      </c>
      <c r="EB353" t="e">
        <v>#N/A</v>
      </c>
      <c r="EC353" t="e">
        <v>#N/A</v>
      </c>
    </row>
    <row r="354" spans="1:133" customFormat="1" x14ac:dyDescent="0.25">
      <c r="A354" t="s">
        <v>1069</v>
      </c>
      <c r="B354" t="s">
        <v>1359</v>
      </c>
      <c r="C354">
        <v>354</v>
      </c>
      <c r="D354">
        <v>96871.327430292818</v>
      </c>
      <c r="E354">
        <v>99.072952698384981</v>
      </c>
      <c r="F354">
        <v>951.66044575444994</v>
      </c>
      <c r="G354">
        <v>57194.768352994979</v>
      </c>
      <c r="H354">
        <v>79</v>
      </c>
      <c r="I354">
        <v>26.878979279999999</v>
      </c>
      <c r="J354">
        <v>20.969059420000001</v>
      </c>
      <c r="K354">
        <v>9.98646514</v>
      </c>
      <c r="L354">
        <v>6.6824275699999998</v>
      </c>
      <c r="M354">
        <v>3532.8571428499999</v>
      </c>
      <c r="N354">
        <v>2585.42857142</v>
      </c>
      <c r="O354">
        <v>2502.5714285700001</v>
      </c>
      <c r="P354">
        <v>2520.7142857099998</v>
      </c>
      <c r="Q354">
        <v>2548.8571428499999</v>
      </c>
      <c r="R354">
        <v>2582.7142857099998</v>
      </c>
      <c r="S354">
        <v>947.42857142000003</v>
      </c>
      <c r="T354">
        <v>856.57142856999997</v>
      </c>
      <c r="U354">
        <v>883.42857142000003</v>
      </c>
      <c r="V354">
        <v>894.71428571000001</v>
      </c>
      <c r="W354">
        <v>909.71428571000001</v>
      </c>
      <c r="X354">
        <v>24.989699139999999</v>
      </c>
      <c r="Y354">
        <v>1.11770828</v>
      </c>
      <c r="Z354">
        <v>2526.5714285700001</v>
      </c>
      <c r="AA354">
        <v>2513.42857142</v>
      </c>
      <c r="AB354">
        <v>2519.7142857099998</v>
      </c>
      <c r="AC354">
        <v>2528.97358571</v>
      </c>
      <c r="AD354">
        <v>996</v>
      </c>
      <c r="AE354">
        <v>1036.8571428499999</v>
      </c>
      <c r="AF354">
        <v>1082.1428571399999</v>
      </c>
      <c r="AG354">
        <v>1128.8665428500001</v>
      </c>
      <c r="AH354">
        <v>71318.263127569997</v>
      </c>
      <c r="AI354">
        <v>14876.419376420001</v>
      </c>
      <c r="AJ354">
        <v>16.891749140000002</v>
      </c>
      <c r="AK354">
        <v>101.90672814</v>
      </c>
      <c r="AL354">
        <v>264719.44911699998</v>
      </c>
      <c r="AM354">
        <v>52.182857140000003</v>
      </c>
      <c r="AN354">
        <v>2.8275808100000002</v>
      </c>
      <c r="AO354">
        <v>11.097671999999999</v>
      </c>
      <c r="AP354">
        <v>7.2949000000000002</v>
      </c>
      <c r="AQ354">
        <v>7.2784571400000004</v>
      </c>
      <c r="AR354">
        <v>5.7803714199999998</v>
      </c>
      <c r="AS354">
        <v>6.02077142</v>
      </c>
      <c r="AT354">
        <v>7.2871428500000004</v>
      </c>
      <c r="AU354">
        <v>371514.26281485002</v>
      </c>
      <c r="AV354">
        <v>325880.6342502</v>
      </c>
      <c r="AW354">
        <v>291608.15883385</v>
      </c>
      <c r="AX354">
        <v>324506.14057628001</v>
      </c>
      <c r="AY354">
        <v>369691.86411585001</v>
      </c>
      <c r="AZ354">
        <v>25517.173416140002</v>
      </c>
      <c r="BA354">
        <v>791.28488528000003</v>
      </c>
      <c r="BB354">
        <v>5483.7849571400002</v>
      </c>
      <c r="BC354">
        <v>152.58683914</v>
      </c>
      <c r="BD354">
        <v>94.832233000000002</v>
      </c>
      <c r="BE354">
        <v>112681.449142</v>
      </c>
      <c r="BF354">
        <v>94983.793489999996</v>
      </c>
      <c r="BG354">
        <v>6.8896225700000002</v>
      </c>
      <c r="BH354">
        <v>248.14285713999999</v>
      </c>
      <c r="BI354">
        <v>234.7</v>
      </c>
      <c r="BJ354">
        <v>278.47619047000001</v>
      </c>
      <c r="BK354">
        <v>270.14285713999999</v>
      </c>
      <c r="BL354">
        <v>240.42857142</v>
      </c>
      <c r="BM354">
        <v>17.873652849999999</v>
      </c>
      <c r="BN354">
        <v>5.5412711999999997</v>
      </c>
      <c r="BO354">
        <v>0.83166156999999996</v>
      </c>
      <c r="BP354">
        <v>0.77527749999999995</v>
      </c>
      <c r="BQ354">
        <v>36.084466370000001</v>
      </c>
      <c r="BR354">
        <v>223.71428571000001</v>
      </c>
      <c r="BS354">
        <v>8252.0127861399997</v>
      </c>
      <c r="BT354">
        <v>40569.852299140002</v>
      </c>
      <c r="BU354">
        <v>150268.91540070999</v>
      </c>
      <c r="BV354">
        <v>1188600.4922788499</v>
      </c>
      <c r="BW354">
        <v>1970.47887728</v>
      </c>
      <c r="BX354">
        <v>67.089449110000004</v>
      </c>
      <c r="BY354">
        <v>9.9176955699999993</v>
      </c>
      <c r="BZ354">
        <v>121.71428571</v>
      </c>
      <c r="CA354">
        <v>136.63888888</v>
      </c>
      <c r="CB354">
        <v>127.82142856999999</v>
      </c>
      <c r="CC354">
        <v>125</v>
      </c>
      <c r="CD354">
        <v>121.57142856999999</v>
      </c>
      <c r="CE354">
        <v>92.285714279999993</v>
      </c>
      <c r="CF354">
        <v>106.36111111</v>
      </c>
      <c r="CG354">
        <v>99.630952379999997</v>
      </c>
      <c r="CH354">
        <v>95.976190470000006</v>
      </c>
      <c r="CI354">
        <v>91.071428569999995</v>
      </c>
      <c r="CJ354">
        <v>29.357142849999999</v>
      </c>
      <c r="CK354">
        <v>30.27777777</v>
      </c>
      <c r="CL354">
        <v>28.190476189999998</v>
      </c>
      <c r="CM354">
        <v>29.02380952</v>
      </c>
      <c r="CN354">
        <v>30.285714280000001</v>
      </c>
      <c r="CO354">
        <v>3.5222948500000002</v>
      </c>
      <c r="CP354">
        <v>85.357142850000002</v>
      </c>
      <c r="CR354">
        <v>15.3</v>
      </c>
      <c r="CS354">
        <v>35</v>
      </c>
      <c r="CT354">
        <v>89.142857140000004</v>
      </c>
      <c r="CU354">
        <v>88.571428569999995</v>
      </c>
      <c r="CW354">
        <v>53.333333330000002</v>
      </c>
      <c r="CX354">
        <v>31.714285709999999</v>
      </c>
      <c r="CY354">
        <v>75.142857140000004</v>
      </c>
      <c r="CZ354">
        <v>81.428571419999997</v>
      </c>
      <c r="DA354">
        <v>88.857142850000002</v>
      </c>
      <c r="DB354">
        <v>664</v>
      </c>
      <c r="DC354">
        <v>30.714285709999999</v>
      </c>
      <c r="DD354">
        <v>70.571428569999995</v>
      </c>
      <c r="DE354">
        <v>78.571428569999995</v>
      </c>
      <c r="DF354">
        <v>86.571428569999995</v>
      </c>
      <c r="DG354">
        <v>954.64285714000005</v>
      </c>
      <c r="DH354" t="e">
        <v>#N/A</v>
      </c>
      <c r="DI354" t="e">
        <v>#N/A</v>
      </c>
      <c r="DJ354" t="e">
        <v>#N/A</v>
      </c>
      <c r="DK354" t="e">
        <v>#N/A</v>
      </c>
      <c r="DL354" t="e">
        <v>#N/A</v>
      </c>
      <c r="DM354" t="e">
        <v>#N/A</v>
      </c>
      <c r="DN354" t="e">
        <v>#N/A</v>
      </c>
      <c r="DO354" t="e">
        <v>#N/A</v>
      </c>
      <c r="DP354" t="e">
        <v>#N/A</v>
      </c>
      <c r="DQ354" t="e">
        <v>#N/A</v>
      </c>
      <c r="DR354" t="e">
        <v>#N/A</v>
      </c>
      <c r="DS354" t="e">
        <v>#N/A</v>
      </c>
      <c r="DT354" t="e">
        <v>#N/A</v>
      </c>
      <c r="DU354" t="e">
        <v>#N/A</v>
      </c>
      <c r="DV354" t="e">
        <v>#N/A</v>
      </c>
      <c r="DW354" t="e">
        <v>#N/A</v>
      </c>
      <c r="DX354" t="e">
        <v>#N/A</v>
      </c>
      <c r="DY354" t="e">
        <v>#N/A</v>
      </c>
      <c r="DZ354" t="e">
        <v>#N/A</v>
      </c>
      <c r="EA354" t="e">
        <v>#N/A</v>
      </c>
      <c r="EB354" t="e">
        <v>#N/A</v>
      </c>
      <c r="EC354" t="e">
        <v>#N/A</v>
      </c>
    </row>
    <row r="355" spans="1:133" customFormat="1" x14ac:dyDescent="0.25">
      <c r="A355" t="s">
        <v>1070</v>
      </c>
      <c r="B355" t="s">
        <v>1360</v>
      </c>
      <c r="C355">
        <v>355</v>
      </c>
      <c r="D355">
        <v>462073.79420664097</v>
      </c>
      <c r="E355">
        <v>69.696702998294242</v>
      </c>
      <c r="F355">
        <v>1103.0516062741644</v>
      </c>
      <c r="G355">
        <v>58412.049458278045</v>
      </c>
      <c r="H355">
        <v>90</v>
      </c>
      <c r="I355">
        <v>27.958310279999999</v>
      </c>
      <c r="J355">
        <v>28.85024142</v>
      </c>
      <c r="K355">
        <v>9.21400285</v>
      </c>
      <c r="L355">
        <v>5.72352171</v>
      </c>
      <c r="M355">
        <v>20380</v>
      </c>
      <c r="N355">
        <v>14682</v>
      </c>
      <c r="O355">
        <v>14372.57142857</v>
      </c>
      <c r="P355">
        <v>14484.714285710001</v>
      </c>
      <c r="Q355">
        <v>14584.85714285</v>
      </c>
      <c r="R355">
        <v>14675.85714285</v>
      </c>
      <c r="S355">
        <v>5698</v>
      </c>
      <c r="T355">
        <v>5087</v>
      </c>
      <c r="U355">
        <v>5261.2857142800003</v>
      </c>
      <c r="V355">
        <v>5338.4285714199996</v>
      </c>
      <c r="W355">
        <v>5491.2857142800003</v>
      </c>
      <c r="X355">
        <v>20.478039280000001</v>
      </c>
      <c r="Y355">
        <v>0.96924942000000003</v>
      </c>
      <c r="Z355">
        <v>14872</v>
      </c>
      <c r="AA355">
        <v>14820.42857142</v>
      </c>
      <c r="AB355">
        <v>14501</v>
      </c>
      <c r="AC355">
        <v>14354.108028570001</v>
      </c>
      <c r="AD355">
        <v>6073.7142857099998</v>
      </c>
      <c r="AE355">
        <v>6396.7142857099998</v>
      </c>
      <c r="AF355">
        <v>6604.2857142800003</v>
      </c>
      <c r="AG355">
        <v>6846.4711857100001</v>
      </c>
      <c r="AH355">
        <v>69988.540740419994</v>
      </c>
      <c r="AI355">
        <v>12031.437613280001</v>
      </c>
      <c r="AJ355">
        <v>32.86312985</v>
      </c>
      <c r="AK355">
        <v>157.420277</v>
      </c>
      <c r="AL355">
        <v>250492.17904871001</v>
      </c>
      <c r="AM355">
        <v>58.37</v>
      </c>
      <c r="AN355">
        <v>2.1592937999999999</v>
      </c>
      <c r="AO355">
        <v>9.8120438500000002</v>
      </c>
      <c r="AP355">
        <v>2.72778571</v>
      </c>
      <c r="AQ355">
        <v>2.4648285699999999</v>
      </c>
      <c r="AR355">
        <v>3.02638571</v>
      </c>
      <c r="AS355">
        <v>3.3747142800000001</v>
      </c>
      <c r="AT355">
        <v>2.0902571399999998</v>
      </c>
      <c r="AU355">
        <v>370576.73470759997</v>
      </c>
      <c r="AV355">
        <v>296741.35035471001</v>
      </c>
      <c r="AW355">
        <v>303261.12004716002</v>
      </c>
      <c r="AX355">
        <v>342085.02208099997</v>
      </c>
      <c r="AY355">
        <v>350924.79270913999</v>
      </c>
      <c r="AZ355">
        <v>24016.621851709999</v>
      </c>
      <c r="BA355">
        <v>515.11397770999997</v>
      </c>
      <c r="BB355">
        <v>4270.5823060000002</v>
      </c>
      <c r="BC355">
        <v>131.05896271</v>
      </c>
      <c r="BD355">
        <v>89.197899849999999</v>
      </c>
      <c r="BE355">
        <v>99937.167078569997</v>
      </c>
      <c r="BF355">
        <v>85922.497701850007</v>
      </c>
      <c r="BG355">
        <v>6.7821084000000003</v>
      </c>
      <c r="BH355">
        <v>1375.4</v>
      </c>
      <c r="BI355">
        <v>1411.46428571</v>
      </c>
      <c r="BJ355">
        <v>1423.0277777700001</v>
      </c>
      <c r="BK355">
        <v>1384.2857142800001</v>
      </c>
      <c r="BL355">
        <v>1354.8571428499999</v>
      </c>
      <c r="BM355">
        <v>16.564558999999999</v>
      </c>
      <c r="BN355">
        <v>3.158925</v>
      </c>
      <c r="BO355">
        <v>0.42452633000000001</v>
      </c>
      <c r="BP355">
        <v>0.42622700000000002</v>
      </c>
      <c r="BQ355">
        <v>33.976014280000001</v>
      </c>
      <c r="BR355">
        <v>1133.33333333</v>
      </c>
      <c r="BS355">
        <v>6868.0695420000002</v>
      </c>
      <c r="BT355">
        <v>41183.431930569997</v>
      </c>
      <c r="BU355">
        <v>147519.88977071</v>
      </c>
      <c r="BV355">
        <v>980960.77178965998</v>
      </c>
      <c r="BW355">
        <v>2519.3420742799999</v>
      </c>
      <c r="BX355">
        <v>57.54211566</v>
      </c>
      <c r="BY355">
        <v>11.60085316</v>
      </c>
      <c r="BZ355">
        <v>879</v>
      </c>
      <c r="CA355">
        <v>837.03571427999998</v>
      </c>
      <c r="CB355">
        <v>806.75</v>
      </c>
      <c r="CC355">
        <v>830.67857142000003</v>
      </c>
      <c r="CD355">
        <v>841.5</v>
      </c>
      <c r="CE355">
        <v>661.58333332999996</v>
      </c>
      <c r="CF355">
        <v>654.04761903999997</v>
      </c>
      <c r="CG355">
        <v>617.18055555000001</v>
      </c>
      <c r="CH355">
        <v>631.59523808999995</v>
      </c>
      <c r="CI355">
        <v>635.78571427999998</v>
      </c>
      <c r="CJ355">
        <v>219.83333332999999</v>
      </c>
      <c r="CK355">
        <v>182.98809523</v>
      </c>
      <c r="CL355">
        <v>189.56944444000001</v>
      </c>
      <c r="CM355">
        <v>199.08333332999999</v>
      </c>
      <c r="CN355">
        <v>204.07142856999999</v>
      </c>
      <c r="CO355">
        <v>4.2972893299999999</v>
      </c>
      <c r="CP355">
        <v>85.571428569999995</v>
      </c>
      <c r="CQ355">
        <v>78.110068100000007</v>
      </c>
      <c r="CR355">
        <v>14.38</v>
      </c>
      <c r="CS355">
        <v>31.285714280000001</v>
      </c>
      <c r="CT355">
        <v>83.571428569999995</v>
      </c>
      <c r="CU355">
        <v>83.285714279999993</v>
      </c>
      <c r="CV355">
        <v>79.509869789999996</v>
      </c>
      <c r="CW355">
        <v>85.25</v>
      </c>
      <c r="CX355">
        <v>32.428571419999997</v>
      </c>
      <c r="CY355">
        <v>68.142857140000004</v>
      </c>
      <c r="CZ355">
        <v>76.857142850000002</v>
      </c>
      <c r="DA355">
        <v>84.571428569999995</v>
      </c>
      <c r="DB355">
        <v>633</v>
      </c>
      <c r="DC355">
        <v>33.571428570000002</v>
      </c>
      <c r="DD355">
        <v>69.285714279999993</v>
      </c>
      <c r="DE355">
        <v>77.428571419999997</v>
      </c>
      <c r="DF355">
        <v>85.142857140000004</v>
      </c>
      <c r="DG355">
        <v>739.57142856999997</v>
      </c>
      <c r="DH355" t="e">
        <v>#N/A</v>
      </c>
      <c r="DI355" t="e">
        <v>#N/A</v>
      </c>
      <c r="DJ355" t="e">
        <v>#N/A</v>
      </c>
      <c r="DK355" t="e">
        <v>#N/A</v>
      </c>
      <c r="DL355" t="e">
        <v>#N/A</v>
      </c>
      <c r="DM355" t="e">
        <v>#N/A</v>
      </c>
      <c r="DN355" t="e">
        <v>#N/A</v>
      </c>
      <c r="DO355" t="e">
        <v>#N/A</v>
      </c>
      <c r="DP355" t="e">
        <v>#N/A</v>
      </c>
      <c r="DQ355" t="e">
        <v>#N/A</v>
      </c>
      <c r="DR355" t="e">
        <v>#N/A</v>
      </c>
      <c r="DS355" t="e">
        <v>#N/A</v>
      </c>
      <c r="DT355" t="e">
        <v>#N/A</v>
      </c>
      <c r="DU355" t="e">
        <v>#N/A</v>
      </c>
      <c r="DV355" t="e">
        <v>#N/A</v>
      </c>
      <c r="DW355" t="e">
        <v>#N/A</v>
      </c>
      <c r="DX355" t="e">
        <v>#N/A</v>
      </c>
      <c r="DY355" t="e">
        <v>#N/A</v>
      </c>
      <c r="DZ355" t="e">
        <v>#N/A</v>
      </c>
      <c r="EA355" t="e">
        <v>#N/A</v>
      </c>
      <c r="EB355" t="e">
        <v>#N/A</v>
      </c>
      <c r="EC355" t="e">
        <v>#N/A</v>
      </c>
    </row>
    <row r="356" spans="1:133" customFormat="1" x14ac:dyDescent="0.25">
      <c r="A356" t="s">
        <v>1071</v>
      </c>
      <c r="B356" t="s">
        <v>1361</v>
      </c>
      <c r="C356">
        <v>356</v>
      </c>
      <c r="D356">
        <v>62823.045133656837</v>
      </c>
      <c r="E356">
        <v>61.810698837366779</v>
      </c>
      <c r="F356">
        <v>1289.0856133619434</v>
      </c>
      <c r="G356">
        <v>60813.656497972341</v>
      </c>
      <c r="H356">
        <v>78.714285709999999</v>
      </c>
      <c r="I356">
        <v>25.110874710000001</v>
      </c>
      <c r="J356">
        <v>19.369457709999999</v>
      </c>
      <c r="K356">
        <v>7.91996214</v>
      </c>
      <c r="L356">
        <v>4.8876077100000002</v>
      </c>
      <c r="M356">
        <v>2924.8571428499999</v>
      </c>
      <c r="N356">
        <v>2189.2857142799999</v>
      </c>
      <c r="O356">
        <v>2126</v>
      </c>
      <c r="P356">
        <v>2140</v>
      </c>
      <c r="Q356">
        <v>2157.7142857099998</v>
      </c>
      <c r="R356">
        <v>2183.2857142799999</v>
      </c>
      <c r="S356">
        <v>735.57142856999997</v>
      </c>
      <c r="T356">
        <v>648.71428571000001</v>
      </c>
      <c r="U356">
        <v>669</v>
      </c>
      <c r="V356">
        <v>688.85714284999995</v>
      </c>
      <c r="W356">
        <v>701.42857142000003</v>
      </c>
      <c r="X356">
        <v>19.500376419999998</v>
      </c>
      <c r="Y356">
        <v>0.79969584999999999</v>
      </c>
      <c r="Z356">
        <v>2164.5714285700001</v>
      </c>
      <c r="AA356">
        <v>2147.7142857099998</v>
      </c>
      <c r="AB356">
        <v>2130.8571428499999</v>
      </c>
      <c r="AC356">
        <v>2135.9989714200001</v>
      </c>
      <c r="AD356">
        <v>793.42857142000003</v>
      </c>
      <c r="AE356">
        <v>842.28571427999998</v>
      </c>
      <c r="AF356">
        <v>860.57142856999997</v>
      </c>
      <c r="AG356">
        <v>914.65087142000004</v>
      </c>
      <c r="AH356">
        <v>68398.375644999993</v>
      </c>
      <c r="AI356">
        <v>11235.944259280001</v>
      </c>
      <c r="AJ356">
        <v>13.83068842</v>
      </c>
      <c r="AK356">
        <v>92.289268570000004</v>
      </c>
      <c r="AL356">
        <v>273771.33531813999</v>
      </c>
      <c r="AM356">
        <v>50.544571419999997</v>
      </c>
      <c r="AN356">
        <v>1.9684588000000001</v>
      </c>
      <c r="AO356">
        <v>16.447571419999999</v>
      </c>
      <c r="AP356">
        <v>9.5332142799999993</v>
      </c>
      <c r="AQ356">
        <v>5.5176142800000001</v>
      </c>
      <c r="AR356">
        <v>4.7495285699999998</v>
      </c>
      <c r="AS356">
        <v>5.4087571399999996</v>
      </c>
      <c r="AT356">
        <v>6.8776000000000002</v>
      </c>
      <c r="AU356">
        <v>446370.06749013998</v>
      </c>
      <c r="AV356">
        <v>288287.00079427997</v>
      </c>
      <c r="AW356">
        <v>299242.11634256999</v>
      </c>
      <c r="AX356">
        <v>367353.98314614</v>
      </c>
      <c r="AY356">
        <v>431686.57900770998</v>
      </c>
      <c r="AZ356">
        <v>27014.412716139999</v>
      </c>
      <c r="BA356">
        <v>399.24271628000002</v>
      </c>
      <c r="BB356">
        <v>4622.6304961400001</v>
      </c>
      <c r="BC356">
        <v>109.52466257</v>
      </c>
      <c r="BD356">
        <v>699.95224642000005</v>
      </c>
      <c r="BE356">
        <v>137815.71514714</v>
      </c>
      <c r="BF356">
        <v>108947.24923857</v>
      </c>
      <c r="BG356">
        <v>6.09900457</v>
      </c>
      <c r="BH356">
        <v>181.42857142</v>
      </c>
      <c r="BI356">
        <v>208.65476190000001</v>
      </c>
      <c r="BJ356">
        <v>209.5</v>
      </c>
      <c r="BK356">
        <v>181.85714285</v>
      </c>
      <c r="BL356">
        <v>175.28571428000001</v>
      </c>
      <c r="BM356">
        <v>15.752304000000001</v>
      </c>
      <c r="BN356">
        <v>5.0526315000000004</v>
      </c>
      <c r="BO356">
        <v>0.40963133000000002</v>
      </c>
      <c r="BP356">
        <v>0.3167045</v>
      </c>
      <c r="BQ356">
        <v>31.783847640000001</v>
      </c>
      <c r="BR356">
        <v>164.71428571000001</v>
      </c>
      <c r="BS356">
        <v>5312.6568884199996</v>
      </c>
      <c r="BT356">
        <v>33480.990744850002</v>
      </c>
      <c r="BU356">
        <v>133738.81642071001</v>
      </c>
      <c r="BV356">
        <v>1016965.04797514</v>
      </c>
      <c r="BW356">
        <v>2015.33974457</v>
      </c>
      <c r="BX356">
        <v>49.429526260000003</v>
      </c>
      <c r="BY356">
        <v>10.00462514</v>
      </c>
      <c r="BZ356">
        <v>96.928571419999997</v>
      </c>
      <c r="CA356">
        <v>97.375</v>
      </c>
      <c r="CB356">
        <v>101.25</v>
      </c>
      <c r="CC356">
        <v>98.380952379999997</v>
      </c>
      <c r="CD356">
        <v>97.5</v>
      </c>
      <c r="CE356">
        <v>72.785714279999993</v>
      </c>
      <c r="CF356">
        <v>77.638888890000004</v>
      </c>
      <c r="CG356">
        <v>82.25</v>
      </c>
      <c r="CH356">
        <v>76.809523810000002</v>
      </c>
      <c r="CI356">
        <v>75.785714279999993</v>
      </c>
      <c r="CJ356">
        <v>24.071428569999998</v>
      </c>
      <c r="CK356">
        <v>19.73611111</v>
      </c>
      <c r="CL356">
        <v>19</v>
      </c>
      <c r="CM356">
        <v>21.571428569999998</v>
      </c>
      <c r="CN356">
        <v>22.14285714</v>
      </c>
      <c r="CO356">
        <v>3.32926857</v>
      </c>
      <c r="CP356">
        <v>85.857142850000002</v>
      </c>
      <c r="CQ356">
        <v>76.416666669999998</v>
      </c>
      <c r="CR356">
        <v>16.14285714</v>
      </c>
      <c r="CS356">
        <v>32.571428570000002</v>
      </c>
      <c r="CT356">
        <v>89.428571419999997</v>
      </c>
      <c r="CU356">
        <v>87.285714279999993</v>
      </c>
      <c r="CV356">
        <v>78.083333330000002</v>
      </c>
      <c r="CW356">
        <v>47.428571419999997</v>
      </c>
      <c r="CX356">
        <v>31.285714280000001</v>
      </c>
      <c r="CY356">
        <v>67.285714279999993</v>
      </c>
      <c r="CZ356">
        <v>74</v>
      </c>
      <c r="DA356">
        <v>87.571428569999995</v>
      </c>
      <c r="DB356">
        <v>759.35714284999995</v>
      </c>
      <c r="DC356">
        <v>32</v>
      </c>
      <c r="DD356">
        <v>69.714285709999999</v>
      </c>
      <c r="DE356">
        <v>73.142857140000004</v>
      </c>
      <c r="DF356">
        <v>86.571428569999995</v>
      </c>
      <c r="DG356">
        <v>892.92857142000003</v>
      </c>
      <c r="DH356" t="e">
        <v>#N/A</v>
      </c>
      <c r="DI356" t="e">
        <v>#N/A</v>
      </c>
      <c r="DJ356" t="e">
        <v>#N/A</v>
      </c>
      <c r="DK356" t="e">
        <v>#N/A</v>
      </c>
      <c r="DL356" t="e">
        <v>#N/A</v>
      </c>
      <c r="DM356" t="e">
        <v>#N/A</v>
      </c>
      <c r="DN356" t="e">
        <v>#N/A</v>
      </c>
      <c r="DO356" t="e">
        <v>#N/A</v>
      </c>
      <c r="DP356" t="e">
        <v>#N/A</v>
      </c>
      <c r="DQ356" t="e">
        <v>#N/A</v>
      </c>
      <c r="DR356" t="e">
        <v>#N/A</v>
      </c>
      <c r="DS356" t="e">
        <v>#N/A</v>
      </c>
      <c r="DT356" t="e">
        <v>#N/A</v>
      </c>
      <c r="DU356" t="e">
        <v>#N/A</v>
      </c>
      <c r="DV356" t="e">
        <v>#N/A</v>
      </c>
      <c r="DW356" t="e">
        <v>#N/A</v>
      </c>
      <c r="DX356" t="e">
        <v>#N/A</v>
      </c>
      <c r="DY356" t="e">
        <v>#N/A</v>
      </c>
      <c r="DZ356" t="e">
        <v>#N/A</v>
      </c>
      <c r="EA356" t="e">
        <v>#N/A</v>
      </c>
      <c r="EB356" t="e">
        <v>#N/A</v>
      </c>
      <c r="EC356" t="e">
        <v>#N/A</v>
      </c>
    </row>
    <row r="357" spans="1:133" customFormat="1" x14ac:dyDescent="0.25">
      <c r="A357" t="s">
        <v>1072</v>
      </c>
      <c r="B357" t="s">
        <v>1362</v>
      </c>
      <c r="C357">
        <v>357</v>
      </c>
      <c r="D357">
        <v>510756.09483647998</v>
      </c>
      <c r="E357">
        <v>144.67575325622389</v>
      </c>
      <c r="F357">
        <v>539.02649516507063</v>
      </c>
      <c r="G357">
        <v>51596.566815833125</v>
      </c>
      <c r="H357">
        <v>98.285714279999993</v>
      </c>
      <c r="I357">
        <v>26.727765000000002</v>
      </c>
      <c r="J357">
        <v>35.646567570000002</v>
      </c>
      <c r="K357">
        <v>6.9360041399999997</v>
      </c>
      <c r="L357">
        <v>4.1348685700000001</v>
      </c>
      <c r="M357">
        <v>14728</v>
      </c>
      <c r="N357">
        <v>10798.57142857</v>
      </c>
      <c r="O357">
        <v>10443.57142857</v>
      </c>
      <c r="P357">
        <v>10549</v>
      </c>
      <c r="Q357">
        <v>10638.42857142</v>
      </c>
      <c r="R357">
        <v>10736.714285710001</v>
      </c>
      <c r="S357">
        <v>3929.42857142</v>
      </c>
      <c r="T357">
        <v>3371.7142857099998</v>
      </c>
      <c r="U357">
        <v>3497.2857142799999</v>
      </c>
      <c r="V357">
        <v>3546.8571428499999</v>
      </c>
      <c r="W357">
        <v>3726.1428571400002</v>
      </c>
      <c r="X357">
        <v>15.434276710000001</v>
      </c>
      <c r="Y357">
        <v>0.70538456999999999</v>
      </c>
      <c r="Z357">
        <v>10926.28571428</v>
      </c>
      <c r="AA357">
        <v>10920.28571428</v>
      </c>
      <c r="AB357">
        <v>10879.42857142</v>
      </c>
      <c r="AC357">
        <v>10884.449971419999</v>
      </c>
      <c r="AD357">
        <v>4167</v>
      </c>
      <c r="AE357">
        <v>4433</v>
      </c>
      <c r="AF357">
        <v>4614.1428571400002</v>
      </c>
      <c r="AG357">
        <v>4868.7806428499998</v>
      </c>
      <c r="AH357">
        <v>59845.032750710001</v>
      </c>
      <c r="AI357">
        <v>7685.2152210000004</v>
      </c>
      <c r="AJ357">
        <v>-117.26625142</v>
      </c>
      <c r="AK357">
        <v>77.366977000000006</v>
      </c>
      <c r="AL357">
        <v>224824.29198985</v>
      </c>
      <c r="AM357">
        <v>69.326714280000004</v>
      </c>
      <c r="AN357">
        <v>1.8456643399999999</v>
      </c>
      <c r="AO357">
        <v>3.5710508500000002</v>
      </c>
      <c r="AP357">
        <v>-13.75144285</v>
      </c>
      <c r="AQ357">
        <v>-7.60312857</v>
      </c>
      <c r="AR357">
        <v>-10.07302857</v>
      </c>
      <c r="AS357">
        <v>-11.3614</v>
      </c>
      <c r="AT357">
        <v>-13.400957139999999</v>
      </c>
      <c r="AU357">
        <v>265360.06523750001</v>
      </c>
      <c r="AV357">
        <v>202874.67080342001</v>
      </c>
      <c r="AW357">
        <v>212049.20055556999</v>
      </c>
      <c r="AX357">
        <v>235637.640767</v>
      </c>
      <c r="AY357">
        <v>249473.61395527999</v>
      </c>
      <c r="AZ357">
        <v>18250.432743419999</v>
      </c>
      <c r="BA357">
        <v>282.26447128000001</v>
      </c>
      <c r="BB357">
        <v>2416.3648124199999</v>
      </c>
      <c r="BC357">
        <v>111.14526071</v>
      </c>
      <c r="BD357">
        <v>103.116191</v>
      </c>
      <c r="BE357">
        <v>82265.440866420002</v>
      </c>
      <c r="BF357">
        <v>68312.391244140003</v>
      </c>
      <c r="BG357">
        <v>7.1504886599999997</v>
      </c>
      <c r="BH357">
        <v>1037.5</v>
      </c>
      <c r="BI357">
        <v>1099.21428571</v>
      </c>
      <c r="BJ357">
        <v>1094.52380952</v>
      </c>
      <c r="BK357">
        <v>1030.8571428499999</v>
      </c>
      <c r="BL357">
        <v>1019.71428571</v>
      </c>
      <c r="BM357">
        <v>17.506183660000001</v>
      </c>
      <c r="BN357">
        <v>4.1827511599999996</v>
      </c>
      <c r="BO357">
        <v>0.19126950000000001</v>
      </c>
      <c r="BP357">
        <v>0.67045065999999998</v>
      </c>
      <c r="BQ357">
        <v>41.283227840000002</v>
      </c>
      <c r="BR357">
        <v>1031</v>
      </c>
      <c r="BS357">
        <v>4694.9515314199998</v>
      </c>
      <c r="BT357">
        <v>37295.733381420003</v>
      </c>
      <c r="BU357">
        <v>140362.74367900001</v>
      </c>
      <c r="BV357">
        <v>987405.33737266005</v>
      </c>
      <c r="BW357">
        <v>1929.1492028499999</v>
      </c>
      <c r="BX357">
        <v>66.228535530000002</v>
      </c>
      <c r="BY357">
        <v>10.245419330000001</v>
      </c>
      <c r="BZ357">
        <v>550.66666666000003</v>
      </c>
      <c r="CA357">
        <v>529.17857143000003</v>
      </c>
      <c r="CB357">
        <v>544.47222222000005</v>
      </c>
      <c r="CC357">
        <v>509.33333333000002</v>
      </c>
      <c r="CD357">
        <v>524</v>
      </c>
      <c r="CE357">
        <v>401</v>
      </c>
      <c r="CF357">
        <v>406.92857142999998</v>
      </c>
      <c r="CG357">
        <v>420.375</v>
      </c>
      <c r="CH357">
        <v>377.88095238</v>
      </c>
      <c r="CI357">
        <v>387.42857142000003</v>
      </c>
      <c r="CJ357">
        <v>149.83333332999999</v>
      </c>
      <c r="CK357">
        <v>122.25</v>
      </c>
      <c r="CL357">
        <v>124.09722222000001</v>
      </c>
      <c r="CM357">
        <v>131.45238094999999</v>
      </c>
      <c r="CN357">
        <v>136.21428571000001</v>
      </c>
      <c r="CO357">
        <v>3.7916616599999999</v>
      </c>
      <c r="CP357">
        <v>85.428571419999997</v>
      </c>
      <c r="CQ357">
        <v>79.241666660000007</v>
      </c>
      <c r="CR357">
        <v>12.566666659999999</v>
      </c>
      <c r="CS357">
        <v>31.428571420000001</v>
      </c>
      <c r="CT357">
        <v>80</v>
      </c>
      <c r="CU357">
        <v>79.428571419999997</v>
      </c>
      <c r="CV357">
        <v>78.532870369999998</v>
      </c>
      <c r="CW357">
        <v>29.333333329999999</v>
      </c>
      <c r="CX357">
        <v>30</v>
      </c>
      <c r="CY357">
        <v>68.142857140000004</v>
      </c>
      <c r="CZ357">
        <v>74.428571419999997</v>
      </c>
      <c r="DA357">
        <v>85.142857140000004</v>
      </c>
      <c r="DB357">
        <v>539</v>
      </c>
      <c r="DC357">
        <v>30</v>
      </c>
      <c r="DD357">
        <v>68.142857140000004</v>
      </c>
      <c r="DE357">
        <v>74.428571419999997</v>
      </c>
      <c r="DF357">
        <v>85.142857140000004</v>
      </c>
      <c r="DG357">
        <v>637.71428571000001</v>
      </c>
      <c r="DH357" t="e">
        <v>#N/A</v>
      </c>
      <c r="DI357" t="e">
        <v>#N/A</v>
      </c>
      <c r="DJ357" t="e">
        <v>#N/A</v>
      </c>
      <c r="DK357" t="e">
        <v>#N/A</v>
      </c>
      <c r="DL357" t="e">
        <v>#N/A</v>
      </c>
      <c r="DM357" t="e">
        <v>#N/A</v>
      </c>
      <c r="DN357" t="e">
        <v>#N/A</v>
      </c>
      <c r="DO357" t="e">
        <v>#N/A</v>
      </c>
      <c r="DP357" t="e">
        <v>#N/A</v>
      </c>
      <c r="DQ357" t="e">
        <v>#N/A</v>
      </c>
      <c r="DR357" t="e">
        <v>#N/A</v>
      </c>
      <c r="DS357" t="e">
        <v>#N/A</v>
      </c>
      <c r="DT357" t="e">
        <v>#N/A</v>
      </c>
      <c r="DU357" t="e">
        <v>#N/A</v>
      </c>
      <c r="DV357" t="e">
        <v>#N/A</v>
      </c>
      <c r="DW357" t="e">
        <v>#N/A</v>
      </c>
      <c r="DX357" t="e">
        <v>#N/A</v>
      </c>
      <c r="DY357" t="e">
        <v>#N/A</v>
      </c>
      <c r="DZ357" t="e">
        <v>#N/A</v>
      </c>
      <c r="EA357" t="e">
        <v>#N/A</v>
      </c>
      <c r="EB357" t="e">
        <v>#N/A</v>
      </c>
      <c r="EC357" t="e">
        <v>#N/A</v>
      </c>
    </row>
    <row r="358" spans="1:133" customFormat="1" x14ac:dyDescent="0.25">
      <c r="A358" t="s">
        <v>1073</v>
      </c>
      <c r="B358" t="s">
        <v>1363</v>
      </c>
      <c r="C358">
        <v>358</v>
      </c>
      <c r="D358">
        <v>61487.455853735999</v>
      </c>
      <c r="E358">
        <v>184.88757629066552</v>
      </c>
      <c r="F358">
        <v>825.67519887987953</v>
      </c>
      <c r="G358">
        <v>74207.961977930201</v>
      </c>
      <c r="H358">
        <v>65.571428569999995</v>
      </c>
      <c r="I358">
        <v>26.97924042</v>
      </c>
      <c r="J358">
        <v>22.19564128</v>
      </c>
      <c r="K358">
        <v>12.913743999999999</v>
      </c>
      <c r="L358">
        <v>8.2336132800000001</v>
      </c>
      <c r="M358">
        <v>2256.1428571400002</v>
      </c>
      <c r="N358">
        <v>1650.42857142</v>
      </c>
      <c r="O358">
        <v>1596.1428571399999</v>
      </c>
      <c r="P358">
        <v>1605.1428571399999</v>
      </c>
      <c r="Q358">
        <v>1626</v>
      </c>
      <c r="R358">
        <v>1648.42857142</v>
      </c>
      <c r="S358">
        <v>605.71428571000001</v>
      </c>
      <c r="T358">
        <v>563.85714284999995</v>
      </c>
      <c r="U358">
        <v>569.57142856999997</v>
      </c>
      <c r="V358">
        <v>573.71428571000001</v>
      </c>
      <c r="W358">
        <v>589.14285714000005</v>
      </c>
      <c r="X358">
        <v>30.70622457</v>
      </c>
      <c r="Y358">
        <v>1.4598281399999999</v>
      </c>
      <c r="Z358">
        <v>1624.71428571</v>
      </c>
      <c r="AA358">
        <v>1603.42857142</v>
      </c>
      <c r="AB358">
        <v>1580.42857142</v>
      </c>
      <c r="AC358">
        <v>1555.9211</v>
      </c>
      <c r="AD358">
        <v>630.42857142000003</v>
      </c>
      <c r="AE358">
        <v>667</v>
      </c>
      <c r="AF358">
        <v>699.85714284999995</v>
      </c>
      <c r="AG358">
        <v>744.64581427999997</v>
      </c>
      <c r="AH358">
        <v>73982.199187709994</v>
      </c>
      <c r="AI358">
        <v>19157.944319279999</v>
      </c>
      <c r="AJ358">
        <v>9.8105584199999996</v>
      </c>
      <c r="AK358">
        <v>66.791528709999994</v>
      </c>
      <c r="AL358">
        <v>273940.63397257001</v>
      </c>
      <c r="AM358">
        <v>50.309428570000001</v>
      </c>
      <c r="AN358">
        <v>1.9618251900000001</v>
      </c>
      <c r="AO358">
        <v>11.93498314</v>
      </c>
      <c r="AP358">
        <v>6.9738428499999996</v>
      </c>
      <c r="AQ358">
        <v>1.0606</v>
      </c>
      <c r="AR358">
        <v>1.4106571400000001</v>
      </c>
      <c r="AS358">
        <v>-1.3681571400000001</v>
      </c>
      <c r="AT358">
        <v>-1.3522285700000001</v>
      </c>
      <c r="AU358">
        <v>352968.71848316002</v>
      </c>
      <c r="AV358">
        <v>282908.91947114002</v>
      </c>
      <c r="AW358">
        <v>291982.57200157002</v>
      </c>
      <c r="AX358">
        <v>311350.17283885001</v>
      </c>
      <c r="AY358">
        <v>346731.07036941999</v>
      </c>
      <c r="AZ358">
        <v>26562.487999569999</v>
      </c>
      <c r="BA358">
        <v>1333.13173385</v>
      </c>
      <c r="BB358">
        <v>7076.52880671</v>
      </c>
      <c r="BC358">
        <v>149.30080328</v>
      </c>
      <c r="BD358">
        <v>256.19298757000001</v>
      </c>
      <c r="BE358">
        <v>122590.21599242</v>
      </c>
      <c r="BF358">
        <v>98185.549050999995</v>
      </c>
      <c r="BG358">
        <v>7.10999216</v>
      </c>
      <c r="BH358">
        <v>143.83333332999999</v>
      </c>
      <c r="BI358">
        <v>158.27380951999999</v>
      </c>
      <c r="BJ358">
        <v>159.46428571000001</v>
      </c>
      <c r="BK358">
        <v>154.71428571000001</v>
      </c>
      <c r="BL358">
        <v>153.28571428000001</v>
      </c>
      <c r="BM358">
        <v>18.835638830000001</v>
      </c>
      <c r="BN358">
        <v>1.8192489999999999</v>
      </c>
      <c r="BO358">
        <v>0.61833616000000002</v>
      </c>
      <c r="BP358">
        <v>0.89006225000000005</v>
      </c>
      <c r="BQ358">
        <v>35.143721909999996</v>
      </c>
      <c r="BR358">
        <v>145.80000000000001</v>
      </c>
      <c r="BS358">
        <v>10275.98849528</v>
      </c>
      <c r="BT358">
        <v>40500.448624850003</v>
      </c>
      <c r="BU358">
        <v>150311.82024728</v>
      </c>
      <c r="BV358">
        <v>1906092.9978685</v>
      </c>
      <c r="BW358">
        <v>1850.1478521399999</v>
      </c>
      <c r="BX358">
        <v>50.707857140000002</v>
      </c>
      <c r="BY358">
        <v>8.7657260000000008</v>
      </c>
      <c r="BZ358">
        <v>56.25</v>
      </c>
      <c r="CA358">
        <v>83.986111109999996</v>
      </c>
      <c r="CB358">
        <v>80.65277777</v>
      </c>
      <c r="CC358">
        <v>67.714285709999999</v>
      </c>
      <c r="CD358">
        <v>71.214285709999999</v>
      </c>
      <c r="CE358">
        <v>49.7</v>
      </c>
      <c r="CF358">
        <v>70.069444439999998</v>
      </c>
      <c r="CG358">
        <v>68.208333330000002</v>
      </c>
      <c r="CH358">
        <v>61</v>
      </c>
      <c r="CI358">
        <v>71.8</v>
      </c>
      <c r="CJ358">
        <v>13.3</v>
      </c>
      <c r="CK358">
        <v>13.916666660000001</v>
      </c>
      <c r="CL358">
        <v>12.44444444</v>
      </c>
      <c r="CM358">
        <v>12.555555549999999</v>
      </c>
      <c r="CN358">
        <v>14.3</v>
      </c>
      <c r="CO358">
        <v>2.6853755000000001</v>
      </c>
      <c r="CP358">
        <v>86.083333330000002</v>
      </c>
      <c r="CQ358">
        <v>66.472222220000006</v>
      </c>
      <c r="CR358">
        <v>15</v>
      </c>
      <c r="CS358">
        <v>30.857142849999999</v>
      </c>
      <c r="CT358">
        <v>90</v>
      </c>
      <c r="CU358">
        <v>88.857142850000002</v>
      </c>
      <c r="CV358">
        <v>67.75</v>
      </c>
      <c r="CW358">
        <v>18.5</v>
      </c>
      <c r="CX358">
        <v>27.428571420000001</v>
      </c>
      <c r="CY358">
        <v>70.285714279999993</v>
      </c>
      <c r="CZ358">
        <v>74.285714279999993</v>
      </c>
      <c r="DA358">
        <v>84.714285709999999</v>
      </c>
      <c r="DB358">
        <v>574.92857142000003</v>
      </c>
      <c r="DC358">
        <v>30.857142849999999</v>
      </c>
      <c r="DD358">
        <v>63.142857139999997</v>
      </c>
      <c r="DE358">
        <v>66.857142850000002</v>
      </c>
      <c r="DF358">
        <v>82.857142850000002</v>
      </c>
      <c r="DG358">
        <v>923.78571427999998</v>
      </c>
      <c r="DH358" t="e">
        <v>#N/A</v>
      </c>
      <c r="DI358" t="e">
        <v>#N/A</v>
      </c>
      <c r="DJ358" t="e">
        <v>#N/A</v>
      </c>
      <c r="DK358" t="e">
        <v>#N/A</v>
      </c>
      <c r="DL358" t="e">
        <v>#N/A</v>
      </c>
      <c r="DM358" t="e">
        <v>#N/A</v>
      </c>
      <c r="DN358" t="e">
        <v>#N/A</v>
      </c>
      <c r="DO358" t="e">
        <v>#N/A</v>
      </c>
      <c r="DP358" t="e">
        <v>#N/A</v>
      </c>
      <c r="DQ358" t="e">
        <v>#N/A</v>
      </c>
      <c r="DR358" t="e">
        <v>#N/A</v>
      </c>
      <c r="DS358" t="e">
        <v>#N/A</v>
      </c>
      <c r="DT358" t="e">
        <v>#N/A</v>
      </c>
      <c r="DU358" t="e">
        <v>#N/A</v>
      </c>
      <c r="DV358" t="e">
        <v>#N/A</v>
      </c>
      <c r="DW358" t="e">
        <v>#N/A</v>
      </c>
      <c r="DX358" t="e">
        <v>#N/A</v>
      </c>
      <c r="DY358" t="e">
        <v>#N/A</v>
      </c>
      <c r="DZ358" t="e">
        <v>#N/A</v>
      </c>
      <c r="EA358" t="e">
        <v>#N/A</v>
      </c>
      <c r="EB358" t="e">
        <v>#N/A</v>
      </c>
      <c r="EC358" t="e">
        <v>#N/A</v>
      </c>
    </row>
    <row r="359" spans="1:133" customFormat="1" x14ac:dyDescent="0.25">
      <c r="A359" t="s">
        <v>1074</v>
      </c>
      <c r="B359" t="s">
        <v>1364</v>
      </c>
      <c r="C359">
        <v>359</v>
      </c>
      <c r="D359">
        <v>69180.621971064465</v>
      </c>
      <c r="E359">
        <v>84.377519419836702</v>
      </c>
      <c r="F359">
        <v>1054.6274118719582</v>
      </c>
      <c r="G359">
        <v>66006.054981980604</v>
      </c>
      <c r="H359">
        <v>76.857142850000002</v>
      </c>
      <c r="I359">
        <v>27.12489871</v>
      </c>
      <c r="J359">
        <v>22.308145140000001</v>
      </c>
      <c r="K359">
        <v>10.389699139999999</v>
      </c>
      <c r="L359">
        <v>7.0508734200000003</v>
      </c>
      <c r="M359">
        <v>3348.1428571400002</v>
      </c>
      <c r="N359">
        <v>2447.8571428499999</v>
      </c>
      <c r="O359">
        <v>2350.8571428499999</v>
      </c>
      <c r="P359">
        <v>2380.5714285700001</v>
      </c>
      <c r="Q359">
        <v>2407.5714285700001</v>
      </c>
      <c r="R359">
        <v>2438.7142857099998</v>
      </c>
      <c r="S359">
        <v>900.28571427999998</v>
      </c>
      <c r="T359">
        <v>789.57142856999997</v>
      </c>
      <c r="U359">
        <v>817.85714284999995</v>
      </c>
      <c r="V359">
        <v>830.85714284999995</v>
      </c>
      <c r="W359">
        <v>859.42857142000003</v>
      </c>
      <c r="X359">
        <v>26.09029628</v>
      </c>
      <c r="Y359">
        <v>1.2433175700000001</v>
      </c>
      <c r="Z359">
        <v>2423.5714285700001</v>
      </c>
      <c r="AA359">
        <v>2410.5714285700001</v>
      </c>
      <c r="AB359">
        <v>2388.7142857099998</v>
      </c>
      <c r="AC359">
        <v>2393.2510000000002</v>
      </c>
      <c r="AD359">
        <v>937.85714284999995</v>
      </c>
      <c r="AE359">
        <v>988</v>
      </c>
      <c r="AF359">
        <v>1047.2857142800001</v>
      </c>
      <c r="AG359">
        <v>1098.2519</v>
      </c>
      <c r="AH359">
        <v>64144.388763709998</v>
      </c>
      <c r="AI359">
        <v>14047.022031140001</v>
      </c>
      <c r="AJ359">
        <v>-2.9123204199999999</v>
      </c>
      <c r="AK359">
        <v>141.22036270999999</v>
      </c>
      <c r="AL359">
        <v>236392.42426284999</v>
      </c>
      <c r="AM359">
        <v>49.376428570000002</v>
      </c>
      <c r="AN359">
        <v>2.6945604699999999</v>
      </c>
      <c r="AO359">
        <v>9.7802732799999994</v>
      </c>
      <c r="AP359">
        <v>-1.29272857</v>
      </c>
      <c r="AQ359">
        <v>-1.34102857</v>
      </c>
      <c r="AR359">
        <v>-3.11532857</v>
      </c>
      <c r="AS359">
        <v>-2.5163571400000002</v>
      </c>
      <c r="AT359">
        <v>-2.6349428499999998</v>
      </c>
      <c r="AU359">
        <v>354912.06540014001</v>
      </c>
      <c r="AV359">
        <v>282425.18754000001</v>
      </c>
      <c r="AW359">
        <v>287902.30680571002</v>
      </c>
      <c r="AX359">
        <v>327583.98821528</v>
      </c>
      <c r="AY359">
        <v>324289.22876685002</v>
      </c>
      <c r="AZ359">
        <v>20995.60900357</v>
      </c>
      <c r="BA359">
        <v>1023.35998471</v>
      </c>
      <c r="BB359">
        <v>4743.5775628499996</v>
      </c>
      <c r="BC359">
        <v>131.97192770999999</v>
      </c>
      <c r="BD359">
        <v>223.99228428000001</v>
      </c>
      <c r="BE359">
        <v>100462.52958685</v>
      </c>
      <c r="BF359">
        <v>77442.584581000003</v>
      </c>
      <c r="BG359">
        <v>6.31739271</v>
      </c>
      <c r="BH359">
        <v>205.57142856999999</v>
      </c>
      <c r="BI359">
        <v>209.05555555000001</v>
      </c>
      <c r="BJ359">
        <v>208.33333332999999</v>
      </c>
      <c r="BK359">
        <v>197.28571428000001</v>
      </c>
      <c r="BL359">
        <v>201.28571428000001</v>
      </c>
      <c r="BM359">
        <v>16.588566140000001</v>
      </c>
      <c r="BN359">
        <v>1.60642566</v>
      </c>
      <c r="BO359">
        <v>0.47285041999999999</v>
      </c>
      <c r="BP359">
        <v>0.39604450000000002</v>
      </c>
      <c r="BQ359">
        <v>30.59542291</v>
      </c>
      <c r="BR359">
        <v>188.42857142</v>
      </c>
      <c r="BS359">
        <v>7782.91139785</v>
      </c>
      <c r="BT359">
        <v>36201.499360139998</v>
      </c>
      <c r="BU359">
        <v>133424.25279214</v>
      </c>
      <c r="BV359">
        <v>1133848.1940929999</v>
      </c>
      <c r="BW359">
        <v>2108.0143427100002</v>
      </c>
      <c r="BX359">
        <v>46.824652929999999</v>
      </c>
      <c r="BY359">
        <v>9.5785407100000004</v>
      </c>
      <c r="BZ359">
        <v>106.92857142</v>
      </c>
      <c r="CA359">
        <v>109.16666666</v>
      </c>
      <c r="CB359">
        <v>107.59523809</v>
      </c>
      <c r="CC359">
        <v>105.94047619</v>
      </c>
      <c r="CD359">
        <v>98.75</v>
      </c>
      <c r="CE359">
        <v>86.428571419999997</v>
      </c>
      <c r="CF359">
        <v>90.583333330000002</v>
      </c>
      <c r="CG359">
        <v>88.261904759999993</v>
      </c>
      <c r="CH359">
        <v>87.404761899999997</v>
      </c>
      <c r="CI359">
        <v>80.583333330000002</v>
      </c>
      <c r="CJ359">
        <v>19.857142849999999</v>
      </c>
      <c r="CK359">
        <v>18.583333329999999</v>
      </c>
      <c r="CL359">
        <v>19.333333329999999</v>
      </c>
      <c r="CM359">
        <v>18.535714280000001</v>
      </c>
      <c r="CN359">
        <v>18.571428569999998</v>
      </c>
      <c r="CO359">
        <v>3.2246067100000002</v>
      </c>
      <c r="CP359">
        <v>86.285714279999993</v>
      </c>
      <c r="CQ359">
        <v>71.958333330000002</v>
      </c>
      <c r="CR359">
        <v>13.285714280000001</v>
      </c>
      <c r="CS359">
        <v>30.571428569999998</v>
      </c>
      <c r="CT359">
        <v>90.285714279999993</v>
      </c>
      <c r="CU359">
        <v>89.571428569999995</v>
      </c>
      <c r="CV359">
        <v>74.111111109999996</v>
      </c>
      <c r="CW359">
        <v>50.142857139999997</v>
      </c>
      <c r="CX359">
        <v>37.714285709999999</v>
      </c>
      <c r="CY359">
        <v>74.857142850000002</v>
      </c>
      <c r="CZ359">
        <v>83.142857140000004</v>
      </c>
      <c r="DA359">
        <v>89.857142850000002</v>
      </c>
      <c r="DB359">
        <v>661</v>
      </c>
      <c r="DC359">
        <v>36</v>
      </c>
      <c r="DD359">
        <v>75.571428569999995</v>
      </c>
      <c r="DE359">
        <v>80.428571419999997</v>
      </c>
      <c r="DF359">
        <v>89.428571419999997</v>
      </c>
      <c r="DG359">
        <v>837.21428571000001</v>
      </c>
      <c r="DH359" t="e">
        <v>#N/A</v>
      </c>
      <c r="DI359" t="e">
        <v>#N/A</v>
      </c>
      <c r="DJ359" t="e">
        <v>#N/A</v>
      </c>
      <c r="DK359" t="e">
        <v>#N/A</v>
      </c>
      <c r="DL359" t="e">
        <v>#N/A</v>
      </c>
      <c r="DM359" t="e">
        <v>#N/A</v>
      </c>
      <c r="DN359" t="e">
        <v>#N/A</v>
      </c>
      <c r="DO359" t="e">
        <v>#N/A</v>
      </c>
      <c r="DP359" t="e">
        <v>#N/A</v>
      </c>
      <c r="DQ359" t="e">
        <v>#N/A</v>
      </c>
      <c r="DR359" t="e">
        <v>#N/A</v>
      </c>
      <c r="DS359" t="e">
        <v>#N/A</v>
      </c>
      <c r="DT359" t="e">
        <v>#N/A</v>
      </c>
      <c r="DU359" t="e">
        <v>#N/A</v>
      </c>
      <c r="DV359" t="e">
        <v>#N/A</v>
      </c>
      <c r="DW359" t="e">
        <v>#N/A</v>
      </c>
      <c r="DX359" t="e">
        <v>#N/A</v>
      </c>
      <c r="DY359" t="e">
        <v>#N/A</v>
      </c>
      <c r="DZ359" t="e">
        <v>#N/A</v>
      </c>
      <c r="EA359" t="e">
        <v>#N/A</v>
      </c>
      <c r="EB359" t="e">
        <v>#N/A</v>
      </c>
      <c r="EC359" t="e">
        <v>#N/A</v>
      </c>
    </row>
    <row r="360" spans="1:133" customFormat="1" x14ac:dyDescent="0.25">
      <c r="A360" t="s">
        <v>1075</v>
      </c>
      <c r="B360" t="s">
        <v>1365</v>
      </c>
      <c r="C360">
        <v>360</v>
      </c>
      <c r="D360">
        <v>60585.865988047539</v>
      </c>
      <c r="E360">
        <v>52.681110187332244</v>
      </c>
      <c r="F360">
        <v>1596.4206020389493</v>
      </c>
      <c r="G360">
        <v>47714.471314326081</v>
      </c>
      <c r="H360">
        <v>79.142857140000004</v>
      </c>
      <c r="I360">
        <v>28.318172709999999</v>
      </c>
      <c r="J360">
        <v>19.75343385</v>
      </c>
      <c r="K360">
        <v>11.31936685</v>
      </c>
      <c r="L360">
        <v>7.4806819999999998</v>
      </c>
      <c r="M360">
        <v>3698.5714285700001</v>
      </c>
      <c r="N360">
        <v>2643.7142857099998</v>
      </c>
      <c r="O360">
        <v>2619.1428571400002</v>
      </c>
      <c r="P360">
        <v>2635.5714285700001</v>
      </c>
      <c r="Q360">
        <v>2635.8571428499999</v>
      </c>
      <c r="R360">
        <v>2644.42857142</v>
      </c>
      <c r="S360">
        <v>1054.8571428499999</v>
      </c>
      <c r="T360">
        <v>953.28571427999998</v>
      </c>
      <c r="U360">
        <v>974.57142856999997</v>
      </c>
      <c r="V360">
        <v>999</v>
      </c>
      <c r="W360">
        <v>1027.1428571399999</v>
      </c>
      <c r="X360">
        <v>26.530870140000001</v>
      </c>
      <c r="Y360">
        <v>1.2139359999999999</v>
      </c>
      <c r="Z360">
        <v>2592.42857142</v>
      </c>
      <c r="AA360">
        <v>2556.2857142799999</v>
      </c>
      <c r="AB360">
        <v>2546.42857142</v>
      </c>
      <c r="AC360">
        <v>2519.12167142</v>
      </c>
      <c r="AD360">
        <v>1097.8571428499999</v>
      </c>
      <c r="AE360">
        <v>1147.42857142</v>
      </c>
      <c r="AF360">
        <v>1215.8571428499999</v>
      </c>
      <c r="AG360">
        <v>1273.0693714199999</v>
      </c>
      <c r="AH360">
        <v>70526.945397710006</v>
      </c>
      <c r="AI360">
        <v>15688.75958828</v>
      </c>
      <c r="AJ360">
        <v>7.440836</v>
      </c>
      <c r="AK360">
        <v>152.13637528000001</v>
      </c>
      <c r="AL360">
        <v>249598.91097657001</v>
      </c>
      <c r="AM360">
        <v>49.934857139999998</v>
      </c>
      <c r="AN360">
        <v>2.6862087099999998</v>
      </c>
      <c r="AO360">
        <v>15.15970342</v>
      </c>
      <c r="AP360">
        <v>3.7897714200000001</v>
      </c>
      <c r="AQ360">
        <v>1.82077142</v>
      </c>
      <c r="AR360">
        <v>1.57258571</v>
      </c>
      <c r="AS360">
        <v>2.9906999999999999</v>
      </c>
      <c r="AT360">
        <v>3.0274142799999999</v>
      </c>
      <c r="AU360">
        <v>399907.66249841999</v>
      </c>
      <c r="AV360">
        <v>334032.24840884999</v>
      </c>
      <c r="AW360">
        <v>337092.35576941998</v>
      </c>
      <c r="AX360">
        <v>416214.97664741997</v>
      </c>
      <c r="AY360">
        <v>400884.12358299998</v>
      </c>
      <c r="AZ360">
        <v>25995.883011710001</v>
      </c>
      <c r="BA360">
        <v>834.95490985000004</v>
      </c>
      <c r="BB360">
        <v>5917.3700942799996</v>
      </c>
      <c r="BC360">
        <v>158.27629013999999</v>
      </c>
      <c r="BD360">
        <v>187.52295613999999</v>
      </c>
      <c r="BE360">
        <v>110104.18887814</v>
      </c>
      <c r="BF360">
        <v>91417.650263000003</v>
      </c>
      <c r="BG360">
        <v>6.4747149999999998</v>
      </c>
      <c r="BH360">
        <v>241.85714285</v>
      </c>
      <c r="BI360">
        <v>232.36904761</v>
      </c>
      <c r="BJ360">
        <v>241.98809523</v>
      </c>
      <c r="BK360">
        <v>216</v>
      </c>
      <c r="BL360">
        <v>228.28571428000001</v>
      </c>
      <c r="BM360">
        <v>16.254550139999999</v>
      </c>
      <c r="BN360">
        <v>1.9020636</v>
      </c>
      <c r="BO360">
        <v>0.36407714000000002</v>
      </c>
      <c r="BP360">
        <v>0.77768528000000003</v>
      </c>
      <c r="BQ360">
        <v>27.312020990000001</v>
      </c>
      <c r="BR360">
        <v>184.85714285</v>
      </c>
      <c r="BS360">
        <v>8438.5156377099993</v>
      </c>
      <c r="BT360">
        <v>38603.154584850003</v>
      </c>
      <c r="BU360">
        <v>137089.89368484999</v>
      </c>
      <c r="BV360">
        <v>1056928.9870104201</v>
      </c>
      <c r="BW360">
        <v>1771.0933538500001</v>
      </c>
      <c r="BX360">
        <v>48.771560489999999</v>
      </c>
      <c r="BY360">
        <v>10.38057828</v>
      </c>
      <c r="BZ360">
        <v>137.28571428000001</v>
      </c>
      <c r="CA360">
        <v>141.96428571000001</v>
      </c>
      <c r="CB360">
        <v>136.65476190000001</v>
      </c>
      <c r="CC360">
        <v>136.52777777</v>
      </c>
      <c r="CD360">
        <v>135.64285713999999</v>
      </c>
      <c r="CE360">
        <v>108.07142856999999</v>
      </c>
      <c r="CF360">
        <v>112.97619047000001</v>
      </c>
      <c r="CG360">
        <v>109.36904762</v>
      </c>
      <c r="CH360">
        <v>108.05555554999999</v>
      </c>
      <c r="CI360">
        <v>106</v>
      </c>
      <c r="CJ360">
        <v>29.14285714</v>
      </c>
      <c r="CK360">
        <v>28.988095229999999</v>
      </c>
      <c r="CL360">
        <v>27.285714280000001</v>
      </c>
      <c r="CM360">
        <v>28.472222219999999</v>
      </c>
      <c r="CN360">
        <v>29.714285709999999</v>
      </c>
      <c r="CO360">
        <v>3.7630488500000001</v>
      </c>
      <c r="CP360">
        <v>86.357142850000002</v>
      </c>
      <c r="CR360">
        <v>16.833333329999999</v>
      </c>
      <c r="CS360">
        <v>33</v>
      </c>
      <c r="CT360">
        <v>88.714285709999999</v>
      </c>
      <c r="CU360">
        <v>88.714285709999999</v>
      </c>
      <c r="CW360">
        <v>39</v>
      </c>
      <c r="CX360">
        <v>25.428571420000001</v>
      </c>
      <c r="CY360">
        <v>71.714285709999999</v>
      </c>
      <c r="CZ360">
        <v>78.142857140000004</v>
      </c>
      <c r="DA360">
        <v>86.857142850000002</v>
      </c>
      <c r="DB360">
        <v>608.78571427999998</v>
      </c>
      <c r="DC360">
        <v>31.285714280000001</v>
      </c>
      <c r="DD360">
        <v>70</v>
      </c>
      <c r="DE360">
        <v>80</v>
      </c>
      <c r="DF360">
        <v>87.857142850000002</v>
      </c>
      <c r="DG360">
        <v>892.92857142000003</v>
      </c>
      <c r="DH360" t="e">
        <v>#N/A</v>
      </c>
      <c r="DI360" t="e">
        <v>#N/A</v>
      </c>
      <c r="DJ360" t="e">
        <v>#N/A</v>
      </c>
      <c r="DK360" t="e">
        <v>#N/A</v>
      </c>
      <c r="DL360" t="e">
        <v>#N/A</v>
      </c>
      <c r="DM360" t="e">
        <v>#N/A</v>
      </c>
      <c r="DN360" t="e">
        <v>#N/A</v>
      </c>
      <c r="DO360" t="e">
        <v>#N/A</v>
      </c>
      <c r="DP360" t="e">
        <v>#N/A</v>
      </c>
      <c r="DQ360" t="e">
        <v>#N/A</v>
      </c>
      <c r="DR360" t="e">
        <v>#N/A</v>
      </c>
      <c r="DS360" t="e">
        <v>#N/A</v>
      </c>
      <c r="DT360" t="e">
        <v>#N/A</v>
      </c>
      <c r="DU360" t="e">
        <v>#N/A</v>
      </c>
      <c r="DV360" t="e">
        <v>#N/A</v>
      </c>
      <c r="DW360" t="e">
        <v>#N/A</v>
      </c>
      <c r="DX360" t="e">
        <v>#N/A</v>
      </c>
      <c r="DY360" t="e">
        <v>#N/A</v>
      </c>
      <c r="DZ360" t="e">
        <v>#N/A</v>
      </c>
      <c r="EA360" t="e">
        <v>#N/A</v>
      </c>
      <c r="EB360" t="e">
        <v>#N/A</v>
      </c>
      <c r="EC360" t="e">
        <v>#N/A</v>
      </c>
    </row>
    <row r="361" spans="1:133" customFormat="1" x14ac:dyDescent="0.25">
      <c r="A361" t="s">
        <v>1076</v>
      </c>
      <c r="B361" t="s">
        <v>1366</v>
      </c>
      <c r="C361">
        <v>361</v>
      </c>
      <c r="D361">
        <v>754723.16016173991</v>
      </c>
      <c r="E361">
        <v>86.938876148222676</v>
      </c>
      <c r="F361">
        <v>856.99242976788798</v>
      </c>
      <c r="G361">
        <v>49767.298051091973</v>
      </c>
      <c r="H361">
        <v>91</v>
      </c>
      <c r="I361">
        <v>28.183381140000002</v>
      </c>
      <c r="J361">
        <v>29.061223850000001</v>
      </c>
      <c r="K361">
        <v>8.3831394199999991</v>
      </c>
      <c r="L361">
        <v>5.3732930000000003</v>
      </c>
      <c r="M361">
        <v>27028.142857139999</v>
      </c>
      <c r="N361">
        <v>19408</v>
      </c>
      <c r="O361">
        <v>18967.85714285</v>
      </c>
      <c r="P361">
        <v>19136</v>
      </c>
      <c r="Q361">
        <v>19257.571428570001</v>
      </c>
      <c r="R361">
        <v>19384.714285710001</v>
      </c>
      <c r="S361">
        <v>7620.1428571400002</v>
      </c>
      <c r="T361">
        <v>6834.8571428499999</v>
      </c>
      <c r="U361">
        <v>7028.8571428499999</v>
      </c>
      <c r="V361">
        <v>7137</v>
      </c>
      <c r="W361">
        <v>7343</v>
      </c>
      <c r="X361">
        <v>19.07601185</v>
      </c>
      <c r="Y361">
        <v>0.96347828000000002</v>
      </c>
      <c r="Z361">
        <v>19672</v>
      </c>
      <c r="AA361">
        <v>19607.142857139999</v>
      </c>
      <c r="AB361">
        <v>19321.285714279999</v>
      </c>
      <c r="AC361">
        <v>19162.740857140001</v>
      </c>
      <c r="AD361">
        <v>8072</v>
      </c>
      <c r="AE361">
        <v>8523.5714285699996</v>
      </c>
      <c r="AF361">
        <v>8815.7142857100007</v>
      </c>
      <c r="AG361">
        <v>9198.8163999999997</v>
      </c>
      <c r="AH361">
        <v>69466.419586420001</v>
      </c>
      <c r="AI361">
        <v>11082.218510569999</v>
      </c>
      <c r="AJ361">
        <v>13.826057710000001</v>
      </c>
      <c r="AK361">
        <v>174.76757656999999</v>
      </c>
      <c r="AL361">
        <v>246772.60618713999</v>
      </c>
      <c r="AM361">
        <v>56.193857139999999</v>
      </c>
      <c r="AN361">
        <v>3.3099623299999998</v>
      </c>
      <c r="AO361">
        <v>10.843662159999999</v>
      </c>
      <c r="AP361">
        <v>1.2603</v>
      </c>
      <c r="AQ361">
        <v>0.60004285000000002</v>
      </c>
      <c r="AR361">
        <v>1.5336142800000001</v>
      </c>
      <c r="AS361">
        <v>1.61951428</v>
      </c>
      <c r="AT361">
        <v>0.80424284999999995</v>
      </c>
      <c r="AU361">
        <v>362399.23509124998</v>
      </c>
      <c r="AV361">
        <v>292432.69516</v>
      </c>
      <c r="AW361">
        <v>310840.77290382999</v>
      </c>
      <c r="AX361">
        <v>317278.83825984999</v>
      </c>
      <c r="AY361">
        <v>392297.12535285001</v>
      </c>
      <c r="AZ361">
        <v>22615.864029140001</v>
      </c>
      <c r="BA361">
        <v>616.19030741999995</v>
      </c>
      <c r="BB361">
        <v>3710.782463</v>
      </c>
      <c r="BC361">
        <v>118.69691485</v>
      </c>
      <c r="BD361">
        <v>128.851809</v>
      </c>
      <c r="BE361">
        <v>98372.490410569997</v>
      </c>
      <c r="BF361">
        <v>80456.658284000005</v>
      </c>
      <c r="BG361">
        <v>6.9829302499999999</v>
      </c>
      <c r="BH361">
        <v>1784.75</v>
      </c>
      <c r="BI361">
        <v>1865.9523809499999</v>
      </c>
      <c r="BJ361">
        <v>1895.75</v>
      </c>
      <c r="BK361">
        <v>1834.71428571</v>
      </c>
      <c r="BL361">
        <v>1672.1428571399999</v>
      </c>
      <c r="BM361">
        <v>16.922217750000002</v>
      </c>
      <c r="BN361">
        <v>4.1399844999999997</v>
      </c>
      <c r="BO361">
        <v>0.43570025000000001</v>
      </c>
      <c r="BP361">
        <v>0.33502575000000001</v>
      </c>
      <c r="BQ361">
        <v>36.475915139999998</v>
      </c>
      <c r="BR361">
        <v>1724.25</v>
      </c>
      <c r="BS361">
        <v>6332.9342714200002</v>
      </c>
      <c r="BT361">
        <v>40698.37890928</v>
      </c>
      <c r="BU361">
        <v>144528.55973656999</v>
      </c>
      <c r="BV361">
        <v>943838.80258975003</v>
      </c>
      <c r="BW361">
        <v>2055.82708985</v>
      </c>
      <c r="BX361">
        <v>48.963169700000002</v>
      </c>
      <c r="BY361">
        <v>11.506802</v>
      </c>
      <c r="BZ361">
        <v>1116.5</v>
      </c>
      <c r="CA361">
        <v>1239.58333333</v>
      </c>
      <c r="CB361">
        <v>1171.93055555</v>
      </c>
      <c r="CC361">
        <v>1235.0277777700001</v>
      </c>
      <c r="CD361">
        <v>1208.21428571</v>
      </c>
      <c r="CE361">
        <v>851.625</v>
      </c>
      <c r="CF361">
        <v>977.64285714000005</v>
      </c>
      <c r="CG361">
        <v>909.20833332999996</v>
      </c>
      <c r="CH361">
        <v>945.16666666000003</v>
      </c>
      <c r="CI361">
        <v>919.28571427999998</v>
      </c>
      <c r="CJ361">
        <v>267.5</v>
      </c>
      <c r="CK361">
        <v>261.94047619000003</v>
      </c>
      <c r="CL361">
        <v>262.72222221999999</v>
      </c>
      <c r="CM361">
        <v>289.86111111000002</v>
      </c>
      <c r="CN361">
        <v>289.57142857000002</v>
      </c>
      <c r="CO361">
        <v>4.3229452500000001</v>
      </c>
      <c r="CP361">
        <v>85.571428569999995</v>
      </c>
      <c r="CQ361">
        <v>78.587847800000006</v>
      </c>
      <c r="CR361">
        <v>16.79666666</v>
      </c>
      <c r="CS361">
        <v>32.142857139999997</v>
      </c>
      <c r="CT361">
        <v>85.142857140000004</v>
      </c>
      <c r="CU361">
        <v>84.285714279999993</v>
      </c>
      <c r="CV361">
        <v>77.971959040000002</v>
      </c>
      <c r="CW361">
        <v>69.400000000000006</v>
      </c>
      <c r="CX361">
        <v>33.571428570000002</v>
      </c>
      <c r="CY361">
        <v>69</v>
      </c>
      <c r="CZ361">
        <v>78.142857140000004</v>
      </c>
      <c r="DA361">
        <v>85.714285709999999</v>
      </c>
      <c r="DB361">
        <v>634</v>
      </c>
      <c r="DC361">
        <v>33.571428570000002</v>
      </c>
      <c r="DD361">
        <v>69</v>
      </c>
      <c r="DE361">
        <v>78.142857140000004</v>
      </c>
      <c r="DF361">
        <v>85.714285709999999</v>
      </c>
      <c r="DG361">
        <v>678.07142856999997</v>
      </c>
      <c r="DH361" t="e">
        <v>#N/A</v>
      </c>
      <c r="DI361" t="e">
        <v>#N/A</v>
      </c>
      <c r="DJ361" t="e">
        <v>#N/A</v>
      </c>
      <c r="DK361" t="e">
        <v>#N/A</v>
      </c>
      <c r="DL361" t="e">
        <v>#N/A</v>
      </c>
      <c r="DM361" t="e">
        <v>#N/A</v>
      </c>
      <c r="DN361" t="e">
        <v>#N/A</v>
      </c>
      <c r="DO361" t="e">
        <v>#N/A</v>
      </c>
      <c r="DP361" t="e">
        <v>#N/A</v>
      </c>
      <c r="DQ361" t="e">
        <v>#N/A</v>
      </c>
      <c r="DR361" t="e">
        <v>#N/A</v>
      </c>
      <c r="DS361" t="e">
        <v>#N/A</v>
      </c>
      <c r="DT361" t="e">
        <v>#N/A</v>
      </c>
      <c r="DU361" t="e">
        <v>#N/A</v>
      </c>
      <c r="DV361" t="e">
        <v>#N/A</v>
      </c>
      <c r="DW361" t="e">
        <v>#N/A</v>
      </c>
      <c r="DX361" t="e">
        <v>#N/A</v>
      </c>
      <c r="DY361" t="e">
        <v>#N/A</v>
      </c>
      <c r="DZ361" t="e">
        <v>#N/A</v>
      </c>
      <c r="EA361" t="e">
        <v>#N/A</v>
      </c>
      <c r="EB361" t="e">
        <v>#N/A</v>
      </c>
      <c r="EC361" t="e">
        <v>#N/A</v>
      </c>
    </row>
    <row r="362" spans="1:133" customFormat="1" x14ac:dyDescent="0.25">
      <c r="A362" t="s">
        <v>1077</v>
      </c>
      <c r="B362" t="s">
        <v>1367</v>
      </c>
      <c r="C362">
        <v>362</v>
      </c>
      <c r="D362">
        <v>84568.989914879989</v>
      </c>
      <c r="E362">
        <v>114.30480952503308</v>
      </c>
      <c r="F362">
        <v>889.47723524331457</v>
      </c>
      <c r="G362">
        <v>64406.267385488565</v>
      </c>
      <c r="H362">
        <v>76.285714279999993</v>
      </c>
      <c r="I362">
        <v>26.28120642</v>
      </c>
      <c r="J362">
        <v>19.14976871</v>
      </c>
      <c r="K362">
        <v>10.200222569999999</v>
      </c>
      <c r="L362">
        <v>6.5861875699999999</v>
      </c>
      <c r="M362">
        <v>2834.5714285700001</v>
      </c>
      <c r="N362">
        <v>2097.5714285700001</v>
      </c>
      <c r="O362">
        <v>2036.71428571</v>
      </c>
      <c r="P362">
        <v>2050.42857142</v>
      </c>
      <c r="Q362">
        <v>2065.8571428499999</v>
      </c>
      <c r="R362">
        <v>2090.2857142799999</v>
      </c>
      <c r="S362">
        <v>737</v>
      </c>
      <c r="T362">
        <v>660.28571427999998</v>
      </c>
      <c r="U362">
        <v>684.14285714000005</v>
      </c>
      <c r="V362">
        <v>699.71428571000001</v>
      </c>
      <c r="W362">
        <v>708.57142856999997</v>
      </c>
      <c r="X362">
        <v>25.138591000000002</v>
      </c>
      <c r="Y362">
        <v>1.17389057</v>
      </c>
      <c r="Z362">
        <v>2031.42857142</v>
      </c>
      <c r="AA362">
        <v>2009.8571428499999</v>
      </c>
      <c r="AB362">
        <v>2017.1428571399999</v>
      </c>
      <c r="AC362">
        <v>2016.4187999999999</v>
      </c>
      <c r="AD362">
        <v>781.42857142000003</v>
      </c>
      <c r="AE362">
        <v>819.14285714000005</v>
      </c>
      <c r="AF362">
        <v>870.42857142000003</v>
      </c>
      <c r="AG362">
        <v>905.62967142000002</v>
      </c>
      <c r="AH362">
        <v>69183.703165710001</v>
      </c>
      <c r="AI362">
        <v>14649.348437570001</v>
      </c>
      <c r="AJ362">
        <v>10.991400710000001</v>
      </c>
      <c r="AK362">
        <v>76.777767280000006</v>
      </c>
      <c r="AL362">
        <v>263451.00077084999</v>
      </c>
      <c r="AM362">
        <v>53.816000000000003</v>
      </c>
      <c r="AN362">
        <v>1.97831264</v>
      </c>
      <c r="AO362">
        <v>11.031902000000001</v>
      </c>
      <c r="AP362">
        <v>6.8013285699999999</v>
      </c>
      <c r="AQ362">
        <v>2.2542714199999998</v>
      </c>
      <c r="AR362">
        <v>0.47347141999999998</v>
      </c>
      <c r="AS362">
        <v>0.29375714000000003</v>
      </c>
      <c r="AT362">
        <v>5.21794285</v>
      </c>
      <c r="AU362">
        <v>385190.44577400002</v>
      </c>
      <c r="AV362">
        <v>326534.96157683001</v>
      </c>
      <c r="AW362">
        <v>318514.54290457</v>
      </c>
      <c r="AX362">
        <v>351796.58635470999</v>
      </c>
      <c r="AY362">
        <v>378348.18040985003</v>
      </c>
      <c r="AZ362">
        <v>26893.278827710001</v>
      </c>
      <c r="BA362">
        <v>787.83399313999996</v>
      </c>
      <c r="BB362">
        <v>5761.0452334199999</v>
      </c>
      <c r="BC362">
        <v>141.38720928000001</v>
      </c>
      <c r="BD362">
        <v>108.02903142</v>
      </c>
      <c r="BE362">
        <v>120495.06299742</v>
      </c>
      <c r="BF362">
        <v>102897.36520071</v>
      </c>
      <c r="BG362">
        <v>7.0076547099999997</v>
      </c>
      <c r="BH362">
        <v>195.28571428000001</v>
      </c>
      <c r="BI362">
        <v>180.38888889</v>
      </c>
      <c r="BJ362">
        <v>185.83333332999999</v>
      </c>
      <c r="BK362">
        <v>189.42857142</v>
      </c>
      <c r="BL362">
        <v>186.28571428000001</v>
      </c>
      <c r="BM362">
        <v>18.745053710000001</v>
      </c>
      <c r="BN362">
        <v>7.6346037999999998</v>
      </c>
      <c r="BO362">
        <v>0.72233214000000001</v>
      </c>
      <c r="BP362">
        <v>0.65727983000000001</v>
      </c>
      <c r="BQ362">
        <v>38.935999039999999</v>
      </c>
      <c r="BR362">
        <v>181</v>
      </c>
      <c r="BS362">
        <v>7774.2355180000004</v>
      </c>
      <c r="BT362">
        <v>37347.095087000002</v>
      </c>
      <c r="BU362">
        <v>141617.11267057</v>
      </c>
      <c r="BV362">
        <v>1284464.57880157</v>
      </c>
      <c r="BW362">
        <v>1911.86833428</v>
      </c>
      <c r="BX362">
        <v>79.62389306</v>
      </c>
      <c r="BY362">
        <v>9.0088727100000003</v>
      </c>
      <c r="BZ362">
        <v>84.142857140000004</v>
      </c>
      <c r="CA362">
        <v>90.597222220000006</v>
      </c>
      <c r="CB362">
        <v>90.845238089999995</v>
      </c>
      <c r="CC362">
        <v>88.059523810000002</v>
      </c>
      <c r="CD362">
        <v>83.071428569999995</v>
      </c>
      <c r="CE362">
        <v>66</v>
      </c>
      <c r="CF362">
        <v>75.683333329999996</v>
      </c>
      <c r="CG362">
        <v>73.357142850000002</v>
      </c>
      <c r="CH362">
        <v>69.761904759999993</v>
      </c>
      <c r="CI362">
        <v>64.642857140000004</v>
      </c>
      <c r="CJ362">
        <v>18.285714280000001</v>
      </c>
      <c r="CK362">
        <v>19.850000000000001</v>
      </c>
      <c r="CL362">
        <v>17.488095229999999</v>
      </c>
      <c r="CM362">
        <v>18.297619040000001</v>
      </c>
      <c r="CN362">
        <v>17.928571420000001</v>
      </c>
      <c r="CO362">
        <v>3.0554389999999998</v>
      </c>
      <c r="CP362">
        <v>86.214285709999999</v>
      </c>
      <c r="CQ362">
        <v>69.138888890000004</v>
      </c>
      <c r="CR362">
        <v>16.216666660000001</v>
      </c>
      <c r="CS362">
        <v>33.285714280000001</v>
      </c>
      <c r="CT362">
        <v>88.571428569999995</v>
      </c>
      <c r="CU362">
        <v>87.142857140000004</v>
      </c>
      <c r="CV362">
        <v>54.75</v>
      </c>
      <c r="CW362">
        <v>46.633333329999999</v>
      </c>
      <c r="CX362">
        <v>26.857142849999999</v>
      </c>
      <c r="CY362">
        <v>74</v>
      </c>
      <c r="CZ362">
        <v>78.571428569999995</v>
      </c>
      <c r="DA362">
        <v>88.285714279999993</v>
      </c>
      <c r="DB362">
        <v>815</v>
      </c>
      <c r="DC362">
        <v>30.14285714</v>
      </c>
      <c r="DD362">
        <v>76.142857140000004</v>
      </c>
      <c r="DE362">
        <v>83.285714279999993</v>
      </c>
      <c r="DF362">
        <v>89.285714279999993</v>
      </c>
      <c r="DG362">
        <v>987.07142856999997</v>
      </c>
      <c r="DH362" t="e">
        <v>#N/A</v>
      </c>
      <c r="DI362" t="e">
        <v>#N/A</v>
      </c>
      <c r="DJ362" t="e">
        <v>#N/A</v>
      </c>
      <c r="DK362" t="e">
        <v>#N/A</v>
      </c>
      <c r="DL362" t="e">
        <v>#N/A</v>
      </c>
      <c r="DM362" t="e">
        <v>#N/A</v>
      </c>
      <c r="DN362" t="e">
        <v>#N/A</v>
      </c>
      <c r="DO362" t="e">
        <v>#N/A</v>
      </c>
      <c r="DP362" t="e">
        <v>#N/A</v>
      </c>
      <c r="DQ362" t="e">
        <v>#N/A</v>
      </c>
      <c r="DR362" t="e">
        <v>#N/A</v>
      </c>
      <c r="DS362" t="e">
        <v>#N/A</v>
      </c>
      <c r="DT362" t="e">
        <v>#N/A</v>
      </c>
      <c r="DU362" t="e">
        <v>#N/A</v>
      </c>
      <c r="DV362" t="e">
        <v>#N/A</v>
      </c>
      <c r="DW362" t="e">
        <v>#N/A</v>
      </c>
      <c r="DX362" t="e">
        <v>#N/A</v>
      </c>
      <c r="DY362" t="e">
        <v>#N/A</v>
      </c>
      <c r="DZ362" t="e">
        <v>#N/A</v>
      </c>
      <c r="EA362" t="e">
        <v>#N/A</v>
      </c>
      <c r="EB362" t="e">
        <v>#N/A</v>
      </c>
      <c r="EC362" t="e">
        <v>#N/A</v>
      </c>
    </row>
    <row r="363" spans="1:133" customFormat="1" x14ac:dyDescent="0.25">
      <c r="A363" t="s">
        <v>1078</v>
      </c>
      <c r="B363" t="s">
        <v>1368</v>
      </c>
      <c r="C363">
        <v>363</v>
      </c>
      <c r="D363">
        <v>61359.389524799997</v>
      </c>
      <c r="E363">
        <v>95.650291113210898</v>
      </c>
      <c r="F363">
        <v>1002.232676648133</v>
      </c>
      <c r="G363">
        <v>44102.569004702491</v>
      </c>
      <c r="H363">
        <v>65.571428569999995</v>
      </c>
      <c r="I363">
        <v>26.648432710000002</v>
      </c>
      <c r="J363">
        <v>16.843369419999998</v>
      </c>
      <c r="K363">
        <v>11.04182585</v>
      </c>
      <c r="L363">
        <v>7.0380944200000002</v>
      </c>
      <c r="M363">
        <v>2583.8571428499999</v>
      </c>
      <c r="N363">
        <v>1891.5714285700001</v>
      </c>
      <c r="O363">
        <v>1846.2857142800001</v>
      </c>
      <c r="P363">
        <v>1854.42857142</v>
      </c>
      <c r="Q363">
        <v>1873.71428571</v>
      </c>
      <c r="R363">
        <v>1893.5714285700001</v>
      </c>
      <c r="S363">
        <v>692.28571427999998</v>
      </c>
      <c r="T363">
        <v>637.85714284999995</v>
      </c>
      <c r="U363">
        <v>656</v>
      </c>
      <c r="V363">
        <v>653.71428571000001</v>
      </c>
      <c r="W363">
        <v>663.14285714000005</v>
      </c>
      <c r="X363">
        <v>26.512329000000001</v>
      </c>
      <c r="Y363">
        <v>1.2599497099999999</v>
      </c>
      <c r="Z363">
        <v>1844.5714285700001</v>
      </c>
      <c r="AA363">
        <v>1822</v>
      </c>
      <c r="AB363">
        <v>1814.8571428499999</v>
      </c>
      <c r="AC363">
        <v>1811.8822714200001</v>
      </c>
      <c r="AD363">
        <v>732.71428571000001</v>
      </c>
      <c r="AE363">
        <v>767</v>
      </c>
      <c r="AF363">
        <v>801.71428571000001</v>
      </c>
      <c r="AG363">
        <v>833.61741428000005</v>
      </c>
      <c r="AH363">
        <v>67033.710491999998</v>
      </c>
      <c r="AI363">
        <v>15106.499628850001</v>
      </c>
      <c r="AJ363">
        <v>3.47302957</v>
      </c>
      <c r="AK363">
        <v>84.257733569999999</v>
      </c>
      <c r="AL363">
        <v>252179.52398942001</v>
      </c>
      <c r="AM363">
        <v>51.720714280000003</v>
      </c>
      <c r="AN363">
        <v>2.01346443</v>
      </c>
      <c r="AO363">
        <v>9.3342539999999996</v>
      </c>
      <c r="AP363">
        <v>2.2050142799999999</v>
      </c>
      <c r="AQ363">
        <v>4.1952999999999996</v>
      </c>
      <c r="AR363">
        <v>1.4846571399999999</v>
      </c>
      <c r="AS363">
        <v>2.6209285699999998</v>
      </c>
      <c r="AT363">
        <v>1.39587142</v>
      </c>
      <c r="AU363">
        <v>342280.43712366</v>
      </c>
      <c r="AV363">
        <v>297653.34454700002</v>
      </c>
      <c r="AW363">
        <v>291581.05256514001</v>
      </c>
      <c r="AX363">
        <v>334529.01897828002</v>
      </c>
      <c r="AY363">
        <v>321881.81419900001</v>
      </c>
      <c r="AZ363">
        <v>23097.360335419999</v>
      </c>
      <c r="BA363">
        <v>897.52482627999996</v>
      </c>
      <c r="BB363">
        <v>5429.8199852799999</v>
      </c>
      <c r="BC363">
        <v>255.70467442</v>
      </c>
      <c r="BD363">
        <v>204.76223956999999</v>
      </c>
      <c r="BE363">
        <v>110968.63785299999</v>
      </c>
      <c r="BF363">
        <v>86842.76395357</v>
      </c>
      <c r="BG363">
        <v>7.0623434999999999</v>
      </c>
      <c r="BH363">
        <v>179.66666666</v>
      </c>
      <c r="BI363">
        <v>166.52380951999999</v>
      </c>
      <c r="BJ363">
        <v>172.28571428000001</v>
      </c>
      <c r="BK363">
        <v>167</v>
      </c>
      <c r="BL363">
        <v>167.14285713999999</v>
      </c>
      <c r="BM363">
        <v>18.670851160000002</v>
      </c>
      <c r="BN363">
        <v>0</v>
      </c>
      <c r="BO363">
        <v>0.53950332999999995</v>
      </c>
      <c r="BP363">
        <v>0.75307999999999997</v>
      </c>
      <c r="BQ363">
        <v>30.078132119999999</v>
      </c>
      <c r="BR363">
        <v>170</v>
      </c>
      <c r="BS363">
        <v>8234.4019755699992</v>
      </c>
      <c r="BT363">
        <v>37056.613603999998</v>
      </c>
      <c r="BU363">
        <v>139271.75169871</v>
      </c>
      <c r="BV363">
        <v>1194468.7364195001</v>
      </c>
      <c r="BW363">
        <v>1493.49386385</v>
      </c>
      <c r="BX363">
        <v>53.07747234</v>
      </c>
      <c r="BY363">
        <v>9.6903616600000007</v>
      </c>
      <c r="BZ363">
        <v>87.5</v>
      </c>
      <c r="CA363">
        <v>91.857142850000002</v>
      </c>
      <c r="CB363">
        <v>90.071428569999995</v>
      </c>
      <c r="CC363">
        <v>86.214285709999999</v>
      </c>
      <c r="CD363">
        <v>88</v>
      </c>
      <c r="CE363">
        <v>70.333333330000002</v>
      </c>
      <c r="CF363">
        <v>74.761904759999993</v>
      </c>
      <c r="CG363">
        <v>80.333333330000002</v>
      </c>
      <c r="CH363">
        <v>77.861111100000002</v>
      </c>
      <c r="CI363">
        <v>70.5</v>
      </c>
      <c r="CJ363">
        <v>17</v>
      </c>
      <c r="CK363">
        <v>17.095238089999999</v>
      </c>
      <c r="CL363">
        <v>19.11111111</v>
      </c>
      <c r="CM363">
        <v>19.11111111</v>
      </c>
      <c r="CN363">
        <v>17.5</v>
      </c>
      <c r="CO363">
        <v>3.2578960000000001</v>
      </c>
      <c r="CP363">
        <v>85.5</v>
      </c>
      <c r="CQ363">
        <v>76.416666669999998</v>
      </c>
      <c r="CR363">
        <v>17.833333329999999</v>
      </c>
      <c r="CS363">
        <v>34.571428570000002</v>
      </c>
      <c r="CT363">
        <v>89.428571419999997</v>
      </c>
      <c r="CU363">
        <v>88.428571419999997</v>
      </c>
      <c r="CV363">
        <v>77.361111109999996</v>
      </c>
      <c r="CW363">
        <v>34.285714280000001</v>
      </c>
      <c r="CX363">
        <v>23.571428569999998</v>
      </c>
      <c r="CY363">
        <v>78</v>
      </c>
      <c r="CZ363">
        <v>85.714285709999999</v>
      </c>
      <c r="DA363">
        <v>91.428571419999997</v>
      </c>
      <c r="DB363">
        <v>719.14285714000005</v>
      </c>
      <c r="DC363">
        <v>22.857142849999999</v>
      </c>
      <c r="DD363">
        <v>72.571428569999995</v>
      </c>
      <c r="DE363">
        <v>82.714285709999999</v>
      </c>
      <c r="DF363">
        <v>91</v>
      </c>
      <c r="DG363">
        <v>871.85714284999995</v>
      </c>
      <c r="DH363" t="e">
        <v>#N/A</v>
      </c>
      <c r="DI363" t="e">
        <v>#N/A</v>
      </c>
      <c r="DJ363" t="e">
        <v>#N/A</v>
      </c>
      <c r="DK363" t="e">
        <v>#N/A</v>
      </c>
      <c r="DL363" t="e">
        <v>#N/A</v>
      </c>
      <c r="DM363" t="e">
        <v>#N/A</v>
      </c>
      <c r="DN363" t="e">
        <v>#N/A</v>
      </c>
      <c r="DO363" t="e">
        <v>#N/A</v>
      </c>
      <c r="DP363" t="e">
        <v>#N/A</v>
      </c>
      <c r="DQ363" t="e">
        <v>#N/A</v>
      </c>
      <c r="DR363" t="e">
        <v>#N/A</v>
      </c>
      <c r="DS363" t="e">
        <v>#N/A</v>
      </c>
      <c r="DT363" t="e">
        <v>#N/A</v>
      </c>
      <c r="DU363" t="e">
        <v>#N/A</v>
      </c>
      <c r="DV363" t="e">
        <v>#N/A</v>
      </c>
      <c r="DW363" t="e">
        <v>#N/A</v>
      </c>
      <c r="DX363" t="e">
        <v>#N/A</v>
      </c>
      <c r="DY363" t="e">
        <v>#N/A</v>
      </c>
      <c r="DZ363" t="e">
        <v>#N/A</v>
      </c>
      <c r="EA363" t="e">
        <v>#N/A</v>
      </c>
      <c r="EB363" t="e">
        <v>#N/A</v>
      </c>
      <c r="EC363" t="e">
        <v>#N/A</v>
      </c>
    </row>
    <row r="364" spans="1:133" customFormat="1" x14ac:dyDescent="0.25">
      <c r="A364" t="s">
        <v>1079</v>
      </c>
      <c r="B364" t="s">
        <v>1369</v>
      </c>
      <c r="C364">
        <v>364</v>
      </c>
      <c r="D364">
        <v>40693.191165000004</v>
      </c>
      <c r="E364">
        <v>46.152794098187194</v>
      </c>
      <c r="F364">
        <v>1749.228712524452</v>
      </c>
      <c r="G364">
        <v>76313.259378822797</v>
      </c>
      <c r="H364">
        <v>70.714285709999999</v>
      </c>
      <c r="I364">
        <v>27.78843685</v>
      </c>
      <c r="J364">
        <v>19.192450000000001</v>
      </c>
      <c r="K364">
        <v>11.365688</v>
      </c>
      <c r="L364">
        <v>7.4425404200000003</v>
      </c>
      <c r="M364">
        <v>2731.1428571400002</v>
      </c>
      <c r="N364">
        <v>1970.1428571399999</v>
      </c>
      <c r="O364">
        <v>1950.5714285700001</v>
      </c>
      <c r="P364">
        <v>1964</v>
      </c>
      <c r="Q364">
        <v>1974.5714285700001</v>
      </c>
      <c r="R364">
        <v>1973.2857142800001</v>
      </c>
      <c r="S364">
        <v>761</v>
      </c>
      <c r="T364">
        <v>684.85714284999995</v>
      </c>
      <c r="U364">
        <v>695.57142856999997</v>
      </c>
      <c r="V364">
        <v>712.71428571000001</v>
      </c>
      <c r="W364">
        <v>736.71428571000001</v>
      </c>
      <c r="X364">
        <v>26.852349570000001</v>
      </c>
      <c r="Y364">
        <v>1.3147582799999999</v>
      </c>
      <c r="Z364">
        <v>1914.42857142</v>
      </c>
      <c r="AA364">
        <v>1883</v>
      </c>
      <c r="AB364">
        <v>1879.5714285700001</v>
      </c>
      <c r="AC364">
        <v>1860.6222571400001</v>
      </c>
      <c r="AD364">
        <v>794.85714284999995</v>
      </c>
      <c r="AE364">
        <v>833.28571427999998</v>
      </c>
      <c r="AF364">
        <v>873.85714284999995</v>
      </c>
      <c r="AG364">
        <v>924.12321427999996</v>
      </c>
      <c r="AH364">
        <v>71890.220629570002</v>
      </c>
      <c r="AI364">
        <v>15944.295641279999</v>
      </c>
      <c r="AJ364">
        <v>6.8903228500000004</v>
      </c>
      <c r="AK364">
        <v>87.036287000000002</v>
      </c>
      <c r="AL364">
        <v>259282.66881656999</v>
      </c>
      <c r="AM364">
        <v>53.106571420000002</v>
      </c>
      <c r="AN364">
        <v>2.4712005100000001</v>
      </c>
      <c r="AO364">
        <v>13.51453871</v>
      </c>
      <c r="AP364">
        <v>4.0467571400000004</v>
      </c>
      <c r="AQ364">
        <v>3.7145285700000001</v>
      </c>
      <c r="AR364">
        <v>3.12577142</v>
      </c>
      <c r="AS364">
        <v>3.3321571400000001</v>
      </c>
      <c r="AT364">
        <v>3.43217142</v>
      </c>
      <c r="AU364">
        <v>416267.24204715999</v>
      </c>
      <c r="AV364">
        <v>338391.05166871002</v>
      </c>
      <c r="AW364">
        <v>332703.50697514002</v>
      </c>
      <c r="AX364">
        <v>362879.55984270998</v>
      </c>
      <c r="AY364">
        <v>383851.74774000002</v>
      </c>
      <c r="AZ364">
        <v>26992.119267139999</v>
      </c>
      <c r="BA364">
        <v>1069.2570811400001</v>
      </c>
      <c r="BB364">
        <v>6184.9545045699997</v>
      </c>
      <c r="BC364">
        <v>183.39023671000001</v>
      </c>
      <c r="BD364">
        <v>142.65445828</v>
      </c>
      <c r="BE364">
        <v>118613.29372813999</v>
      </c>
      <c r="BF364">
        <v>97566.766978</v>
      </c>
      <c r="BG364">
        <v>6.5512344999999996</v>
      </c>
      <c r="BH364">
        <v>171</v>
      </c>
      <c r="BI364">
        <v>181.34523809000001</v>
      </c>
      <c r="BJ364">
        <v>182.97619047000001</v>
      </c>
      <c r="BK364">
        <v>177.85714285</v>
      </c>
      <c r="BL364">
        <v>180.14285713999999</v>
      </c>
      <c r="BM364">
        <v>16.30146766</v>
      </c>
      <c r="BN364">
        <v>0.79787224999999995</v>
      </c>
      <c r="BO364">
        <v>0.44010199999999999</v>
      </c>
      <c r="BP364">
        <v>1.0915138</v>
      </c>
      <c r="BQ364">
        <v>26.206331250000002</v>
      </c>
      <c r="BR364">
        <v>129.4</v>
      </c>
      <c r="BS364">
        <v>8276.9519982799993</v>
      </c>
      <c r="BT364">
        <v>38674.878298279997</v>
      </c>
      <c r="BU364">
        <v>139149.43766885001</v>
      </c>
      <c r="BV364">
        <v>1045094.7705761601</v>
      </c>
      <c r="BW364">
        <v>2638.1789417099999</v>
      </c>
      <c r="BX364">
        <v>46.283432529999999</v>
      </c>
      <c r="BY364">
        <v>10.56115666</v>
      </c>
      <c r="BZ364">
        <v>94.416666660000004</v>
      </c>
      <c r="CA364">
        <v>105.51190475999999</v>
      </c>
      <c r="CB364">
        <v>104.11904761</v>
      </c>
      <c r="CC364">
        <v>98.761904759999993</v>
      </c>
      <c r="CD364">
        <v>101.14285714</v>
      </c>
      <c r="CE364">
        <v>75.5</v>
      </c>
      <c r="CF364">
        <v>87.285714279999993</v>
      </c>
      <c r="CG364">
        <v>84.357142850000002</v>
      </c>
      <c r="CH364">
        <v>79.726190470000006</v>
      </c>
      <c r="CI364">
        <v>81.357142850000002</v>
      </c>
      <c r="CJ364">
        <v>18.916666660000001</v>
      </c>
      <c r="CK364">
        <v>18.226190469999999</v>
      </c>
      <c r="CL364">
        <v>19.76190476</v>
      </c>
      <c r="CM364">
        <v>19.035714280000001</v>
      </c>
      <c r="CN364">
        <v>19.357142849999999</v>
      </c>
      <c r="CO364">
        <v>3.6228473299999999</v>
      </c>
      <c r="CP364">
        <v>86.214285709999999</v>
      </c>
      <c r="CQ364">
        <v>74.527777779999994</v>
      </c>
      <c r="CR364">
        <v>19</v>
      </c>
      <c r="CS364">
        <v>31</v>
      </c>
      <c r="CT364">
        <v>90.428571419999997</v>
      </c>
      <c r="CU364">
        <v>89.285714279999993</v>
      </c>
      <c r="CV364">
        <v>80.083333330000002</v>
      </c>
      <c r="CW364">
        <v>26.25</v>
      </c>
      <c r="CX364">
        <v>29.285714280000001</v>
      </c>
      <c r="CY364">
        <v>67.571428569999995</v>
      </c>
      <c r="CZ364">
        <v>80</v>
      </c>
      <c r="DA364">
        <v>91.571428569999995</v>
      </c>
      <c r="DB364">
        <v>648.85714284999995</v>
      </c>
      <c r="DC364">
        <v>31.571428569999998</v>
      </c>
      <c r="DD364">
        <v>76.857142850000002</v>
      </c>
      <c r="DE364">
        <v>81.428571419999997</v>
      </c>
      <c r="DF364">
        <v>90.857142850000002</v>
      </c>
      <c r="DG364">
        <v>715.35714284999995</v>
      </c>
      <c r="DH364" t="e">
        <v>#N/A</v>
      </c>
      <c r="DI364" t="e">
        <v>#N/A</v>
      </c>
      <c r="DJ364" t="e">
        <v>#N/A</v>
      </c>
      <c r="DK364" t="e">
        <v>#N/A</v>
      </c>
      <c r="DL364" t="e">
        <v>#N/A</v>
      </c>
      <c r="DM364" t="e">
        <v>#N/A</v>
      </c>
      <c r="DN364" t="e">
        <v>#N/A</v>
      </c>
      <c r="DO364" t="e">
        <v>#N/A</v>
      </c>
      <c r="DP364" t="e">
        <v>#N/A</v>
      </c>
      <c r="DQ364" t="e">
        <v>#N/A</v>
      </c>
      <c r="DR364" t="e">
        <v>#N/A</v>
      </c>
      <c r="DS364" t="e">
        <v>#N/A</v>
      </c>
      <c r="DT364" t="e">
        <v>#N/A</v>
      </c>
      <c r="DU364" t="e">
        <v>#N/A</v>
      </c>
      <c r="DV364" t="e">
        <v>#N/A</v>
      </c>
      <c r="DW364" t="e">
        <v>#N/A</v>
      </c>
      <c r="DX364" t="e">
        <v>#N/A</v>
      </c>
      <c r="DY364" t="e">
        <v>#N/A</v>
      </c>
      <c r="DZ364" t="e">
        <v>#N/A</v>
      </c>
      <c r="EA364" t="e">
        <v>#N/A</v>
      </c>
      <c r="EB364" t="e">
        <v>#N/A</v>
      </c>
      <c r="EC364" t="e">
        <v>#N/A</v>
      </c>
    </row>
    <row r="365" spans="1:133" customFormat="1" x14ac:dyDescent="0.25">
      <c r="A365" t="s">
        <v>1080</v>
      </c>
      <c r="B365" t="s">
        <v>1370</v>
      </c>
      <c r="C365">
        <v>365</v>
      </c>
      <c r="D365">
        <v>510237.00580891792</v>
      </c>
      <c r="E365">
        <v>147.26736626182728</v>
      </c>
      <c r="F365">
        <v>539.90101485424282</v>
      </c>
      <c r="G365">
        <v>48759.653353215654</v>
      </c>
      <c r="H365">
        <v>97.857142850000002</v>
      </c>
      <c r="I365">
        <v>26.751355</v>
      </c>
      <c r="J365">
        <v>35.003860279999998</v>
      </c>
      <c r="K365">
        <v>6.9813239999999999</v>
      </c>
      <c r="L365">
        <v>4.1682708499999999</v>
      </c>
      <c r="M365">
        <v>14507.85714285</v>
      </c>
      <c r="N365">
        <v>10630.85714285</v>
      </c>
      <c r="O365">
        <v>10374.85714285</v>
      </c>
      <c r="P365">
        <v>10457</v>
      </c>
      <c r="Q365">
        <v>10523.85714285</v>
      </c>
      <c r="R365">
        <v>10598.28571428</v>
      </c>
      <c r="S365">
        <v>3877</v>
      </c>
      <c r="T365">
        <v>3285.8571428499999</v>
      </c>
      <c r="U365">
        <v>3420.2857142799999</v>
      </c>
      <c r="V365">
        <v>3474.7142857099998</v>
      </c>
      <c r="W365">
        <v>3663.42857142</v>
      </c>
      <c r="X365">
        <v>15.55222571</v>
      </c>
      <c r="Y365">
        <v>0.69145000000000001</v>
      </c>
      <c r="Z365">
        <v>10716.42857142</v>
      </c>
      <c r="AA365">
        <v>10685.57142857</v>
      </c>
      <c r="AB365">
        <v>10649</v>
      </c>
      <c r="AC365">
        <v>10639.895157139999</v>
      </c>
      <c r="AD365">
        <v>4146.7142857099998</v>
      </c>
      <c r="AE365">
        <v>4420.8571428499999</v>
      </c>
      <c r="AF365">
        <v>4572.5714285699996</v>
      </c>
      <c r="AG365">
        <v>4824.1067714199999</v>
      </c>
      <c r="AH365">
        <v>61344.992255420002</v>
      </c>
      <c r="AI365">
        <v>7946.5777698499996</v>
      </c>
      <c r="AJ365">
        <v>-92.895214420000002</v>
      </c>
      <c r="AK365">
        <v>78.380637419999999</v>
      </c>
      <c r="AL365">
        <v>230491.25366828</v>
      </c>
      <c r="AM365">
        <v>68.100571419999994</v>
      </c>
      <c r="AN365">
        <v>1.8793854800000001</v>
      </c>
      <c r="AO365">
        <v>3.4812311399999998</v>
      </c>
      <c r="AP365">
        <v>-10.952271420000001</v>
      </c>
      <c r="AQ365">
        <v>-4.9451999999999998</v>
      </c>
      <c r="AR365">
        <v>-6.85071428</v>
      </c>
      <c r="AS365">
        <v>-8.6120285699999997</v>
      </c>
      <c r="AT365">
        <v>-11.01785714</v>
      </c>
      <c r="AU365">
        <v>266935.53997327999</v>
      </c>
      <c r="AV365">
        <v>216148.50458157001</v>
      </c>
      <c r="AW365">
        <v>227730.91279957001</v>
      </c>
      <c r="AX365">
        <v>246329.14562785</v>
      </c>
      <c r="AY365">
        <v>257713.92520200001</v>
      </c>
      <c r="AZ365">
        <v>18940.858361999999</v>
      </c>
      <c r="BA365">
        <v>271.57733271000001</v>
      </c>
      <c r="BB365">
        <v>2534.8269584200002</v>
      </c>
      <c r="BC365">
        <v>126.61514828</v>
      </c>
      <c r="BD365">
        <v>91.33736485</v>
      </c>
      <c r="BE365">
        <v>85132.474816000002</v>
      </c>
      <c r="BF365">
        <v>70964.900733279996</v>
      </c>
      <c r="BG365">
        <v>7.1173848499999997</v>
      </c>
      <c r="BH365">
        <v>1032</v>
      </c>
      <c r="BI365">
        <v>1085.8928571399999</v>
      </c>
      <c r="BJ365">
        <v>1092.67857142</v>
      </c>
      <c r="BK365">
        <v>1033.1428571399999</v>
      </c>
      <c r="BL365">
        <v>1011.8571428499999</v>
      </c>
      <c r="BM365">
        <v>17.338452709999999</v>
      </c>
      <c r="BN365">
        <v>4.3288159999999998</v>
      </c>
      <c r="BO365">
        <v>0.21242514000000001</v>
      </c>
      <c r="BP365">
        <v>0.68795642000000001</v>
      </c>
      <c r="BQ365">
        <v>41.459570050000004</v>
      </c>
      <c r="BR365">
        <v>1025.5714285700001</v>
      </c>
      <c r="BS365">
        <v>4843.83288842</v>
      </c>
      <c r="BT365">
        <v>38011.305382710001</v>
      </c>
      <c r="BU365">
        <v>143033.11171914</v>
      </c>
      <c r="BV365">
        <v>1002877.25934928</v>
      </c>
      <c r="BW365">
        <v>1848.50244114</v>
      </c>
      <c r="BX365">
        <v>66.073057160000005</v>
      </c>
      <c r="BY365">
        <v>10.20028271</v>
      </c>
      <c r="BZ365">
        <v>550</v>
      </c>
      <c r="CA365">
        <v>509.35714285</v>
      </c>
      <c r="CB365">
        <v>528.11111111000002</v>
      </c>
      <c r="CC365">
        <v>502.47619047000001</v>
      </c>
      <c r="CD365">
        <v>522.42857142000003</v>
      </c>
      <c r="CE365">
        <v>396</v>
      </c>
      <c r="CF365">
        <v>389.23809524000001</v>
      </c>
      <c r="CG365">
        <v>405.23611111000002</v>
      </c>
      <c r="CH365">
        <v>369.30952380999997</v>
      </c>
      <c r="CI365">
        <v>380.92857142000003</v>
      </c>
      <c r="CJ365">
        <v>154.35714285</v>
      </c>
      <c r="CK365">
        <v>120.11904762</v>
      </c>
      <c r="CL365">
        <v>122.875</v>
      </c>
      <c r="CM365">
        <v>133.16666666</v>
      </c>
      <c r="CN365">
        <v>140.92857142</v>
      </c>
      <c r="CO365">
        <v>3.7901992799999999</v>
      </c>
      <c r="CP365">
        <v>85.285714279999993</v>
      </c>
      <c r="CQ365">
        <v>79.162777770000005</v>
      </c>
      <c r="CR365">
        <v>12.771428569999999</v>
      </c>
      <c r="CS365">
        <v>31.285714280000001</v>
      </c>
      <c r="CT365">
        <v>80.857142850000002</v>
      </c>
      <c r="CU365">
        <v>79.857142850000002</v>
      </c>
      <c r="CV365">
        <v>77.884259249999999</v>
      </c>
      <c r="CW365">
        <v>30.285714280000001</v>
      </c>
      <c r="CX365">
        <v>30.14285714</v>
      </c>
      <c r="CY365">
        <v>68.714285709999999</v>
      </c>
      <c r="CZ365">
        <v>73.857142850000002</v>
      </c>
      <c r="DA365">
        <v>85.428571419999997</v>
      </c>
      <c r="DB365">
        <v>512.42857142000003</v>
      </c>
      <c r="DC365">
        <v>31</v>
      </c>
      <c r="DD365">
        <v>68.571428569999995</v>
      </c>
      <c r="DE365">
        <v>74.285714279999993</v>
      </c>
      <c r="DF365">
        <v>85.714285709999999</v>
      </c>
      <c r="DG365">
        <v>691.78571427999998</v>
      </c>
      <c r="DH365" t="e">
        <v>#N/A</v>
      </c>
      <c r="DI365" t="e">
        <v>#N/A</v>
      </c>
      <c r="DJ365" t="e">
        <v>#N/A</v>
      </c>
      <c r="DK365" t="e">
        <v>#N/A</v>
      </c>
      <c r="DL365" t="e">
        <v>#N/A</v>
      </c>
      <c r="DM365" t="e">
        <v>#N/A</v>
      </c>
      <c r="DN365" t="e">
        <v>#N/A</v>
      </c>
      <c r="DO365" t="e">
        <v>#N/A</v>
      </c>
      <c r="DP365" t="e">
        <v>#N/A</v>
      </c>
      <c r="DQ365" t="e">
        <v>#N/A</v>
      </c>
      <c r="DR365" t="e">
        <v>#N/A</v>
      </c>
      <c r="DS365" t="e">
        <v>#N/A</v>
      </c>
      <c r="DT365" t="e">
        <v>#N/A</v>
      </c>
      <c r="DU365" t="e">
        <v>#N/A</v>
      </c>
      <c r="DV365" t="e">
        <v>#N/A</v>
      </c>
      <c r="DW365" t="e">
        <v>#N/A</v>
      </c>
      <c r="DX365" t="e">
        <v>#N/A</v>
      </c>
      <c r="DY365" t="e">
        <v>#N/A</v>
      </c>
      <c r="DZ365" t="e">
        <v>#N/A</v>
      </c>
      <c r="EA365" t="e">
        <v>#N/A</v>
      </c>
      <c r="EB365" t="e">
        <v>#N/A</v>
      </c>
      <c r="EC365" t="e">
        <v>#N/A</v>
      </c>
    </row>
    <row r="366" spans="1:133" customFormat="1" x14ac:dyDescent="0.25">
      <c r="A366" t="s">
        <v>1081</v>
      </c>
      <c r="B366" t="s">
        <v>1371</v>
      </c>
      <c r="C366">
        <v>366</v>
      </c>
      <c r="D366">
        <v>195213.67142807497</v>
      </c>
      <c r="E366">
        <v>78.039478467448262</v>
      </c>
      <c r="F366">
        <v>1094.1662006018928</v>
      </c>
      <c r="G366">
        <v>56891.029992826989</v>
      </c>
      <c r="H366">
        <v>83.285714279999993</v>
      </c>
      <c r="I366">
        <v>28.335817850000002</v>
      </c>
      <c r="J366">
        <v>26.088819709999999</v>
      </c>
      <c r="K366">
        <v>11.540763</v>
      </c>
      <c r="L366">
        <v>7.3945214200000002</v>
      </c>
      <c r="M366">
        <v>7504.2857142800003</v>
      </c>
      <c r="N366">
        <v>5380.1428571400002</v>
      </c>
      <c r="O366">
        <v>5313.1428571400002</v>
      </c>
      <c r="P366">
        <v>5347.4285714199996</v>
      </c>
      <c r="Q366">
        <v>5354</v>
      </c>
      <c r="R366">
        <v>5381.8571428499999</v>
      </c>
      <c r="S366">
        <v>2124.1428571400002</v>
      </c>
      <c r="T366">
        <v>1918</v>
      </c>
      <c r="U366">
        <v>1967.8571428499999</v>
      </c>
      <c r="V366">
        <v>2023.2857142800001</v>
      </c>
      <c r="W366">
        <v>2069.2857142799999</v>
      </c>
      <c r="X366">
        <v>26.13970771</v>
      </c>
      <c r="Y366">
        <v>1.23601914</v>
      </c>
      <c r="Z366">
        <v>5299</v>
      </c>
      <c r="AA366">
        <v>5220.5714285699996</v>
      </c>
      <c r="AB366">
        <v>5172</v>
      </c>
      <c r="AC366">
        <v>5104.5831571400004</v>
      </c>
      <c r="AD366">
        <v>2248.7142857099998</v>
      </c>
      <c r="AE366">
        <v>2359</v>
      </c>
      <c r="AF366">
        <v>2443.8571428499999</v>
      </c>
      <c r="AG366">
        <v>2583.8197285699998</v>
      </c>
      <c r="AH366">
        <v>68762.225212849997</v>
      </c>
      <c r="AI366">
        <v>15093.64374442</v>
      </c>
      <c r="AJ366">
        <v>-0.22081042000000001</v>
      </c>
      <c r="AK366">
        <v>72.576485000000005</v>
      </c>
      <c r="AL366">
        <v>243712.647448</v>
      </c>
      <c r="AM366">
        <v>54.930714279999997</v>
      </c>
      <c r="AN366">
        <v>2.5638611299999998</v>
      </c>
      <c r="AO366">
        <v>17.76805014</v>
      </c>
      <c r="AP366">
        <v>0.29302856999999999</v>
      </c>
      <c r="AQ366">
        <v>1.6730428500000001</v>
      </c>
      <c r="AR366">
        <v>0.74929999999999997</v>
      </c>
      <c r="AS366">
        <v>-8.0371419999999999E-2</v>
      </c>
      <c r="AT366">
        <v>3.4856428500000001</v>
      </c>
      <c r="AU366">
        <v>392125.20540670998</v>
      </c>
      <c r="AV366">
        <v>316449.15526814002</v>
      </c>
      <c r="AW366">
        <v>316204.83097713999</v>
      </c>
      <c r="AX366">
        <v>337585.25436714001</v>
      </c>
      <c r="AY366">
        <v>376737.75735357002</v>
      </c>
      <c r="AZ366">
        <v>28394.541218850001</v>
      </c>
      <c r="BA366">
        <v>740.24304571000005</v>
      </c>
      <c r="BB366">
        <v>6447.2436937100001</v>
      </c>
      <c r="BC366">
        <v>208.58836299999999</v>
      </c>
      <c r="BD366">
        <v>201.25126241999999</v>
      </c>
      <c r="BE366">
        <v>119145.35853085</v>
      </c>
      <c r="BF366">
        <v>100543.70186671001</v>
      </c>
      <c r="BG366">
        <v>7.2832141400000001</v>
      </c>
      <c r="BH366">
        <v>544.71428571000001</v>
      </c>
      <c r="BI366">
        <v>547.15476190000004</v>
      </c>
      <c r="BJ366">
        <v>565.45238095000002</v>
      </c>
      <c r="BK366">
        <v>581.57142856999997</v>
      </c>
      <c r="BL366">
        <v>566</v>
      </c>
      <c r="BM366">
        <v>18.03298685</v>
      </c>
      <c r="BN366">
        <v>2.7503025999999999</v>
      </c>
      <c r="BO366">
        <v>0.38225999999999999</v>
      </c>
      <c r="BP366">
        <v>0.36883500000000002</v>
      </c>
      <c r="BQ366">
        <v>32.323202289999998</v>
      </c>
      <c r="BR366">
        <v>503.28571427999998</v>
      </c>
      <c r="BS366">
        <v>7423.7069974200003</v>
      </c>
      <c r="BT366">
        <v>34823.933937709997</v>
      </c>
      <c r="BU366">
        <v>123302.03089571001</v>
      </c>
      <c r="BV366">
        <v>1081548.945813</v>
      </c>
      <c r="BW366">
        <v>1850.3393249999999</v>
      </c>
      <c r="BX366">
        <v>55.831647400000001</v>
      </c>
      <c r="BY366">
        <v>8.9292802800000004</v>
      </c>
      <c r="BZ366">
        <v>244.07142856999999</v>
      </c>
      <c r="CA366">
        <v>259.11904761</v>
      </c>
      <c r="CB366">
        <v>239.40277777</v>
      </c>
      <c r="CC366">
        <v>213.04999999</v>
      </c>
      <c r="CD366">
        <v>214.14285713999999</v>
      </c>
      <c r="CE366">
        <v>188.85714285</v>
      </c>
      <c r="CF366">
        <v>201.19047619</v>
      </c>
      <c r="CG366">
        <v>184.54166666</v>
      </c>
      <c r="CH366">
        <v>165.3</v>
      </c>
      <c r="CI366">
        <v>166.71428571000001</v>
      </c>
      <c r="CJ366">
        <v>54.857142850000002</v>
      </c>
      <c r="CK366">
        <v>57.928571419999997</v>
      </c>
      <c r="CL366">
        <v>54.861111100000002</v>
      </c>
      <c r="CM366">
        <v>47.75</v>
      </c>
      <c r="CN366">
        <v>48</v>
      </c>
      <c r="CO366">
        <v>3.2824088499999999</v>
      </c>
      <c r="CP366">
        <v>85.571428569999995</v>
      </c>
      <c r="CQ366">
        <v>74.25</v>
      </c>
      <c r="CR366">
        <v>17.899999999999999</v>
      </c>
      <c r="CS366">
        <v>32.285714280000001</v>
      </c>
      <c r="CT366">
        <v>87</v>
      </c>
      <c r="CU366">
        <v>85.428571419999997</v>
      </c>
      <c r="CV366">
        <v>76.597222220000006</v>
      </c>
      <c r="CW366">
        <v>57</v>
      </c>
      <c r="CX366">
        <v>31.285714280000001</v>
      </c>
      <c r="CY366">
        <v>69.428571419999997</v>
      </c>
      <c r="CZ366">
        <v>77.714285709999999</v>
      </c>
      <c r="DA366">
        <v>87</v>
      </c>
      <c r="DB366">
        <v>726.08333332999996</v>
      </c>
      <c r="DC366">
        <v>29.14285714</v>
      </c>
      <c r="DD366">
        <v>69.571428569999995</v>
      </c>
      <c r="DE366">
        <v>79</v>
      </c>
      <c r="DF366">
        <v>87.714285709999999</v>
      </c>
      <c r="DG366">
        <v>494</v>
      </c>
      <c r="DH366" t="e">
        <v>#N/A</v>
      </c>
      <c r="DI366" t="e">
        <v>#N/A</v>
      </c>
      <c r="DJ366" t="e">
        <v>#N/A</v>
      </c>
      <c r="DK366" t="e">
        <v>#N/A</v>
      </c>
      <c r="DL366" t="e">
        <v>#N/A</v>
      </c>
      <c r="DM366" t="e">
        <v>#N/A</v>
      </c>
      <c r="DN366" t="e">
        <v>#N/A</v>
      </c>
      <c r="DO366" t="e">
        <v>#N/A</v>
      </c>
      <c r="DP366" t="e">
        <v>#N/A</v>
      </c>
      <c r="DQ366" t="e">
        <v>#N/A</v>
      </c>
      <c r="DR366" t="e">
        <v>#N/A</v>
      </c>
      <c r="DS366" t="e">
        <v>#N/A</v>
      </c>
      <c r="DT366" t="e">
        <v>#N/A</v>
      </c>
      <c r="DU366" t="e">
        <v>#N/A</v>
      </c>
      <c r="DV366" t="e">
        <v>#N/A</v>
      </c>
      <c r="DW366" t="e">
        <v>#N/A</v>
      </c>
      <c r="DX366" t="e">
        <v>#N/A</v>
      </c>
      <c r="DY366" t="e">
        <v>#N/A</v>
      </c>
      <c r="DZ366" t="e">
        <v>#N/A</v>
      </c>
      <c r="EA366" t="e">
        <v>#N/A</v>
      </c>
      <c r="EB366" t="e">
        <v>#N/A</v>
      </c>
      <c r="EC366" t="e">
        <v>#N/A</v>
      </c>
    </row>
    <row r="367" spans="1:133" customFormat="1" x14ac:dyDescent="0.25">
      <c r="A367" t="s">
        <v>1082</v>
      </c>
      <c r="B367" t="s">
        <v>1372</v>
      </c>
      <c r="C367">
        <v>367</v>
      </c>
      <c r="D367">
        <v>89478.657703259989</v>
      </c>
      <c r="E367">
        <v>86.532768087400541</v>
      </c>
      <c r="F367">
        <v>977.79933368731088</v>
      </c>
      <c r="G367">
        <v>54472.828550103928</v>
      </c>
      <c r="H367">
        <v>67.714285709999999</v>
      </c>
      <c r="I367">
        <v>27.086128710000001</v>
      </c>
      <c r="J367">
        <v>23.107850280000001</v>
      </c>
      <c r="K367">
        <v>12.447220850000001</v>
      </c>
      <c r="L367">
        <v>7.8020457099999998</v>
      </c>
      <c r="M367">
        <v>3678</v>
      </c>
      <c r="N367">
        <v>2689</v>
      </c>
      <c r="O367">
        <v>2612.8571428499999</v>
      </c>
      <c r="P367">
        <v>2627.5714285700001</v>
      </c>
      <c r="Q367">
        <v>2651.5714285700001</v>
      </c>
      <c r="R367">
        <v>2681.7142857099998</v>
      </c>
      <c r="S367">
        <v>989</v>
      </c>
      <c r="T367">
        <v>869.85714284999995</v>
      </c>
      <c r="U367">
        <v>900.14285714000005</v>
      </c>
      <c r="V367">
        <v>910.14285714000005</v>
      </c>
      <c r="W367">
        <v>945.85714284999995</v>
      </c>
      <c r="X367">
        <v>28.861895279999999</v>
      </c>
      <c r="Y367">
        <v>1.3239529999999999</v>
      </c>
      <c r="Z367">
        <v>2622.2857142799999</v>
      </c>
      <c r="AA367">
        <v>2581.5714285700001</v>
      </c>
      <c r="AB367">
        <v>2562.8571428499999</v>
      </c>
      <c r="AC367">
        <v>2568.7168571399998</v>
      </c>
      <c r="AD367">
        <v>1042.8571428499999</v>
      </c>
      <c r="AE367">
        <v>1106.71428571</v>
      </c>
      <c r="AF367">
        <v>1153.2857142800001</v>
      </c>
      <c r="AG367">
        <v>1229.82041428</v>
      </c>
      <c r="AH367">
        <v>68514.320047279994</v>
      </c>
      <c r="AI367">
        <v>16771.197262139998</v>
      </c>
      <c r="AJ367">
        <v>4.4618962800000004</v>
      </c>
      <c r="AK367">
        <v>62.881943419999999</v>
      </c>
      <c r="AL367">
        <v>253123.90623056999</v>
      </c>
      <c r="AM367">
        <v>50.581000000000003</v>
      </c>
      <c r="AN367">
        <v>3.3341160699999999</v>
      </c>
      <c r="AO367">
        <v>13.02785757</v>
      </c>
      <c r="AP367">
        <v>1.58442857</v>
      </c>
      <c r="AQ367">
        <v>-0.28968570999999999</v>
      </c>
      <c r="AR367">
        <v>-3.1653571399999998</v>
      </c>
      <c r="AS367">
        <v>-0.93927141999999997</v>
      </c>
      <c r="AT367">
        <v>1.0619857100000001</v>
      </c>
      <c r="AU367">
        <v>367393.643178</v>
      </c>
      <c r="AV367">
        <v>302900.66243527998</v>
      </c>
      <c r="AW367">
        <v>293184.55695842003</v>
      </c>
      <c r="AX367">
        <v>332876.42486527999</v>
      </c>
      <c r="AY367">
        <v>358768.32926957001</v>
      </c>
      <c r="AZ367">
        <v>24387.522992139999</v>
      </c>
      <c r="BA367">
        <v>1262.79183685</v>
      </c>
      <c r="BB367">
        <v>6088.6355445700001</v>
      </c>
      <c r="BC367">
        <v>233.70755428000001</v>
      </c>
      <c r="BD367">
        <v>91.937740000000005</v>
      </c>
      <c r="BE367">
        <v>112536.24056171</v>
      </c>
      <c r="BF367">
        <v>89633.87386028</v>
      </c>
      <c r="BG367">
        <v>6.6761559999999998</v>
      </c>
      <c r="BH367">
        <v>238.14285713999999</v>
      </c>
      <c r="BI367">
        <v>230.75</v>
      </c>
      <c r="BJ367">
        <v>238.25</v>
      </c>
      <c r="BK367">
        <v>225.28571428000001</v>
      </c>
      <c r="BL367">
        <v>230.42857142</v>
      </c>
      <c r="BM367">
        <v>16.740887140000002</v>
      </c>
      <c r="BN367">
        <v>1.8187914000000001</v>
      </c>
      <c r="BO367">
        <v>0.55121156999999998</v>
      </c>
      <c r="BP367">
        <v>0.57551370999999996</v>
      </c>
      <c r="BQ367">
        <v>31.797675089999998</v>
      </c>
      <c r="BR367">
        <v>234.5</v>
      </c>
      <c r="BS367">
        <v>9031.3115094200002</v>
      </c>
      <c r="BT367">
        <v>37696.046784999999</v>
      </c>
      <c r="BU367">
        <v>139732.63329614</v>
      </c>
      <c r="BV367">
        <v>1069813.0242858501</v>
      </c>
      <c r="BW367">
        <v>1908.4320418499999</v>
      </c>
      <c r="BX367">
        <v>50.869487220000003</v>
      </c>
      <c r="BY367">
        <v>10.29781871</v>
      </c>
      <c r="BZ367">
        <v>128.85714285</v>
      </c>
      <c r="CA367">
        <v>130.27777777</v>
      </c>
      <c r="CB367">
        <v>143.46666665999999</v>
      </c>
      <c r="CC367">
        <v>124</v>
      </c>
      <c r="CD367">
        <v>126.35714285</v>
      </c>
      <c r="CE367">
        <v>102.21428571</v>
      </c>
      <c r="CF367">
        <v>103.16666666</v>
      </c>
      <c r="CG367">
        <v>114.93333333</v>
      </c>
      <c r="CH367">
        <v>97.261904759999993</v>
      </c>
      <c r="CI367">
        <v>100.57142856999999</v>
      </c>
      <c r="CJ367">
        <v>26.14285714</v>
      </c>
      <c r="CK367">
        <v>27.11111111</v>
      </c>
      <c r="CL367">
        <v>28.533333330000001</v>
      </c>
      <c r="CM367">
        <v>26.738095229999999</v>
      </c>
      <c r="CN367">
        <v>25.571428569999998</v>
      </c>
      <c r="CO367">
        <v>3.5153811400000001</v>
      </c>
      <c r="CP367">
        <v>86.642857140000004</v>
      </c>
      <c r="CQ367">
        <v>77.055555549999994</v>
      </c>
      <c r="CR367">
        <v>17.714285709999999</v>
      </c>
      <c r="CS367">
        <v>31.857142849999999</v>
      </c>
      <c r="CT367">
        <v>87.142857140000004</v>
      </c>
      <c r="CU367">
        <v>84.428571419999997</v>
      </c>
      <c r="CV367">
        <v>75.194444439999998</v>
      </c>
      <c r="CW367">
        <v>63.285714280000001</v>
      </c>
      <c r="CX367">
        <v>25.14285714</v>
      </c>
      <c r="CY367">
        <v>72.571428569999995</v>
      </c>
      <c r="CZ367">
        <v>79.714285709999999</v>
      </c>
      <c r="DA367">
        <v>86.857142850000002</v>
      </c>
      <c r="DB367">
        <v>744</v>
      </c>
      <c r="DC367">
        <v>28.285714280000001</v>
      </c>
      <c r="DD367">
        <v>69.857142850000002</v>
      </c>
      <c r="DE367">
        <v>77.857142850000002</v>
      </c>
      <c r="DF367">
        <v>89</v>
      </c>
      <c r="DG367">
        <v>848.92857142000003</v>
      </c>
      <c r="DH367" t="e">
        <v>#N/A</v>
      </c>
      <c r="DI367" t="e">
        <v>#N/A</v>
      </c>
      <c r="DJ367" t="e">
        <v>#N/A</v>
      </c>
      <c r="DK367" t="e">
        <v>#N/A</v>
      </c>
      <c r="DL367" t="e">
        <v>#N/A</v>
      </c>
      <c r="DM367" t="e">
        <v>#N/A</v>
      </c>
      <c r="DN367" t="e">
        <v>#N/A</v>
      </c>
      <c r="DO367" t="e">
        <v>#N/A</v>
      </c>
      <c r="DP367" t="e">
        <v>#N/A</v>
      </c>
      <c r="DQ367" t="e">
        <v>#N/A</v>
      </c>
      <c r="DR367" t="e">
        <v>#N/A</v>
      </c>
      <c r="DS367" t="e">
        <v>#N/A</v>
      </c>
      <c r="DT367" t="e">
        <v>#N/A</v>
      </c>
      <c r="DU367" t="e">
        <v>#N/A</v>
      </c>
      <c r="DV367" t="e">
        <v>#N/A</v>
      </c>
      <c r="DW367" t="e">
        <v>#N/A</v>
      </c>
      <c r="DX367" t="e">
        <v>#N/A</v>
      </c>
      <c r="DY367" t="e">
        <v>#N/A</v>
      </c>
      <c r="DZ367" t="e">
        <v>#N/A</v>
      </c>
      <c r="EA367" t="e">
        <v>#N/A</v>
      </c>
      <c r="EB367" t="e">
        <v>#N/A</v>
      </c>
      <c r="EC367" t="e">
        <v>#N/A</v>
      </c>
    </row>
    <row r="368" spans="1:133" customFormat="1" x14ac:dyDescent="0.25">
      <c r="A368" t="s">
        <v>1083</v>
      </c>
      <c r="B368" t="s">
        <v>1373</v>
      </c>
      <c r="C368">
        <v>368</v>
      </c>
      <c r="D368">
        <v>67968.449468481384</v>
      </c>
      <c r="E368">
        <v>81.1992432197206</v>
      </c>
      <c r="F368">
        <v>1077.2219716952393</v>
      </c>
      <c r="G368">
        <v>57739.443043005413</v>
      </c>
      <c r="H368">
        <v>77.142857140000004</v>
      </c>
      <c r="I368">
        <v>26.870012849999998</v>
      </c>
      <c r="J368">
        <v>18.771101569999999</v>
      </c>
      <c r="K368">
        <v>10.280436570000001</v>
      </c>
      <c r="L368">
        <v>6.7234024200000002</v>
      </c>
      <c r="M368">
        <v>2939.2857142799999</v>
      </c>
      <c r="N368">
        <v>2145.1428571400002</v>
      </c>
      <c r="O368">
        <v>2128.1428571400002</v>
      </c>
      <c r="P368">
        <v>2128.1428571400002</v>
      </c>
      <c r="Q368">
        <v>2136</v>
      </c>
      <c r="R368">
        <v>2149.5714285700001</v>
      </c>
      <c r="S368">
        <v>794.14285714000005</v>
      </c>
      <c r="T368">
        <v>709.57142856999997</v>
      </c>
      <c r="U368">
        <v>736.71428571000001</v>
      </c>
      <c r="V368">
        <v>750.42857142000003</v>
      </c>
      <c r="W368">
        <v>765.71428571000001</v>
      </c>
      <c r="X368">
        <v>25.06041428</v>
      </c>
      <c r="Y368">
        <v>1.15329328</v>
      </c>
      <c r="Z368">
        <v>2119.7142857099998</v>
      </c>
      <c r="AA368">
        <v>2099.2857142799999</v>
      </c>
      <c r="AB368">
        <v>2081.8571428499999</v>
      </c>
      <c r="AC368">
        <v>2096.8794857100002</v>
      </c>
      <c r="AD368">
        <v>842.71428571000001</v>
      </c>
      <c r="AE368">
        <v>887.42857142000003</v>
      </c>
      <c r="AF368">
        <v>930.14285714000005</v>
      </c>
      <c r="AG368">
        <v>970.87684285</v>
      </c>
      <c r="AH368">
        <v>68450.943857000006</v>
      </c>
      <c r="AI368">
        <v>14267.200258569999</v>
      </c>
      <c r="AJ368">
        <v>5.1095878499999996</v>
      </c>
      <c r="AK368">
        <v>95.806772570000007</v>
      </c>
      <c r="AL368">
        <v>254821.780413</v>
      </c>
      <c r="AM368">
        <v>51.554571420000002</v>
      </c>
      <c r="AN368">
        <v>2.2032302399999999</v>
      </c>
      <c r="AO368">
        <v>11.058661710000001</v>
      </c>
      <c r="AP368">
        <v>3.4338000000000002</v>
      </c>
      <c r="AQ368">
        <v>3.6338857099999999</v>
      </c>
      <c r="AR368">
        <v>2.2611285699999999</v>
      </c>
      <c r="AS368">
        <v>1.419</v>
      </c>
      <c r="AT368">
        <v>3.2974142799999999</v>
      </c>
      <c r="AU368">
        <v>397919.06059513998</v>
      </c>
      <c r="AV368">
        <v>325595.796347</v>
      </c>
      <c r="AW368">
        <v>328387.25417942001</v>
      </c>
      <c r="AX368">
        <v>373291.73080714</v>
      </c>
      <c r="AY368">
        <v>391678.14398985001</v>
      </c>
      <c r="AZ368">
        <v>25448.686571139999</v>
      </c>
      <c r="BA368">
        <v>834.87567214000001</v>
      </c>
      <c r="BB368">
        <v>5403.0051422799997</v>
      </c>
      <c r="BC368">
        <v>94.537716279999998</v>
      </c>
      <c r="BD368">
        <v>70.557969850000006</v>
      </c>
      <c r="BE368">
        <v>112541.76992571</v>
      </c>
      <c r="BF368">
        <v>95387.254882570007</v>
      </c>
      <c r="BG368">
        <v>6.3710015699999998</v>
      </c>
      <c r="BH368">
        <v>184</v>
      </c>
      <c r="BI368">
        <v>193.90277778000001</v>
      </c>
      <c r="BJ368">
        <v>194.27380951999999</v>
      </c>
      <c r="BK368">
        <v>187</v>
      </c>
      <c r="BL368">
        <v>184</v>
      </c>
      <c r="BM368">
        <v>15.987557710000001</v>
      </c>
      <c r="BN368">
        <v>3.692971</v>
      </c>
      <c r="BO368">
        <v>0.59006742000000001</v>
      </c>
      <c r="BP368">
        <v>0.41347033</v>
      </c>
      <c r="BQ368">
        <v>32.313172119999997</v>
      </c>
      <c r="BR368">
        <v>175.28571428000001</v>
      </c>
      <c r="BS368">
        <v>7768.4493261400003</v>
      </c>
      <c r="BT368">
        <v>37966.048714140001</v>
      </c>
      <c r="BU368">
        <v>140620.04051657001</v>
      </c>
      <c r="BV368">
        <v>1107374.74961871</v>
      </c>
      <c r="BW368">
        <v>2033.1580308499999</v>
      </c>
      <c r="BX368">
        <v>51.721714300000002</v>
      </c>
      <c r="BY368">
        <v>10.082668139999999</v>
      </c>
      <c r="BZ368">
        <v>103.5</v>
      </c>
      <c r="CA368">
        <v>105.38095238</v>
      </c>
      <c r="CB368">
        <v>100.03571427999999</v>
      </c>
      <c r="CC368">
        <v>100.58333333</v>
      </c>
      <c r="CD368">
        <v>96.642857140000004</v>
      </c>
      <c r="CE368">
        <v>80.785714279999993</v>
      </c>
      <c r="CF368">
        <v>86.511904759999993</v>
      </c>
      <c r="CG368">
        <v>81.285714279999993</v>
      </c>
      <c r="CH368">
        <v>80.559523799999994</v>
      </c>
      <c r="CI368">
        <v>76.785714279999993</v>
      </c>
      <c r="CJ368">
        <v>22.428571420000001</v>
      </c>
      <c r="CK368">
        <v>18.86904762</v>
      </c>
      <c r="CL368">
        <v>18.75</v>
      </c>
      <c r="CM368">
        <v>20.02380952</v>
      </c>
      <c r="CN368">
        <v>18.857142849999999</v>
      </c>
      <c r="CO368">
        <v>3.4926832800000001</v>
      </c>
      <c r="CP368">
        <v>86</v>
      </c>
      <c r="CQ368">
        <v>74.208333330000002</v>
      </c>
      <c r="CR368">
        <v>14.03333333</v>
      </c>
      <c r="CS368">
        <v>30.428571420000001</v>
      </c>
      <c r="CT368">
        <v>88.142857140000004</v>
      </c>
      <c r="CU368">
        <v>86.571428569999995</v>
      </c>
      <c r="CV368">
        <v>64.305555549999994</v>
      </c>
      <c r="CW368">
        <v>46.466666660000001</v>
      </c>
      <c r="CX368">
        <v>27.714285709999999</v>
      </c>
      <c r="CY368">
        <v>74.571428569999995</v>
      </c>
      <c r="CZ368">
        <v>83</v>
      </c>
      <c r="DA368">
        <v>89.571428569999995</v>
      </c>
      <c r="DB368">
        <v>674.28571427999998</v>
      </c>
      <c r="DC368">
        <v>31.285714280000001</v>
      </c>
      <c r="DD368">
        <v>75.142857140000004</v>
      </c>
      <c r="DE368">
        <v>79.857142850000002</v>
      </c>
      <c r="DF368">
        <v>88.857142850000002</v>
      </c>
      <c r="DG368">
        <v>1025.3571428499999</v>
      </c>
      <c r="DH368" t="e">
        <v>#N/A</v>
      </c>
      <c r="DI368" t="e">
        <v>#N/A</v>
      </c>
      <c r="DJ368" t="e">
        <v>#N/A</v>
      </c>
      <c r="DK368" t="e">
        <v>#N/A</v>
      </c>
      <c r="DL368" t="e">
        <v>#N/A</v>
      </c>
      <c r="DM368" t="e">
        <v>#N/A</v>
      </c>
      <c r="DN368" t="e">
        <v>#N/A</v>
      </c>
      <c r="DO368" t="e">
        <v>#N/A</v>
      </c>
      <c r="DP368" t="e">
        <v>#N/A</v>
      </c>
      <c r="DQ368" t="e">
        <v>#N/A</v>
      </c>
      <c r="DR368" t="e">
        <v>#N/A</v>
      </c>
      <c r="DS368" t="e">
        <v>#N/A</v>
      </c>
      <c r="DT368" t="e">
        <v>#N/A</v>
      </c>
      <c r="DU368" t="e">
        <v>#N/A</v>
      </c>
      <c r="DV368" t="e">
        <v>#N/A</v>
      </c>
      <c r="DW368" t="e">
        <v>#N/A</v>
      </c>
      <c r="DX368" t="e">
        <v>#N/A</v>
      </c>
      <c r="DY368" t="e">
        <v>#N/A</v>
      </c>
      <c r="DZ368" t="e">
        <v>#N/A</v>
      </c>
      <c r="EA368" t="e">
        <v>#N/A</v>
      </c>
      <c r="EB368" t="e">
        <v>#N/A</v>
      </c>
      <c r="EC368" t="e">
        <v>#N/A</v>
      </c>
    </row>
    <row r="369" spans="1:133" customFormat="1" x14ac:dyDescent="0.25">
      <c r="A369" t="s">
        <v>1084</v>
      </c>
      <c r="B369" t="s">
        <v>1374</v>
      </c>
      <c r="C369">
        <v>369</v>
      </c>
      <c r="D369">
        <v>77383.401075187416</v>
      </c>
      <c r="E369">
        <v>68.66098892804149</v>
      </c>
      <c r="F369">
        <v>1289.498684119912</v>
      </c>
      <c r="G369">
        <v>50365.402729163558</v>
      </c>
      <c r="H369">
        <v>88</v>
      </c>
      <c r="I369">
        <v>26.568389419999999</v>
      </c>
      <c r="J369">
        <v>22.96650142</v>
      </c>
      <c r="K369">
        <v>6.6747678500000003</v>
      </c>
      <c r="L369">
        <v>4.6887712800000001</v>
      </c>
      <c r="M369">
        <v>4186.5714285699996</v>
      </c>
      <c r="N369">
        <v>3058.8571428499999</v>
      </c>
      <c r="O369">
        <v>3049.8571428499999</v>
      </c>
      <c r="P369">
        <v>3059.2857142799999</v>
      </c>
      <c r="Q369">
        <v>3039.1428571400002</v>
      </c>
      <c r="R369">
        <v>3064</v>
      </c>
      <c r="S369">
        <v>1127.71428571</v>
      </c>
      <c r="T369">
        <v>933.42857142000003</v>
      </c>
      <c r="U369">
        <v>979.57142856999997</v>
      </c>
      <c r="V369">
        <v>1022.42857142</v>
      </c>
      <c r="W369">
        <v>1053.5714285700001</v>
      </c>
      <c r="X369">
        <v>17.665106420000001</v>
      </c>
      <c r="Y369">
        <v>0.67376256999999995</v>
      </c>
      <c r="Z369">
        <v>2996</v>
      </c>
      <c r="AA369">
        <v>2951.42857142</v>
      </c>
      <c r="AB369">
        <v>2939.8571428499999</v>
      </c>
      <c r="AC369">
        <v>2934.66641428</v>
      </c>
      <c r="AD369">
        <v>1210.71428571</v>
      </c>
      <c r="AE369">
        <v>1292.5714285700001</v>
      </c>
      <c r="AF369">
        <v>1335</v>
      </c>
      <c r="AG369">
        <v>1421.9406142800001</v>
      </c>
      <c r="AH369">
        <v>65308.897311139997</v>
      </c>
      <c r="AI369">
        <v>9659.2607511400001</v>
      </c>
      <c r="AJ369">
        <v>12.50016542</v>
      </c>
      <c r="AK369">
        <v>137.59699314</v>
      </c>
      <c r="AL369">
        <v>248615.49808014001</v>
      </c>
      <c r="AM369">
        <v>47.973571419999999</v>
      </c>
      <c r="AN369">
        <v>2.0551224299999999</v>
      </c>
      <c r="AO369">
        <v>11.68927528</v>
      </c>
      <c r="AP369">
        <v>7.3948571400000001</v>
      </c>
      <c r="AQ369">
        <v>5.7195857099999996</v>
      </c>
      <c r="AR369">
        <v>4.7832428499999997</v>
      </c>
      <c r="AS369">
        <v>5.1667285700000001</v>
      </c>
      <c r="AT369">
        <v>4.0964142800000003</v>
      </c>
      <c r="AU369">
        <v>429318.10512600001</v>
      </c>
      <c r="AV369">
        <v>322351.12807942001</v>
      </c>
      <c r="AW369">
        <v>335391.00864328002</v>
      </c>
      <c r="AX369">
        <v>380728.08842556999</v>
      </c>
      <c r="AY369">
        <v>411287.538635</v>
      </c>
      <c r="AZ369">
        <v>24544.428410280001</v>
      </c>
      <c r="BA369">
        <v>643.46643871000003</v>
      </c>
      <c r="BB369">
        <v>3718.03912042</v>
      </c>
      <c r="BC369">
        <v>119.47903271</v>
      </c>
      <c r="BD369">
        <v>66.623009710000005</v>
      </c>
      <c r="BE369">
        <v>115348.638513</v>
      </c>
      <c r="BF369">
        <v>94544.305262420006</v>
      </c>
      <c r="BG369">
        <v>5.7043301399999997</v>
      </c>
      <c r="BH369">
        <v>232.42857142</v>
      </c>
      <c r="BI369">
        <v>238.03571428000001</v>
      </c>
      <c r="BJ369">
        <v>239.61904761</v>
      </c>
      <c r="BK369">
        <v>231.57142856999999</v>
      </c>
      <c r="BL369">
        <v>221</v>
      </c>
      <c r="BM369">
        <v>14.476191139999999</v>
      </c>
      <c r="BN369">
        <v>0.88278400000000001</v>
      </c>
      <c r="BO369">
        <v>0.44427570999999999</v>
      </c>
      <c r="BP369">
        <v>0.51563157000000004</v>
      </c>
      <c r="BQ369">
        <v>30.01350884</v>
      </c>
      <c r="BR369">
        <v>214.85714285</v>
      </c>
      <c r="BS369">
        <v>4974.4406875699997</v>
      </c>
      <c r="BT369">
        <v>34367.064433569998</v>
      </c>
      <c r="BU369">
        <v>129948.94811714</v>
      </c>
      <c r="BV369">
        <v>1112824.46120614</v>
      </c>
      <c r="BW369">
        <v>1674.77939528</v>
      </c>
      <c r="BX369">
        <v>46.500127890000002</v>
      </c>
      <c r="BY369">
        <v>9.1233944200000003</v>
      </c>
      <c r="BZ369">
        <v>139.21428571000001</v>
      </c>
      <c r="CA369">
        <v>135.81944444000001</v>
      </c>
      <c r="CB369">
        <v>113.375</v>
      </c>
      <c r="CC369">
        <v>131.96666665999999</v>
      </c>
      <c r="CD369">
        <v>131.14285713999999</v>
      </c>
      <c r="CE369">
        <v>107.85714285</v>
      </c>
      <c r="CF369">
        <v>105.27777777</v>
      </c>
      <c r="CG369">
        <v>86.875</v>
      </c>
      <c r="CH369">
        <v>102.38333333</v>
      </c>
      <c r="CI369">
        <v>99.928571419999997</v>
      </c>
      <c r="CJ369">
        <v>31.14285714</v>
      </c>
      <c r="CK369">
        <v>30.541666660000001</v>
      </c>
      <c r="CL369">
        <v>26.499999989999999</v>
      </c>
      <c r="CM369">
        <v>29.583333329999999</v>
      </c>
      <c r="CN369">
        <v>31.571428569999998</v>
      </c>
      <c r="CO369">
        <v>3.1772894200000001</v>
      </c>
      <c r="CP369">
        <v>86.714285709999999</v>
      </c>
      <c r="CR369">
        <v>14.166666660000001</v>
      </c>
      <c r="CS369">
        <v>31.571428569999998</v>
      </c>
      <c r="CT369">
        <v>86</v>
      </c>
      <c r="CU369">
        <v>84.428571419999997</v>
      </c>
      <c r="CV369">
        <v>76.583333330000002</v>
      </c>
      <c r="CW369">
        <v>63.291666659999997</v>
      </c>
      <c r="CX369">
        <v>33.714285709999999</v>
      </c>
      <c r="CY369">
        <v>72.428571419999997</v>
      </c>
      <c r="CZ369">
        <v>82.142857140000004</v>
      </c>
      <c r="DA369">
        <v>90.714285709999999</v>
      </c>
      <c r="DB369">
        <v>613.57142856999997</v>
      </c>
      <c r="DC369">
        <v>33.571428570000002</v>
      </c>
      <c r="DD369">
        <v>73.428571419999997</v>
      </c>
      <c r="DE369">
        <v>81</v>
      </c>
      <c r="DF369">
        <v>89.714285709999999</v>
      </c>
      <c r="DG369">
        <v>806.21428571000001</v>
      </c>
      <c r="DH369" t="e">
        <v>#N/A</v>
      </c>
      <c r="DI369" t="e">
        <v>#N/A</v>
      </c>
      <c r="DJ369" t="e">
        <v>#N/A</v>
      </c>
      <c r="DK369" t="e">
        <v>#N/A</v>
      </c>
      <c r="DL369" t="e">
        <v>#N/A</v>
      </c>
      <c r="DM369" t="e">
        <v>#N/A</v>
      </c>
      <c r="DN369" t="e">
        <v>#N/A</v>
      </c>
      <c r="DO369" t="e">
        <v>#N/A</v>
      </c>
      <c r="DP369" t="e">
        <v>#N/A</v>
      </c>
      <c r="DQ369" t="e">
        <v>#N/A</v>
      </c>
      <c r="DR369" t="e">
        <v>#N/A</v>
      </c>
      <c r="DS369" t="e">
        <v>#N/A</v>
      </c>
      <c r="DT369" t="e">
        <v>#N/A</v>
      </c>
      <c r="DU369" t="e">
        <v>#N/A</v>
      </c>
      <c r="DV369" t="e">
        <v>#N/A</v>
      </c>
      <c r="DW369" t="e">
        <v>#N/A</v>
      </c>
      <c r="DX369" t="e">
        <v>#N/A</v>
      </c>
      <c r="DY369" t="e">
        <v>#N/A</v>
      </c>
      <c r="DZ369" t="e">
        <v>#N/A</v>
      </c>
      <c r="EA369" t="e">
        <v>#N/A</v>
      </c>
      <c r="EB369" t="e">
        <v>#N/A</v>
      </c>
      <c r="EC369" t="e">
        <v>#N/A</v>
      </c>
    </row>
    <row r="370" spans="1:133" customFormat="1" x14ac:dyDescent="0.25">
      <c r="A370" t="s">
        <v>1085</v>
      </c>
      <c r="B370" t="s">
        <v>1375</v>
      </c>
      <c r="C370">
        <v>370</v>
      </c>
      <c r="D370">
        <v>73311.504440526871</v>
      </c>
      <c r="E370">
        <v>92.205450852217652</v>
      </c>
      <c r="F370">
        <v>1070.4759017052188</v>
      </c>
      <c r="G370">
        <v>43913.301765452743</v>
      </c>
      <c r="H370">
        <v>58.571428570000002</v>
      </c>
      <c r="I370">
        <v>27.367253000000002</v>
      </c>
      <c r="J370">
        <v>19.75553571</v>
      </c>
      <c r="K370">
        <v>13.84621314</v>
      </c>
      <c r="L370">
        <v>8.1819912800000001</v>
      </c>
      <c r="M370">
        <v>2396.8571428499999</v>
      </c>
      <c r="N370">
        <v>1736.42857142</v>
      </c>
      <c r="O370">
        <v>1700.1428571399999</v>
      </c>
      <c r="P370">
        <v>1704</v>
      </c>
      <c r="Q370">
        <v>1715.71428571</v>
      </c>
      <c r="R370">
        <v>1734.71428571</v>
      </c>
      <c r="S370">
        <v>660.42857142000003</v>
      </c>
      <c r="T370">
        <v>627.57142856999997</v>
      </c>
      <c r="U370">
        <v>636.71428571000001</v>
      </c>
      <c r="V370">
        <v>639.57142856999997</v>
      </c>
      <c r="W370">
        <v>646.14285714000005</v>
      </c>
      <c r="X370">
        <v>29.865539999999999</v>
      </c>
      <c r="Y370">
        <v>1.4110971400000001</v>
      </c>
      <c r="Z370">
        <v>1701.71428571</v>
      </c>
      <c r="AA370">
        <v>1686.8571428499999</v>
      </c>
      <c r="AB370">
        <v>1658.5714285700001</v>
      </c>
      <c r="AC370">
        <v>1668.5336857100001</v>
      </c>
      <c r="AD370">
        <v>692</v>
      </c>
      <c r="AE370">
        <v>718.14285714000005</v>
      </c>
      <c r="AF370">
        <v>741.14285714000005</v>
      </c>
      <c r="AG370">
        <v>772.43008570999996</v>
      </c>
      <c r="AH370">
        <v>86541.669236140006</v>
      </c>
      <c r="AI370">
        <v>21981.68946614</v>
      </c>
      <c r="AJ370">
        <v>18.02817585</v>
      </c>
      <c r="AK370">
        <v>92.601245849999998</v>
      </c>
      <c r="AL370">
        <v>318491.64450941997</v>
      </c>
      <c r="AM370">
        <v>57.701000000000001</v>
      </c>
      <c r="AN370">
        <v>1.9429736200000001</v>
      </c>
      <c r="AO370">
        <v>9.8827838499999991</v>
      </c>
      <c r="AP370">
        <v>10.83331428</v>
      </c>
      <c r="AQ370">
        <v>12.087942849999999</v>
      </c>
      <c r="AR370">
        <v>9.7970428500000004</v>
      </c>
      <c r="AS370">
        <v>8.8818000000000001</v>
      </c>
      <c r="AT370">
        <v>10.70567142</v>
      </c>
      <c r="AU370">
        <v>404526.79804814002</v>
      </c>
      <c r="AV370">
        <v>324043.45363315998</v>
      </c>
      <c r="AW370">
        <v>347789.79829241999</v>
      </c>
      <c r="AX370">
        <v>390360.06237241998</v>
      </c>
      <c r="AY370">
        <v>388271.38199600001</v>
      </c>
      <c r="AZ370">
        <v>32527.233110280002</v>
      </c>
      <c r="BA370">
        <v>1581.0155434200001</v>
      </c>
      <c r="BB370">
        <v>8569.5485981399997</v>
      </c>
      <c r="BC370">
        <v>144.05213057</v>
      </c>
      <c r="BD370">
        <v>258.16970027999997</v>
      </c>
      <c r="BE370">
        <v>148309.15627328001</v>
      </c>
      <c r="BF370">
        <v>119925.48680114</v>
      </c>
      <c r="BG370">
        <v>8.0276257100000006</v>
      </c>
      <c r="BH370">
        <v>194</v>
      </c>
      <c r="BI370">
        <v>196.70833332999999</v>
      </c>
      <c r="BJ370">
        <v>188.79761904</v>
      </c>
      <c r="BK370">
        <v>180.28571428000001</v>
      </c>
      <c r="BL370">
        <v>188.28571428000001</v>
      </c>
      <c r="BM370">
        <v>20.364364850000001</v>
      </c>
      <c r="BN370">
        <v>3.7361415</v>
      </c>
      <c r="BO370">
        <v>0.64814042000000005</v>
      </c>
      <c r="BP370">
        <v>0.74282532999999995</v>
      </c>
      <c r="BQ370">
        <v>34.599550370000003</v>
      </c>
      <c r="BR370">
        <v>176.57142856999999</v>
      </c>
      <c r="BS370">
        <v>11336.283152</v>
      </c>
      <c r="BT370">
        <v>45977.991658710002</v>
      </c>
      <c r="BU370">
        <v>168958.84517928</v>
      </c>
      <c r="BV370">
        <v>1228357.8594834199</v>
      </c>
      <c r="BW370">
        <v>1620.1176415699999</v>
      </c>
      <c r="BX370">
        <v>48.149127589999999</v>
      </c>
      <c r="BY370">
        <v>10.831338280000001</v>
      </c>
      <c r="BZ370">
        <v>88.428571419999997</v>
      </c>
      <c r="CA370">
        <v>98.440476189999998</v>
      </c>
      <c r="CB370">
        <v>94.583333330000002</v>
      </c>
      <c r="CC370">
        <v>93.119047609999996</v>
      </c>
      <c r="CD370">
        <v>92.571428569999995</v>
      </c>
      <c r="CE370">
        <v>67.928571419999997</v>
      </c>
      <c r="CF370">
        <v>79.476190470000006</v>
      </c>
      <c r="CG370">
        <v>76.845238089999995</v>
      </c>
      <c r="CH370">
        <v>75.559523799999994</v>
      </c>
      <c r="CI370">
        <v>73.071428569999995</v>
      </c>
      <c r="CJ370">
        <v>20</v>
      </c>
      <c r="CK370">
        <v>18.964285709999999</v>
      </c>
      <c r="CL370">
        <v>17.738095229999999</v>
      </c>
      <c r="CM370">
        <v>17.559523810000002</v>
      </c>
      <c r="CN370">
        <v>19.357142849999999</v>
      </c>
      <c r="CO370">
        <v>3.8913535700000002</v>
      </c>
      <c r="CP370">
        <v>85.5</v>
      </c>
      <c r="CQ370">
        <v>72.722222220000006</v>
      </c>
      <c r="CR370">
        <v>15.75</v>
      </c>
      <c r="CS370">
        <v>36.714285709999999</v>
      </c>
      <c r="CT370">
        <v>91.857142850000002</v>
      </c>
      <c r="CU370">
        <v>90.285714279999993</v>
      </c>
      <c r="CV370">
        <v>67.055555549999994</v>
      </c>
      <c r="CW370">
        <v>47</v>
      </c>
      <c r="CX370">
        <v>24.14285714</v>
      </c>
      <c r="CY370">
        <v>71.571428569999995</v>
      </c>
      <c r="CZ370">
        <v>79.571428569999995</v>
      </c>
      <c r="DA370">
        <v>87.142857140000004</v>
      </c>
      <c r="DB370">
        <v>760.41666666000003</v>
      </c>
      <c r="DC370">
        <v>31.428571420000001</v>
      </c>
      <c r="DD370">
        <v>70.285714279999993</v>
      </c>
      <c r="DE370">
        <v>81.714285709999999</v>
      </c>
      <c r="DF370">
        <v>85.857142850000002</v>
      </c>
      <c r="DG370">
        <v>706</v>
      </c>
      <c r="DH370" t="e">
        <v>#N/A</v>
      </c>
      <c r="DI370" t="e">
        <v>#N/A</v>
      </c>
      <c r="DJ370" t="e">
        <v>#N/A</v>
      </c>
      <c r="DK370" t="e">
        <v>#N/A</v>
      </c>
      <c r="DL370" t="e">
        <v>#N/A</v>
      </c>
      <c r="DM370" t="e">
        <v>#N/A</v>
      </c>
      <c r="DN370" t="e">
        <v>#N/A</v>
      </c>
      <c r="DO370" t="e">
        <v>#N/A</v>
      </c>
      <c r="DP370" t="e">
        <v>#N/A</v>
      </c>
      <c r="DQ370" t="e">
        <v>#N/A</v>
      </c>
      <c r="DR370" t="e">
        <v>#N/A</v>
      </c>
      <c r="DS370" t="e">
        <v>#N/A</v>
      </c>
      <c r="DT370" t="e">
        <v>#N/A</v>
      </c>
      <c r="DU370" t="e">
        <v>#N/A</v>
      </c>
      <c r="DV370" t="e">
        <v>#N/A</v>
      </c>
      <c r="DW370" t="e">
        <v>#N/A</v>
      </c>
      <c r="DX370" t="e">
        <v>#N/A</v>
      </c>
      <c r="DY370" t="e">
        <v>#N/A</v>
      </c>
      <c r="DZ370" t="e">
        <v>#N/A</v>
      </c>
      <c r="EA370" t="e">
        <v>#N/A</v>
      </c>
      <c r="EB370" t="e">
        <v>#N/A</v>
      </c>
      <c r="EC370" t="e">
        <v>#N/A</v>
      </c>
    </row>
    <row r="371" spans="1:133" customFormat="1" x14ac:dyDescent="0.25">
      <c r="A371" t="s">
        <v>1086</v>
      </c>
      <c r="B371" t="s">
        <v>1376</v>
      </c>
      <c r="C371">
        <v>371</v>
      </c>
      <c r="D371">
        <v>76219.631542077957</v>
      </c>
      <c r="E371">
        <v>80.281424386109848</v>
      </c>
      <c r="F371">
        <v>1131.1627310303759</v>
      </c>
      <c r="G371">
        <v>47871.482614452252</v>
      </c>
      <c r="H371">
        <v>70.714285709999999</v>
      </c>
      <c r="I371">
        <v>28.518503849999998</v>
      </c>
      <c r="J371">
        <v>19.448736570000001</v>
      </c>
      <c r="K371">
        <v>14.14897457</v>
      </c>
      <c r="L371">
        <v>8.7453101400000008</v>
      </c>
      <c r="M371">
        <v>2738.1428571400002</v>
      </c>
      <c r="N371">
        <v>1960.1428571399999</v>
      </c>
      <c r="O371">
        <v>1944.2857142800001</v>
      </c>
      <c r="P371">
        <v>1950.2857142800001</v>
      </c>
      <c r="Q371">
        <v>1959.2857142800001</v>
      </c>
      <c r="R371">
        <v>1966</v>
      </c>
      <c r="S371">
        <v>778</v>
      </c>
      <c r="T371">
        <v>741.42857142000003</v>
      </c>
      <c r="U371">
        <v>749.85714284999995</v>
      </c>
      <c r="V371">
        <v>748.28571427999998</v>
      </c>
      <c r="W371">
        <v>761.28571427999998</v>
      </c>
      <c r="X371">
        <v>30.667587279999999</v>
      </c>
      <c r="Y371">
        <v>1.4783834199999999</v>
      </c>
      <c r="Z371">
        <v>1932.5714285700001</v>
      </c>
      <c r="AA371">
        <v>1908.1428571399999</v>
      </c>
      <c r="AB371">
        <v>1904.8571428499999</v>
      </c>
      <c r="AC371">
        <v>1899.8667285700001</v>
      </c>
      <c r="AD371">
        <v>809.42857142000003</v>
      </c>
      <c r="AE371">
        <v>844.57142856999997</v>
      </c>
      <c r="AF371">
        <v>875.28571427999998</v>
      </c>
      <c r="AG371">
        <v>909.66232857</v>
      </c>
      <c r="AH371">
        <v>79040.187464710005</v>
      </c>
      <c r="AI371">
        <v>20687.911442569999</v>
      </c>
      <c r="AJ371">
        <v>10.55495842</v>
      </c>
      <c r="AK371">
        <v>135.29655</v>
      </c>
      <c r="AL371">
        <v>277672.12087828002</v>
      </c>
      <c r="AM371">
        <v>55.637</v>
      </c>
      <c r="AN371">
        <v>1.88213506</v>
      </c>
      <c r="AO371">
        <v>12.05832442</v>
      </c>
      <c r="AP371">
        <v>5.7854571400000001</v>
      </c>
      <c r="AQ371">
        <v>7.3227571400000002</v>
      </c>
      <c r="AR371">
        <v>4.8857857100000004</v>
      </c>
      <c r="AS371">
        <v>5.6244857100000001</v>
      </c>
      <c r="AT371">
        <v>6.5647857099999998</v>
      </c>
      <c r="AU371">
        <v>419546.50400616002</v>
      </c>
      <c r="AV371">
        <v>314476.68827500002</v>
      </c>
      <c r="AW371">
        <v>325587.63722213998</v>
      </c>
      <c r="AX371">
        <v>405058.27987432998</v>
      </c>
      <c r="AY371">
        <v>400655.77226683003</v>
      </c>
      <c r="AZ371">
        <v>30267.987224</v>
      </c>
      <c r="BA371">
        <v>1267.8506518500001</v>
      </c>
      <c r="BB371">
        <v>8170.7087664199998</v>
      </c>
      <c r="BC371">
        <v>183.89465856999999</v>
      </c>
      <c r="BD371">
        <v>199.20670799999999</v>
      </c>
      <c r="BE371">
        <v>127110.95522314</v>
      </c>
      <c r="BF371">
        <v>105779.85478713999</v>
      </c>
      <c r="BG371">
        <v>7.3423088300000003</v>
      </c>
      <c r="BH371">
        <v>205.5</v>
      </c>
      <c r="BI371">
        <v>213.78571428000001</v>
      </c>
      <c r="BJ371">
        <v>209.28571428000001</v>
      </c>
      <c r="BK371">
        <v>192</v>
      </c>
      <c r="BL371">
        <v>199.5</v>
      </c>
      <c r="BM371">
        <v>17.735910659999998</v>
      </c>
      <c r="BN371">
        <v>4.8320577499999997</v>
      </c>
      <c r="BO371">
        <v>0.64655039999999997</v>
      </c>
      <c r="BP371">
        <v>0.69862849999999999</v>
      </c>
      <c r="BQ371">
        <v>34.55105691</v>
      </c>
      <c r="BR371">
        <v>183.83333332999999</v>
      </c>
      <c r="BS371">
        <v>10730.935012</v>
      </c>
      <c r="BT371">
        <v>42179.139547569997</v>
      </c>
      <c r="BU371">
        <v>148698.93738871001</v>
      </c>
      <c r="BV371">
        <v>1137607.7457296599</v>
      </c>
      <c r="BW371">
        <v>1720.6376704199999</v>
      </c>
      <c r="BX371">
        <v>43.867370729999998</v>
      </c>
      <c r="BY371">
        <v>9.9230699999999992</v>
      </c>
      <c r="BZ371">
        <v>98.416666660000004</v>
      </c>
      <c r="CA371">
        <v>112.33333333</v>
      </c>
      <c r="CB371">
        <v>109.84523809</v>
      </c>
      <c r="CC371">
        <v>104.02777777</v>
      </c>
      <c r="CD371">
        <v>105.66666666</v>
      </c>
      <c r="CE371">
        <v>77</v>
      </c>
      <c r="CF371">
        <v>92.369047609999996</v>
      </c>
      <c r="CG371">
        <v>89.02380952</v>
      </c>
      <c r="CH371">
        <v>83.611111109999996</v>
      </c>
      <c r="CI371">
        <v>82.916666660000004</v>
      </c>
      <c r="CJ371">
        <v>21.583333329999999</v>
      </c>
      <c r="CK371">
        <v>19.964285709999999</v>
      </c>
      <c r="CL371">
        <v>20.821428569999998</v>
      </c>
      <c r="CM371">
        <v>20.416666660000001</v>
      </c>
      <c r="CN371">
        <v>22.666666660000001</v>
      </c>
      <c r="CO371">
        <v>3.6623079999999999</v>
      </c>
      <c r="CP371">
        <v>86.214285709999999</v>
      </c>
      <c r="CQ371">
        <v>78.465848960000002</v>
      </c>
      <c r="CR371">
        <v>16.666666660000001</v>
      </c>
      <c r="CS371">
        <v>37.285714280000001</v>
      </c>
      <c r="CT371">
        <v>91</v>
      </c>
      <c r="CU371">
        <v>91.142857140000004</v>
      </c>
      <c r="CV371">
        <v>75.867283950000001</v>
      </c>
      <c r="CW371">
        <v>59.333333330000002</v>
      </c>
      <c r="CX371">
        <v>26</v>
      </c>
      <c r="CY371">
        <v>74</v>
      </c>
      <c r="CZ371">
        <v>81.142857140000004</v>
      </c>
      <c r="DA371">
        <v>86</v>
      </c>
      <c r="DB371">
        <v>740</v>
      </c>
      <c r="DC371">
        <v>23.571428569999998</v>
      </c>
      <c r="DD371">
        <v>74.142857140000004</v>
      </c>
      <c r="DE371">
        <v>81</v>
      </c>
      <c r="DF371">
        <v>91.285714279999993</v>
      </c>
      <c r="DG371">
        <v>760.57142856999997</v>
      </c>
      <c r="DH371" t="e">
        <v>#N/A</v>
      </c>
      <c r="DI371" t="e">
        <v>#N/A</v>
      </c>
      <c r="DJ371" t="e">
        <v>#N/A</v>
      </c>
      <c r="DK371" t="e">
        <v>#N/A</v>
      </c>
      <c r="DL371" t="e">
        <v>#N/A</v>
      </c>
      <c r="DM371" t="e">
        <v>#N/A</v>
      </c>
      <c r="DN371" t="e">
        <v>#N/A</v>
      </c>
      <c r="DO371" t="e">
        <v>#N/A</v>
      </c>
      <c r="DP371" t="e">
        <v>#N/A</v>
      </c>
      <c r="DQ371" t="e">
        <v>#N/A</v>
      </c>
      <c r="DR371" t="e">
        <v>#N/A</v>
      </c>
      <c r="DS371" t="e">
        <v>#N/A</v>
      </c>
      <c r="DT371" t="e">
        <v>#N/A</v>
      </c>
      <c r="DU371" t="e">
        <v>#N/A</v>
      </c>
      <c r="DV371" t="e">
        <v>#N/A</v>
      </c>
      <c r="DW371" t="e">
        <v>#N/A</v>
      </c>
      <c r="DX371" t="e">
        <v>#N/A</v>
      </c>
      <c r="DY371" t="e">
        <v>#N/A</v>
      </c>
      <c r="DZ371" t="e">
        <v>#N/A</v>
      </c>
      <c r="EA371" t="e">
        <v>#N/A</v>
      </c>
      <c r="EB371" t="e">
        <v>#N/A</v>
      </c>
      <c r="EC371" t="e">
        <v>#N/A</v>
      </c>
    </row>
    <row r="372" spans="1:133" customFormat="1" x14ac:dyDescent="0.25">
      <c r="A372" t="s">
        <v>1087</v>
      </c>
      <c r="B372" t="s">
        <v>1377</v>
      </c>
      <c r="C372">
        <v>372</v>
      </c>
      <c r="D372">
        <v>175235.91599042411</v>
      </c>
      <c r="E372">
        <v>81.618013403593835</v>
      </c>
      <c r="F372">
        <v>1018.197520843801</v>
      </c>
      <c r="G372">
        <v>62293.654809175721</v>
      </c>
      <c r="H372">
        <v>82</v>
      </c>
      <c r="I372">
        <v>28.919250850000001</v>
      </c>
      <c r="J372">
        <v>21.039283709999999</v>
      </c>
      <c r="K372">
        <v>11.451397849999999</v>
      </c>
      <c r="L372">
        <v>7.4743381400000004</v>
      </c>
      <c r="M372">
        <v>6448.4285714199996</v>
      </c>
      <c r="N372">
        <v>4586.2857142800003</v>
      </c>
      <c r="O372">
        <v>4573.2857142800003</v>
      </c>
      <c r="P372">
        <v>4586.7142857099998</v>
      </c>
      <c r="Q372">
        <v>4594.7142857099998</v>
      </c>
      <c r="R372">
        <v>4598.7142857099998</v>
      </c>
      <c r="S372">
        <v>1862.1428571399999</v>
      </c>
      <c r="T372">
        <v>1683.2857142800001</v>
      </c>
      <c r="U372">
        <v>1735.1428571399999</v>
      </c>
      <c r="V372">
        <v>1769.71428571</v>
      </c>
      <c r="W372">
        <v>1816.2857142800001</v>
      </c>
      <c r="X372">
        <v>25.90489642</v>
      </c>
      <c r="Y372">
        <v>1.32321814</v>
      </c>
      <c r="Z372">
        <v>4537.8571428499999</v>
      </c>
      <c r="AA372">
        <v>4472.1428571400002</v>
      </c>
      <c r="AB372">
        <v>4421</v>
      </c>
      <c r="AC372">
        <v>4386.8232428499996</v>
      </c>
      <c r="AD372">
        <v>1977.2857142800001</v>
      </c>
      <c r="AE372">
        <v>2073.7142857099998</v>
      </c>
      <c r="AF372">
        <v>2128.2857142799999</v>
      </c>
      <c r="AG372">
        <v>2236.1204714199998</v>
      </c>
      <c r="AH372">
        <v>68761.323594279995</v>
      </c>
      <c r="AI372">
        <v>15051.698224</v>
      </c>
      <c r="AJ372">
        <v>-5.451028</v>
      </c>
      <c r="AK372">
        <v>80.559896570000006</v>
      </c>
      <c r="AL372">
        <v>239009.72479899999</v>
      </c>
      <c r="AM372">
        <v>54.081571420000003</v>
      </c>
      <c r="AN372">
        <v>2.2557909500000002</v>
      </c>
      <c r="AO372">
        <v>14.441220420000001</v>
      </c>
      <c r="AP372">
        <v>-1.1457285699999999</v>
      </c>
      <c r="AQ372">
        <v>-3.8189285700000002</v>
      </c>
      <c r="AR372">
        <v>-3.63075714</v>
      </c>
      <c r="AS372">
        <v>-4.0171428499999999</v>
      </c>
      <c r="AT372">
        <v>-1.47035714</v>
      </c>
      <c r="AU372">
        <v>385842.88742441998</v>
      </c>
      <c r="AV372">
        <v>317907.96337682998</v>
      </c>
      <c r="AW372">
        <v>342080.53154684999</v>
      </c>
      <c r="AX372">
        <v>398622.85692227999</v>
      </c>
      <c r="AY372">
        <v>394184.05019628</v>
      </c>
      <c r="AZ372">
        <v>27618.596606570001</v>
      </c>
      <c r="BA372">
        <v>612.73898870999994</v>
      </c>
      <c r="BB372">
        <v>6288.0283738500002</v>
      </c>
      <c r="BC372">
        <v>131.39953814</v>
      </c>
      <c r="BD372">
        <v>88.201701850000006</v>
      </c>
      <c r="BE372">
        <v>108358.090232</v>
      </c>
      <c r="BF372">
        <v>95774.316292570002</v>
      </c>
      <c r="BG372">
        <v>7.1630327100000004</v>
      </c>
      <c r="BH372">
        <v>462.42857142000003</v>
      </c>
      <c r="BI372">
        <v>447.88888888000002</v>
      </c>
      <c r="BJ372">
        <v>461.98809523</v>
      </c>
      <c r="BK372">
        <v>458.14285713999999</v>
      </c>
      <c r="BL372">
        <v>456.85714285</v>
      </c>
      <c r="BM372">
        <v>17.91235885</v>
      </c>
      <c r="BN372">
        <v>2.4598620000000002</v>
      </c>
      <c r="BO372">
        <v>0.26042957</v>
      </c>
      <c r="BP372">
        <v>0.41875614</v>
      </c>
      <c r="BQ372">
        <v>32.648020119999998</v>
      </c>
      <c r="BR372">
        <v>447.28571427999998</v>
      </c>
      <c r="BS372">
        <v>7850.7516491400002</v>
      </c>
      <c r="BT372">
        <v>37103.817807419997</v>
      </c>
      <c r="BU372">
        <v>129259.46515814</v>
      </c>
      <c r="BV372">
        <v>1059532.761654</v>
      </c>
      <c r="BW372">
        <v>2205.3049554200002</v>
      </c>
      <c r="BX372">
        <v>54.224226600000001</v>
      </c>
      <c r="BY372">
        <v>9.5041505700000002</v>
      </c>
      <c r="BZ372">
        <v>228.28571428000001</v>
      </c>
      <c r="CA372">
        <v>231.53571428000001</v>
      </c>
      <c r="CB372">
        <v>229.51388888</v>
      </c>
      <c r="CC372">
        <v>225.49999998999999</v>
      </c>
      <c r="CD372">
        <v>223.78571428000001</v>
      </c>
      <c r="CE372">
        <v>177.35714285</v>
      </c>
      <c r="CF372">
        <v>176.78571428000001</v>
      </c>
      <c r="CG372">
        <v>176.22222221999999</v>
      </c>
      <c r="CH372">
        <v>174</v>
      </c>
      <c r="CI372">
        <v>172.07142856999999</v>
      </c>
      <c r="CJ372">
        <v>51.285714280000001</v>
      </c>
      <c r="CK372">
        <v>54.75</v>
      </c>
      <c r="CL372">
        <v>53.291666659999997</v>
      </c>
      <c r="CM372">
        <v>51.5</v>
      </c>
      <c r="CN372">
        <v>51.5</v>
      </c>
      <c r="CO372">
        <v>3.5431051400000002</v>
      </c>
      <c r="CP372">
        <v>85.285714279999993</v>
      </c>
      <c r="CQ372">
        <v>73.657407399999997</v>
      </c>
      <c r="CR372">
        <v>17.666666660000001</v>
      </c>
      <c r="CS372">
        <v>33.857142850000002</v>
      </c>
      <c r="CT372">
        <v>87.142857140000004</v>
      </c>
      <c r="CU372">
        <v>87.428571419999997</v>
      </c>
      <c r="CV372">
        <v>75.444444439999998</v>
      </c>
      <c r="CW372">
        <v>34.4</v>
      </c>
      <c r="CX372">
        <v>29.428571420000001</v>
      </c>
      <c r="CY372">
        <v>69.142857140000004</v>
      </c>
      <c r="CZ372">
        <v>75.428571419999997</v>
      </c>
      <c r="DA372">
        <v>85.285714279999993</v>
      </c>
      <c r="DB372">
        <v>564.91666666000003</v>
      </c>
      <c r="DC372">
        <v>29.428571420000001</v>
      </c>
      <c r="DD372">
        <v>69.142857140000004</v>
      </c>
      <c r="DE372">
        <v>75.428571419999997</v>
      </c>
      <c r="DF372">
        <v>85.285714279999993</v>
      </c>
      <c r="DG372">
        <v>615.78571427999998</v>
      </c>
      <c r="DH372" t="e">
        <v>#N/A</v>
      </c>
      <c r="DI372" t="e">
        <v>#N/A</v>
      </c>
      <c r="DJ372" t="e">
        <v>#N/A</v>
      </c>
      <c r="DK372" t="e">
        <v>#N/A</v>
      </c>
      <c r="DL372" t="e">
        <v>#N/A</v>
      </c>
      <c r="DM372" t="e">
        <v>#N/A</v>
      </c>
      <c r="DN372" t="e">
        <v>#N/A</v>
      </c>
      <c r="DO372" t="e">
        <v>#N/A</v>
      </c>
      <c r="DP372" t="e">
        <v>#N/A</v>
      </c>
      <c r="DQ372" t="e">
        <v>#N/A</v>
      </c>
      <c r="DR372" t="e">
        <v>#N/A</v>
      </c>
      <c r="DS372" t="e">
        <v>#N/A</v>
      </c>
      <c r="DT372" t="e">
        <v>#N/A</v>
      </c>
      <c r="DU372" t="e">
        <v>#N/A</v>
      </c>
      <c r="DV372" t="e">
        <v>#N/A</v>
      </c>
      <c r="DW372" t="e">
        <v>#N/A</v>
      </c>
      <c r="DX372" t="e">
        <v>#N/A</v>
      </c>
      <c r="DY372" t="e">
        <v>#N/A</v>
      </c>
      <c r="DZ372" t="e">
        <v>#N/A</v>
      </c>
      <c r="EA372" t="e">
        <v>#N/A</v>
      </c>
      <c r="EB372" t="e">
        <v>#N/A</v>
      </c>
      <c r="EC372" t="e">
        <v>#N/A</v>
      </c>
    </row>
    <row r="373" spans="1:133" customFormat="1" x14ac:dyDescent="0.25">
      <c r="A373" t="s">
        <v>1088</v>
      </c>
      <c r="B373" t="s">
        <v>1378</v>
      </c>
      <c r="C373">
        <v>373</v>
      </c>
      <c r="D373">
        <v>124367.82663099561</v>
      </c>
      <c r="E373">
        <v>85.48987430920829</v>
      </c>
      <c r="F373">
        <v>945.52152478876269</v>
      </c>
      <c r="G373">
        <v>53658.268212032555</v>
      </c>
      <c r="H373">
        <v>89.142857140000004</v>
      </c>
      <c r="I373">
        <v>26.498495569999999</v>
      </c>
      <c r="J373">
        <v>26.583047570000002</v>
      </c>
      <c r="K373">
        <v>6.6125597100000002</v>
      </c>
      <c r="L373">
        <v>4.7233338500000004</v>
      </c>
      <c r="M373">
        <v>5267.2857142800003</v>
      </c>
      <c r="N373">
        <v>3848.8571428499999</v>
      </c>
      <c r="O373">
        <v>3840</v>
      </c>
      <c r="P373">
        <v>3858</v>
      </c>
      <c r="Q373">
        <v>3846.5714285700001</v>
      </c>
      <c r="R373">
        <v>3869.5714285700001</v>
      </c>
      <c r="S373">
        <v>1418.42857142</v>
      </c>
      <c r="T373">
        <v>1179.1428571399999</v>
      </c>
      <c r="U373">
        <v>1233.42857142</v>
      </c>
      <c r="V373">
        <v>1276.5714285700001</v>
      </c>
      <c r="W373">
        <v>1328.2857142800001</v>
      </c>
      <c r="X373">
        <v>17.831770850000002</v>
      </c>
      <c r="Y373">
        <v>0.70529642000000003</v>
      </c>
      <c r="Z373">
        <v>3785.5714285700001</v>
      </c>
      <c r="AA373">
        <v>3726.5714285700001</v>
      </c>
      <c r="AB373">
        <v>3682.8571428499999</v>
      </c>
      <c r="AC373">
        <v>3664.1590428499999</v>
      </c>
      <c r="AD373">
        <v>1528.1428571399999</v>
      </c>
      <c r="AE373">
        <v>1634.2857142800001</v>
      </c>
      <c r="AF373">
        <v>1717.42857142</v>
      </c>
      <c r="AG373">
        <v>1817.7084857100001</v>
      </c>
      <c r="AH373">
        <v>63190.085049419999</v>
      </c>
      <c r="AI373">
        <v>9412.0819589999992</v>
      </c>
      <c r="AJ373">
        <v>5.0771451399999998</v>
      </c>
      <c r="AK373">
        <v>199.19553228000001</v>
      </c>
      <c r="AL373">
        <v>239368.68008200001</v>
      </c>
      <c r="AM373">
        <v>48.408428569999998</v>
      </c>
      <c r="AN373">
        <v>2.0788780400000002</v>
      </c>
      <c r="AO373">
        <v>14.92320928</v>
      </c>
      <c r="AP373">
        <v>5.03838571</v>
      </c>
      <c r="AQ373">
        <v>2.6357142800000002</v>
      </c>
      <c r="AR373">
        <v>1.3545428500000001</v>
      </c>
      <c r="AS373">
        <v>1.4229000000000001</v>
      </c>
      <c r="AT373">
        <v>6.6457139999999998E-2</v>
      </c>
      <c r="AU373">
        <v>394605.56064028002</v>
      </c>
      <c r="AV373">
        <v>301831.64452514</v>
      </c>
      <c r="AW373">
        <v>316192.82136399997</v>
      </c>
      <c r="AX373">
        <v>342721.89568070997</v>
      </c>
      <c r="AY373">
        <v>364754.33542457002</v>
      </c>
      <c r="AZ373">
        <v>22756.232695139999</v>
      </c>
      <c r="BA373">
        <v>699.47893599999998</v>
      </c>
      <c r="BB373">
        <v>3557.371744</v>
      </c>
      <c r="BC373">
        <v>136.97601528000001</v>
      </c>
      <c r="BD373">
        <v>130.14256728000001</v>
      </c>
      <c r="BE373">
        <v>110614.79858585</v>
      </c>
      <c r="BF373">
        <v>86602.533630999998</v>
      </c>
      <c r="BG373">
        <v>5.7657417100000004</v>
      </c>
      <c r="BH373">
        <v>298</v>
      </c>
      <c r="BI373">
        <v>316.67857142000003</v>
      </c>
      <c r="BJ373">
        <v>308.86111111000002</v>
      </c>
      <c r="BK373">
        <v>301</v>
      </c>
      <c r="BL373">
        <v>292.71428571000001</v>
      </c>
      <c r="BM373">
        <v>14.69560471</v>
      </c>
      <c r="BN373">
        <v>4.3548970000000002</v>
      </c>
      <c r="BO373">
        <v>0.47228884999999998</v>
      </c>
      <c r="BP373">
        <v>0.52018900000000001</v>
      </c>
      <c r="BQ373">
        <v>35.320301299999997</v>
      </c>
      <c r="BR373">
        <v>293.42857142000003</v>
      </c>
      <c r="BS373">
        <v>4688.9270809999998</v>
      </c>
      <c r="BT373">
        <v>32750.862207999999</v>
      </c>
      <c r="BU373">
        <v>123721.78647142</v>
      </c>
      <c r="BV373">
        <v>1023648.46394214</v>
      </c>
      <c r="BW373">
        <v>1858.41470271</v>
      </c>
      <c r="BX373">
        <v>56.819965060000001</v>
      </c>
      <c r="BY373">
        <v>9.7491830000000004</v>
      </c>
      <c r="BZ373">
        <v>182.42857142</v>
      </c>
      <c r="CA373">
        <v>160.86111111</v>
      </c>
      <c r="CB373">
        <v>158.13888888</v>
      </c>
      <c r="CC373">
        <v>171.77777777</v>
      </c>
      <c r="CD373">
        <v>171.28571428000001</v>
      </c>
      <c r="CE373">
        <v>141.92857142</v>
      </c>
      <c r="CF373">
        <v>124.375</v>
      </c>
      <c r="CG373">
        <v>123.375</v>
      </c>
      <c r="CH373">
        <v>136.04166666</v>
      </c>
      <c r="CI373">
        <v>132.78571428000001</v>
      </c>
      <c r="CJ373">
        <v>40.285714280000001</v>
      </c>
      <c r="CK373">
        <v>36.486111110000003</v>
      </c>
      <c r="CL373">
        <v>34.763888880000003</v>
      </c>
      <c r="CM373">
        <v>35.736111110000003</v>
      </c>
      <c r="CN373">
        <v>38.142857139999997</v>
      </c>
      <c r="CO373">
        <v>3.3190864200000001</v>
      </c>
      <c r="CP373">
        <v>86.214285709999999</v>
      </c>
      <c r="CQ373">
        <v>66.944444439999998</v>
      </c>
      <c r="CR373">
        <v>14.83333333</v>
      </c>
      <c r="CS373">
        <v>32.285714280000001</v>
      </c>
      <c r="CT373">
        <v>85.714285709999999</v>
      </c>
      <c r="CU373">
        <v>85.142857140000004</v>
      </c>
      <c r="CV373">
        <v>76.625</v>
      </c>
      <c r="CW373">
        <v>68.125</v>
      </c>
      <c r="CX373">
        <v>31.285714280000001</v>
      </c>
      <c r="CY373">
        <v>71.428571419999997</v>
      </c>
      <c r="CZ373">
        <v>80.571428569999995</v>
      </c>
      <c r="DA373">
        <v>88.428571419999997</v>
      </c>
      <c r="DB373">
        <v>670.42857142000003</v>
      </c>
      <c r="DC373">
        <v>31.285714280000001</v>
      </c>
      <c r="DD373">
        <v>71.428571419999997</v>
      </c>
      <c r="DE373">
        <v>80.571428569999995</v>
      </c>
      <c r="DF373">
        <v>88.428571419999997</v>
      </c>
      <c r="DG373">
        <v>829</v>
      </c>
      <c r="DH373" t="e">
        <v>#N/A</v>
      </c>
      <c r="DI373" t="e">
        <v>#N/A</v>
      </c>
      <c r="DJ373" t="e">
        <v>#N/A</v>
      </c>
      <c r="DK373" t="e">
        <v>#N/A</v>
      </c>
      <c r="DL373" t="e">
        <v>#N/A</v>
      </c>
      <c r="DM373" t="e">
        <v>#N/A</v>
      </c>
      <c r="DN373" t="e">
        <v>#N/A</v>
      </c>
      <c r="DO373" t="e">
        <v>#N/A</v>
      </c>
      <c r="DP373" t="e">
        <v>#N/A</v>
      </c>
      <c r="DQ373" t="e">
        <v>#N/A</v>
      </c>
      <c r="DR373" t="e">
        <v>#N/A</v>
      </c>
      <c r="DS373" t="e">
        <v>#N/A</v>
      </c>
      <c r="DT373" t="e">
        <v>#N/A</v>
      </c>
      <c r="DU373" t="e">
        <v>#N/A</v>
      </c>
      <c r="DV373" t="e">
        <v>#N/A</v>
      </c>
      <c r="DW373" t="e">
        <v>#N/A</v>
      </c>
      <c r="DX373" t="e">
        <v>#N/A</v>
      </c>
      <c r="DY373" t="e">
        <v>#N/A</v>
      </c>
      <c r="DZ373" t="e">
        <v>#N/A</v>
      </c>
      <c r="EA373" t="e">
        <v>#N/A</v>
      </c>
      <c r="EB373" t="e">
        <v>#N/A</v>
      </c>
      <c r="EC373" t="e">
        <v>#N/A</v>
      </c>
    </row>
    <row r="374" spans="1:133" customFormat="1" x14ac:dyDescent="0.25">
      <c r="A374" t="s">
        <v>1089</v>
      </c>
      <c r="B374" t="s">
        <v>1379</v>
      </c>
      <c r="C374">
        <v>374</v>
      </c>
      <c r="D374">
        <v>264573.88532908156</v>
      </c>
      <c r="E374">
        <v>81.760575505847086</v>
      </c>
      <c r="F374">
        <v>980.01379965193178</v>
      </c>
      <c r="G374">
        <v>70808.036392853726</v>
      </c>
      <c r="H374">
        <v>81.714285709999999</v>
      </c>
      <c r="I374">
        <v>28.29032857</v>
      </c>
      <c r="J374">
        <v>24.095431139999999</v>
      </c>
      <c r="K374">
        <v>10.31425928</v>
      </c>
      <c r="L374">
        <v>6.8284812800000001</v>
      </c>
      <c r="M374">
        <v>11115.142857139999</v>
      </c>
      <c r="N374">
        <v>7982.7142857099998</v>
      </c>
      <c r="O374">
        <v>7749</v>
      </c>
      <c r="P374">
        <v>7816.5714285699996</v>
      </c>
      <c r="Q374">
        <v>7888.8571428499999</v>
      </c>
      <c r="R374">
        <v>7947.4285714199996</v>
      </c>
      <c r="S374">
        <v>3132.42857142</v>
      </c>
      <c r="T374">
        <v>2847.42857142</v>
      </c>
      <c r="U374">
        <v>2924</v>
      </c>
      <c r="V374">
        <v>2960.1428571400002</v>
      </c>
      <c r="W374">
        <v>3039.1428571400002</v>
      </c>
      <c r="X374">
        <v>24.15885557</v>
      </c>
      <c r="Y374">
        <v>1.2089014199999999</v>
      </c>
      <c r="Z374">
        <v>7936.5714285699996</v>
      </c>
      <c r="AA374">
        <v>7881.2857142800003</v>
      </c>
      <c r="AB374">
        <v>7812.5714285699996</v>
      </c>
      <c r="AC374">
        <v>7783.6157285700001</v>
      </c>
      <c r="AD374">
        <v>3287</v>
      </c>
      <c r="AE374">
        <v>3452</v>
      </c>
      <c r="AF374">
        <v>3574.2857142799999</v>
      </c>
      <c r="AG374">
        <v>3762.1438857100002</v>
      </c>
      <c r="AH374">
        <v>69354.047601419996</v>
      </c>
      <c r="AI374">
        <v>13748.579754279999</v>
      </c>
      <c r="AJ374">
        <v>-5.6105978500000004</v>
      </c>
      <c r="AK374">
        <v>89.180838140000006</v>
      </c>
      <c r="AL374">
        <v>245258.91315370999</v>
      </c>
      <c r="AM374">
        <v>53.616</v>
      </c>
      <c r="AN374">
        <v>3.1312090600000002</v>
      </c>
      <c r="AO374">
        <v>10.87184514</v>
      </c>
      <c r="AP374">
        <v>-1.14937142</v>
      </c>
      <c r="AQ374">
        <v>0.89841428000000001</v>
      </c>
      <c r="AR374">
        <v>2.1857140000000001E-2</v>
      </c>
      <c r="AS374">
        <v>0.71934284999999998</v>
      </c>
      <c r="AT374">
        <v>-0.97818570999999999</v>
      </c>
      <c r="AU374">
        <v>343620.29734071001</v>
      </c>
      <c r="AV374">
        <v>262419.41300771001</v>
      </c>
      <c r="AW374">
        <v>299323.32914182998</v>
      </c>
      <c r="AX374">
        <v>315130.40454641997</v>
      </c>
      <c r="AY374">
        <v>327724.56753414002</v>
      </c>
      <c r="AZ374">
        <v>23467.98753685</v>
      </c>
      <c r="BA374">
        <v>703.65202827999997</v>
      </c>
      <c r="BB374">
        <v>4863.8736158499996</v>
      </c>
      <c r="BC374">
        <v>139.41109685000001</v>
      </c>
      <c r="BD374">
        <v>107.42749257</v>
      </c>
      <c r="BE374">
        <v>98479.079954999994</v>
      </c>
      <c r="BF374">
        <v>83206.598710279999</v>
      </c>
      <c r="BG374">
        <v>6.8661121400000003</v>
      </c>
      <c r="BH374">
        <v>754.57142856999997</v>
      </c>
      <c r="BI374">
        <v>759.08333332999996</v>
      </c>
      <c r="BJ374">
        <v>781.27777776999994</v>
      </c>
      <c r="BK374">
        <v>760.71428571000001</v>
      </c>
      <c r="BL374">
        <v>746.42857142000003</v>
      </c>
      <c r="BM374">
        <v>17.32298128</v>
      </c>
      <c r="BN374">
        <v>1.6136391999999999</v>
      </c>
      <c r="BO374">
        <v>0.38129771000000001</v>
      </c>
      <c r="BP374">
        <v>0.50698900000000002</v>
      </c>
      <c r="BQ374">
        <v>29.788605759999999</v>
      </c>
      <c r="BR374">
        <v>740.14285714000005</v>
      </c>
      <c r="BS374">
        <v>7845.0179740000003</v>
      </c>
      <c r="BT374">
        <v>41061.466443570003</v>
      </c>
      <c r="BU374">
        <v>145020.85475857</v>
      </c>
      <c r="BV374">
        <v>1032325.94355142</v>
      </c>
      <c r="BW374">
        <v>2824.8225710000002</v>
      </c>
      <c r="BX374">
        <v>49.913234879999997</v>
      </c>
      <c r="BY374">
        <v>11.241735139999999</v>
      </c>
      <c r="BZ374">
        <v>443.42857142000003</v>
      </c>
      <c r="CA374">
        <v>433.36904762</v>
      </c>
      <c r="CB374">
        <v>490.54166665999998</v>
      </c>
      <c r="CC374">
        <v>457.35714285</v>
      </c>
      <c r="CD374">
        <v>452.85714285</v>
      </c>
      <c r="CE374">
        <v>351.92857142000003</v>
      </c>
      <c r="CF374">
        <v>344.08333333000002</v>
      </c>
      <c r="CG374">
        <v>391.05555555000001</v>
      </c>
      <c r="CH374">
        <v>366.60714285</v>
      </c>
      <c r="CI374">
        <v>358.57142857000002</v>
      </c>
      <c r="CJ374">
        <v>90.714285709999999</v>
      </c>
      <c r="CK374">
        <v>89.285714279999993</v>
      </c>
      <c r="CL374">
        <v>99.486111109999996</v>
      </c>
      <c r="CM374">
        <v>90.75</v>
      </c>
      <c r="CN374">
        <v>93.214285709999999</v>
      </c>
      <c r="CO374">
        <v>3.9893462799999999</v>
      </c>
      <c r="CP374">
        <v>86.571428569999995</v>
      </c>
      <c r="CQ374">
        <v>76.257846830000005</v>
      </c>
      <c r="CR374">
        <v>16.760000000000002</v>
      </c>
      <c r="CS374">
        <v>33</v>
      </c>
      <c r="CT374">
        <v>86.571428569999995</v>
      </c>
      <c r="CU374">
        <v>84.714285709999999</v>
      </c>
      <c r="CV374">
        <v>76.539682540000001</v>
      </c>
      <c r="CW374">
        <v>51.7</v>
      </c>
      <c r="CX374">
        <v>32.428571419999997</v>
      </c>
      <c r="CY374">
        <v>70.857142850000002</v>
      </c>
      <c r="CZ374">
        <v>78.428571419999997</v>
      </c>
      <c r="DA374">
        <v>88.142857140000004</v>
      </c>
      <c r="DB374">
        <v>600.5</v>
      </c>
      <c r="DC374">
        <v>32.142857139999997</v>
      </c>
      <c r="DD374">
        <v>71.285714279999993</v>
      </c>
      <c r="DE374">
        <v>79.428571419999997</v>
      </c>
      <c r="DF374">
        <v>88.571428569999995</v>
      </c>
      <c r="DG374">
        <v>618.92857142000003</v>
      </c>
      <c r="DH374" t="e">
        <v>#N/A</v>
      </c>
      <c r="DI374" t="e">
        <v>#N/A</v>
      </c>
      <c r="DJ374" t="e">
        <v>#N/A</v>
      </c>
      <c r="DK374" t="e">
        <v>#N/A</v>
      </c>
      <c r="DL374" t="e">
        <v>#N/A</v>
      </c>
      <c r="DM374" t="e">
        <v>#N/A</v>
      </c>
      <c r="DN374" t="e">
        <v>#N/A</v>
      </c>
      <c r="DO374" t="e">
        <v>#N/A</v>
      </c>
      <c r="DP374" t="e">
        <v>#N/A</v>
      </c>
      <c r="DQ374" t="e">
        <v>#N/A</v>
      </c>
      <c r="DR374" t="e">
        <v>#N/A</v>
      </c>
      <c r="DS374" t="e">
        <v>#N/A</v>
      </c>
      <c r="DT374" t="e">
        <v>#N/A</v>
      </c>
      <c r="DU374" t="e">
        <v>#N/A</v>
      </c>
      <c r="DV374" t="e">
        <v>#N/A</v>
      </c>
      <c r="DW374" t="e">
        <v>#N/A</v>
      </c>
      <c r="DX374" t="e">
        <v>#N/A</v>
      </c>
      <c r="DY374" t="e">
        <v>#N/A</v>
      </c>
      <c r="DZ374" t="e">
        <v>#N/A</v>
      </c>
      <c r="EA374" t="e">
        <v>#N/A</v>
      </c>
      <c r="EB374" t="e">
        <v>#N/A</v>
      </c>
      <c r="EC374" t="e">
        <v>#N/A</v>
      </c>
    </row>
    <row r="375" spans="1:133" customFormat="1" x14ac:dyDescent="0.25">
      <c r="A375" t="s">
        <v>1090</v>
      </c>
      <c r="B375" t="s">
        <v>1380</v>
      </c>
      <c r="C375">
        <v>375</v>
      </c>
      <c r="D375">
        <v>146992.68165295071</v>
      </c>
      <c r="E375">
        <v>68.146668417220837</v>
      </c>
      <c r="F375">
        <v>1152.5093607031845</v>
      </c>
      <c r="G375">
        <v>54391.403010573093</v>
      </c>
      <c r="H375">
        <v>75.142857140000004</v>
      </c>
      <c r="I375">
        <v>28.571000000000002</v>
      </c>
      <c r="J375">
        <v>20.32988357</v>
      </c>
      <c r="K375">
        <v>10.189360000000001</v>
      </c>
      <c r="L375">
        <v>6.9526178500000002</v>
      </c>
      <c r="M375">
        <v>6461.7142857099998</v>
      </c>
      <c r="N375">
        <v>4609.1428571400002</v>
      </c>
      <c r="O375">
        <v>4540</v>
      </c>
      <c r="P375">
        <v>4574</v>
      </c>
      <c r="Q375">
        <v>4597.5714285699996</v>
      </c>
      <c r="R375">
        <v>4617.7142857099998</v>
      </c>
      <c r="S375">
        <v>1852.5714285700001</v>
      </c>
      <c r="T375">
        <v>1699.1428571399999</v>
      </c>
      <c r="U375">
        <v>1732.8571428499999</v>
      </c>
      <c r="V375">
        <v>1750.5714285700001</v>
      </c>
      <c r="W375">
        <v>1795.8571428499999</v>
      </c>
      <c r="X375">
        <v>24.356224000000001</v>
      </c>
      <c r="Y375">
        <v>1.27232414</v>
      </c>
      <c r="Z375">
        <v>4603.1428571400002</v>
      </c>
      <c r="AA375">
        <v>4566</v>
      </c>
      <c r="AB375">
        <v>4520.5714285699996</v>
      </c>
      <c r="AC375">
        <v>4468.5481857100003</v>
      </c>
      <c r="AD375">
        <v>1959.42857142</v>
      </c>
      <c r="AE375">
        <v>2049.8571428499999</v>
      </c>
      <c r="AF375">
        <v>2102.2857142799999</v>
      </c>
      <c r="AG375">
        <v>2207.3734142799999</v>
      </c>
      <c r="AH375">
        <v>72129.452636849994</v>
      </c>
      <c r="AI375">
        <v>14727.422516279999</v>
      </c>
      <c r="AJ375">
        <v>13.69031742</v>
      </c>
      <c r="AK375">
        <v>107.04104341999999</v>
      </c>
      <c r="AL375">
        <v>252607.17045742</v>
      </c>
      <c r="AM375">
        <v>54.112142849999998</v>
      </c>
      <c r="AN375">
        <v>3.98040825</v>
      </c>
      <c r="AO375">
        <v>11.049153710000001</v>
      </c>
      <c r="AP375">
        <v>3.9600428499999998</v>
      </c>
      <c r="AQ375">
        <v>4.0256142800000001</v>
      </c>
      <c r="AR375">
        <v>5.0098000000000003</v>
      </c>
      <c r="AS375">
        <v>3.62128571</v>
      </c>
      <c r="AT375">
        <v>4.0075857099999999</v>
      </c>
      <c r="AU375">
        <v>390732.48465341999</v>
      </c>
      <c r="AV375">
        <v>310001.51217141998</v>
      </c>
      <c r="AW375">
        <v>334724.48448427999</v>
      </c>
      <c r="AX375">
        <v>351620.54168614</v>
      </c>
      <c r="AY375">
        <v>366216.16484057001</v>
      </c>
      <c r="AZ375">
        <v>25568.762967850002</v>
      </c>
      <c r="BA375">
        <v>862.07081371000004</v>
      </c>
      <c r="BB375">
        <v>5359.3205608500002</v>
      </c>
      <c r="BC375">
        <v>161.06511585000001</v>
      </c>
      <c r="BD375">
        <v>95.534224850000001</v>
      </c>
      <c r="BE375">
        <v>107299.01467785001</v>
      </c>
      <c r="BF375">
        <v>89423.595193710004</v>
      </c>
      <c r="BG375">
        <v>6.7007571400000003</v>
      </c>
      <c r="BH375">
        <v>433.57142857000002</v>
      </c>
      <c r="BI375">
        <v>456.11904761</v>
      </c>
      <c r="BJ375">
        <v>449.27380951999999</v>
      </c>
      <c r="BK375">
        <v>445.42857142000003</v>
      </c>
      <c r="BL375">
        <v>431.14285713999999</v>
      </c>
      <c r="BM375">
        <v>16.730715709999998</v>
      </c>
      <c r="BN375">
        <v>1.9681329999999999</v>
      </c>
      <c r="BO375">
        <v>0.48982142000000001</v>
      </c>
      <c r="BP375">
        <v>0.49640400000000001</v>
      </c>
      <c r="BQ375">
        <v>33.718336989999997</v>
      </c>
      <c r="BR375">
        <v>363.28571427999998</v>
      </c>
      <c r="BS375">
        <v>8142.3643284199998</v>
      </c>
      <c r="BT375">
        <v>40883.46286285</v>
      </c>
      <c r="BU375">
        <v>143218.42244857</v>
      </c>
      <c r="BV375">
        <v>996867.48202957003</v>
      </c>
      <c r="BW375">
        <v>2245.6655712800002</v>
      </c>
      <c r="BX375">
        <v>47.628754899999997</v>
      </c>
      <c r="BY375">
        <v>11.488860000000001</v>
      </c>
      <c r="BZ375">
        <v>266.78571427999998</v>
      </c>
      <c r="CA375">
        <v>270.14285713999999</v>
      </c>
      <c r="CB375">
        <v>273.42857142000003</v>
      </c>
      <c r="CC375">
        <v>258.32142857000002</v>
      </c>
      <c r="CD375">
        <v>259.71428571000001</v>
      </c>
      <c r="CE375">
        <v>213</v>
      </c>
      <c r="CF375">
        <v>219.51190475999999</v>
      </c>
      <c r="CG375">
        <v>220.79761904</v>
      </c>
      <c r="CH375">
        <v>207.53571428000001</v>
      </c>
      <c r="CI375">
        <v>207.64285713999999</v>
      </c>
      <c r="CJ375">
        <v>53.571428570000002</v>
      </c>
      <c r="CK375">
        <v>50.630952379999997</v>
      </c>
      <c r="CL375">
        <v>52.630952379999997</v>
      </c>
      <c r="CM375">
        <v>50.785714280000001</v>
      </c>
      <c r="CN375">
        <v>51.5</v>
      </c>
      <c r="CO375">
        <v>4.1146655699999997</v>
      </c>
      <c r="CP375">
        <v>87</v>
      </c>
      <c r="CQ375">
        <v>75.117944089999995</v>
      </c>
      <c r="CR375">
        <v>16.166666660000001</v>
      </c>
      <c r="CS375">
        <v>35.285714280000001</v>
      </c>
      <c r="CT375">
        <v>91</v>
      </c>
      <c r="CU375">
        <v>88.714285709999999</v>
      </c>
      <c r="CV375">
        <v>72.131738459999994</v>
      </c>
      <c r="CW375">
        <v>53.4</v>
      </c>
      <c r="CX375">
        <v>31.714285709999999</v>
      </c>
      <c r="CY375">
        <v>70</v>
      </c>
      <c r="CZ375">
        <v>81.428571419999997</v>
      </c>
      <c r="DA375">
        <v>87.857142850000002</v>
      </c>
      <c r="DB375">
        <v>627.66666666000003</v>
      </c>
      <c r="DC375">
        <v>32.285714280000001</v>
      </c>
      <c r="DD375">
        <v>69.285714279999993</v>
      </c>
      <c r="DE375">
        <v>80.285714279999993</v>
      </c>
      <c r="DF375">
        <v>86.571428569999995</v>
      </c>
      <c r="DG375">
        <v>678.92857142000003</v>
      </c>
      <c r="DH375" t="e">
        <v>#N/A</v>
      </c>
      <c r="DI375" t="e">
        <v>#N/A</v>
      </c>
      <c r="DJ375" t="e">
        <v>#N/A</v>
      </c>
      <c r="DK375" t="e">
        <v>#N/A</v>
      </c>
      <c r="DL375" t="e">
        <v>#N/A</v>
      </c>
      <c r="DM375" t="e">
        <v>#N/A</v>
      </c>
      <c r="DN375" t="e">
        <v>#N/A</v>
      </c>
      <c r="DO375" t="e">
        <v>#N/A</v>
      </c>
      <c r="DP375" t="e">
        <v>#N/A</v>
      </c>
      <c r="DQ375" t="e">
        <v>#N/A</v>
      </c>
      <c r="DR375" t="e">
        <v>#N/A</v>
      </c>
      <c r="DS375" t="e">
        <v>#N/A</v>
      </c>
      <c r="DT375" t="e">
        <v>#N/A</v>
      </c>
      <c r="DU375" t="e">
        <v>#N/A</v>
      </c>
      <c r="DV375" t="e">
        <v>#N/A</v>
      </c>
      <c r="DW375" t="e">
        <v>#N/A</v>
      </c>
      <c r="DX375" t="e">
        <v>#N/A</v>
      </c>
      <c r="DY375" t="e">
        <v>#N/A</v>
      </c>
      <c r="DZ375" t="e">
        <v>#N/A</v>
      </c>
      <c r="EA375" t="e">
        <v>#N/A</v>
      </c>
      <c r="EB375" t="e">
        <v>#N/A</v>
      </c>
      <c r="EC375" t="e">
        <v>#N/A</v>
      </c>
    </row>
    <row r="376" spans="1:133" customFormat="1" x14ac:dyDescent="0.25">
      <c r="A376" t="s">
        <v>1091</v>
      </c>
      <c r="B376" t="s">
        <v>1381</v>
      </c>
      <c r="C376">
        <v>376</v>
      </c>
      <c r="D376">
        <v>57917.074750101558</v>
      </c>
      <c r="E376">
        <v>69.571451424268261</v>
      </c>
      <c r="F376">
        <v>1158.5831944192105</v>
      </c>
      <c r="G376">
        <v>63011.795341304132</v>
      </c>
      <c r="H376">
        <v>64.285714279999993</v>
      </c>
      <c r="I376">
        <v>26.97385757</v>
      </c>
      <c r="J376">
        <v>19.91771571</v>
      </c>
      <c r="K376">
        <v>12.62361314</v>
      </c>
      <c r="L376">
        <v>7.6985865699999998</v>
      </c>
      <c r="M376">
        <v>2406.42857142</v>
      </c>
      <c r="N376">
        <v>1731.5714285700001</v>
      </c>
      <c r="O376">
        <v>1696.42857142</v>
      </c>
      <c r="P376">
        <v>1705.2857142800001</v>
      </c>
      <c r="Q376">
        <v>1715.71428571</v>
      </c>
      <c r="R376">
        <v>1727.71428571</v>
      </c>
      <c r="S376">
        <v>674.85714284999995</v>
      </c>
      <c r="T376">
        <v>629.85714284999995</v>
      </c>
      <c r="U376">
        <v>638.85714284999995</v>
      </c>
      <c r="V376">
        <v>643.85714284999995</v>
      </c>
      <c r="W376">
        <v>656.42857142000003</v>
      </c>
      <c r="X376">
        <v>28.617741850000002</v>
      </c>
      <c r="Y376">
        <v>1.4184305699999999</v>
      </c>
      <c r="Z376">
        <v>1722</v>
      </c>
      <c r="AA376">
        <v>1712.8571428499999</v>
      </c>
      <c r="AB376">
        <v>1684.42857142</v>
      </c>
      <c r="AC376">
        <v>1672.1913999999999</v>
      </c>
      <c r="AD376">
        <v>699.42857142000003</v>
      </c>
      <c r="AE376">
        <v>728.28571427999998</v>
      </c>
      <c r="AF376">
        <v>755.42857142000003</v>
      </c>
      <c r="AG376">
        <v>783.93642856999998</v>
      </c>
      <c r="AH376">
        <v>74098.032644709994</v>
      </c>
      <c r="AI376">
        <v>18053.294319140001</v>
      </c>
      <c r="AJ376">
        <v>6.9897090000000004</v>
      </c>
      <c r="AK376">
        <v>223.58207342</v>
      </c>
      <c r="AL376">
        <v>279141.77037642</v>
      </c>
      <c r="AM376">
        <v>55.013428570000002</v>
      </c>
      <c r="AN376">
        <v>2.7687659</v>
      </c>
      <c r="AO376">
        <v>13.57835785</v>
      </c>
      <c r="AP376">
        <v>5.41321428</v>
      </c>
      <c r="AQ376">
        <v>-0.82809999999999995</v>
      </c>
      <c r="AR376">
        <v>2.0214280000000001E-2</v>
      </c>
      <c r="AS376">
        <v>-3.9699999999999999E-2</v>
      </c>
      <c r="AT376">
        <v>3.0419571400000001</v>
      </c>
      <c r="AU376">
        <v>420512.30647442001</v>
      </c>
      <c r="AV376">
        <v>313190.23454670998</v>
      </c>
      <c r="AW376">
        <v>321173.678014</v>
      </c>
      <c r="AX376">
        <v>347952.11292213999</v>
      </c>
      <c r="AY376">
        <v>360557.35769527999</v>
      </c>
      <c r="AZ376">
        <v>26771.287434279999</v>
      </c>
      <c r="BA376">
        <v>1312.7575712800001</v>
      </c>
      <c r="BB376">
        <v>6837.31086985</v>
      </c>
      <c r="BC376">
        <v>132.82957371000001</v>
      </c>
      <c r="BD376">
        <v>578.63385771000003</v>
      </c>
      <c r="BE376">
        <v>129821.22066571</v>
      </c>
      <c r="BF376">
        <v>99657.871082140002</v>
      </c>
      <c r="BG376">
        <v>6.53400728</v>
      </c>
      <c r="BH376">
        <v>159.57142856999999</v>
      </c>
      <c r="BI376">
        <v>160.55952379999999</v>
      </c>
      <c r="BJ376">
        <v>164.85714285</v>
      </c>
      <c r="BK376">
        <v>161.85714285</v>
      </c>
      <c r="BL376">
        <v>164.57142856999999</v>
      </c>
      <c r="BM376">
        <v>16.797745849999998</v>
      </c>
      <c r="BN376">
        <v>2.6238245</v>
      </c>
      <c r="BO376">
        <v>0.57305432999999995</v>
      </c>
      <c r="BP376">
        <v>0.70663240000000005</v>
      </c>
      <c r="BQ376">
        <v>31.457132470000001</v>
      </c>
      <c r="BR376">
        <v>153.42857142</v>
      </c>
      <c r="BS376">
        <v>8968.0852424200002</v>
      </c>
      <c r="BT376">
        <v>38104.139259279997</v>
      </c>
      <c r="BU376">
        <v>144399.14219714</v>
      </c>
      <c r="BV376">
        <v>1030263.56851942</v>
      </c>
      <c r="BW376">
        <v>2386.5553829999999</v>
      </c>
      <c r="BX376">
        <v>55.213986069999997</v>
      </c>
      <c r="BY376">
        <v>11.22769014</v>
      </c>
      <c r="BZ376">
        <v>91.142857140000004</v>
      </c>
      <c r="CA376">
        <v>89.392857140000004</v>
      </c>
      <c r="CB376">
        <v>104.68333333</v>
      </c>
      <c r="CC376">
        <v>93.333333330000002</v>
      </c>
      <c r="CD376">
        <v>86.071428569999995</v>
      </c>
      <c r="CE376">
        <v>74.142857140000004</v>
      </c>
      <c r="CF376">
        <v>73.404761899999997</v>
      </c>
      <c r="CG376">
        <v>86.016666659999999</v>
      </c>
      <c r="CH376">
        <v>75.847222220000006</v>
      </c>
      <c r="CI376">
        <v>73.583333330000002</v>
      </c>
      <c r="CJ376">
        <v>16.785714280000001</v>
      </c>
      <c r="CK376">
        <v>15.988095230000001</v>
      </c>
      <c r="CL376">
        <v>18.666666660000001</v>
      </c>
      <c r="CM376">
        <v>17.48611111</v>
      </c>
      <c r="CN376">
        <v>18.333333329999999</v>
      </c>
      <c r="CO376">
        <v>3.6892352800000001</v>
      </c>
      <c r="CP376">
        <v>86.142857140000004</v>
      </c>
      <c r="CQ376">
        <v>69.394032920000001</v>
      </c>
      <c r="CR376">
        <v>14.4</v>
      </c>
      <c r="CS376">
        <v>32.142857139999997</v>
      </c>
      <c r="CT376">
        <v>90.428571419999997</v>
      </c>
      <c r="CU376">
        <v>86.142857140000004</v>
      </c>
      <c r="CV376">
        <v>66.226851850000003</v>
      </c>
      <c r="CW376">
        <v>59.333333330000002</v>
      </c>
      <c r="CX376">
        <v>36</v>
      </c>
      <c r="CY376">
        <v>68.428571419999997</v>
      </c>
      <c r="CZ376">
        <v>73</v>
      </c>
      <c r="DA376">
        <v>83</v>
      </c>
      <c r="DB376">
        <v>798.78571427999998</v>
      </c>
      <c r="DC376">
        <v>27.428571420000001</v>
      </c>
      <c r="DD376">
        <v>65.571428569999995</v>
      </c>
      <c r="DE376">
        <v>82.142857140000004</v>
      </c>
      <c r="DF376">
        <v>90.142857140000004</v>
      </c>
      <c r="DG376">
        <v>962.85714284999995</v>
      </c>
      <c r="DH376" t="e">
        <v>#N/A</v>
      </c>
      <c r="DI376" t="e">
        <v>#N/A</v>
      </c>
      <c r="DJ376" t="e">
        <v>#N/A</v>
      </c>
      <c r="DK376" t="e">
        <v>#N/A</v>
      </c>
      <c r="DL376" t="e">
        <v>#N/A</v>
      </c>
      <c r="DM376" t="e">
        <v>#N/A</v>
      </c>
      <c r="DN376" t="e">
        <v>#N/A</v>
      </c>
      <c r="DO376" t="e">
        <v>#N/A</v>
      </c>
      <c r="DP376" t="e">
        <v>#N/A</v>
      </c>
      <c r="DQ376" t="e">
        <v>#N/A</v>
      </c>
      <c r="DR376" t="e">
        <v>#N/A</v>
      </c>
      <c r="DS376" t="e">
        <v>#N/A</v>
      </c>
      <c r="DT376" t="e">
        <v>#N/A</v>
      </c>
      <c r="DU376" t="e">
        <v>#N/A</v>
      </c>
      <c r="DV376" t="e">
        <v>#N/A</v>
      </c>
      <c r="DW376" t="e">
        <v>#N/A</v>
      </c>
      <c r="DX376" t="e">
        <v>#N/A</v>
      </c>
      <c r="DY376" t="e">
        <v>#N/A</v>
      </c>
      <c r="DZ376" t="e">
        <v>#N/A</v>
      </c>
      <c r="EA376" t="e">
        <v>#N/A</v>
      </c>
      <c r="EB376" t="e">
        <v>#N/A</v>
      </c>
      <c r="EC376" t="e">
        <v>#N/A</v>
      </c>
    </row>
    <row r="377" spans="1:133" customFormat="1" x14ac:dyDescent="0.25">
      <c r="A377" t="s">
        <v>1092</v>
      </c>
      <c r="B377" t="s">
        <v>1382</v>
      </c>
      <c r="C377">
        <v>377</v>
      </c>
      <c r="D377">
        <v>83300.405006802161</v>
      </c>
      <c r="E377">
        <v>91.006153921670972</v>
      </c>
      <c r="F377">
        <v>1134.7784762756207</v>
      </c>
      <c r="G377">
        <v>78193.013550589341</v>
      </c>
      <c r="H377">
        <v>75</v>
      </c>
      <c r="I377">
        <v>26.377167419999999</v>
      </c>
      <c r="J377">
        <v>21.087785570000001</v>
      </c>
      <c r="K377">
        <v>10.03536828</v>
      </c>
      <c r="L377">
        <v>6.3873638499999998</v>
      </c>
      <c r="M377">
        <v>3655.2857142799999</v>
      </c>
      <c r="N377">
        <v>2688.2857142799999</v>
      </c>
      <c r="O377">
        <v>2652.2857142799999</v>
      </c>
      <c r="P377">
        <v>2661.5714285700001</v>
      </c>
      <c r="Q377">
        <v>2665</v>
      </c>
      <c r="R377">
        <v>2676.8571428499999</v>
      </c>
      <c r="S377">
        <v>967</v>
      </c>
      <c r="T377">
        <v>872.28571427999998</v>
      </c>
      <c r="U377">
        <v>894.57142856999997</v>
      </c>
      <c r="V377">
        <v>908.85714284999995</v>
      </c>
      <c r="W377">
        <v>942.71428571000001</v>
      </c>
      <c r="X377">
        <v>24.245006419999999</v>
      </c>
      <c r="Y377">
        <v>1.05161628</v>
      </c>
      <c r="Z377">
        <v>2662.5714285700001</v>
      </c>
      <c r="AA377">
        <v>2621.2857142799999</v>
      </c>
      <c r="AB377">
        <v>2602.7142857099998</v>
      </c>
      <c r="AC377">
        <v>2583.8183428500001</v>
      </c>
      <c r="AD377">
        <v>1018.8571428499999</v>
      </c>
      <c r="AE377">
        <v>1078.8571428499999</v>
      </c>
      <c r="AF377">
        <v>1114.2857142800001</v>
      </c>
      <c r="AG377">
        <v>1182.2943571400001</v>
      </c>
      <c r="AH377">
        <v>73938.620745420005</v>
      </c>
      <c r="AI377">
        <v>14979.263777849999</v>
      </c>
      <c r="AJ377">
        <v>26.464193999999999</v>
      </c>
      <c r="AK377">
        <v>135.46672441999999</v>
      </c>
      <c r="AL377">
        <v>280279.26356628002</v>
      </c>
      <c r="AM377">
        <v>51.190285709999998</v>
      </c>
      <c r="AN377">
        <v>2.0811478499999998</v>
      </c>
      <c r="AO377">
        <v>13.18016342</v>
      </c>
      <c r="AP377">
        <v>13.511799999999999</v>
      </c>
      <c r="AQ377">
        <v>9.1371714199999996</v>
      </c>
      <c r="AR377">
        <v>9.6636285700000002</v>
      </c>
      <c r="AS377">
        <v>10.01884285</v>
      </c>
      <c r="AT377">
        <v>9.5351571400000008</v>
      </c>
      <c r="AU377">
        <v>386728.54862100002</v>
      </c>
      <c r="AV377">
        <v>311375.72860441997</v>
      </c>
      <c r="AW377">
        <v>302073.29574815999</v>
      </c>
      <c r="AX377">
        <v>367826.53273414</v>
      </c>
      <c r="AY377">
        <v>366933.38702442002</v>
      </c>
      <c r="AZ377">
        <v>24831.496218420001</v>
      </c>
      <c r="BA377">
        <v>750.47178213999996</v>
      </c>
      <c r="BB377">
        <v>5235.8972701399998</v>
      </c>
      <c r="BC377">
        <v>196.12656114000001</v>
      </c>
      <c r="BD377">
        <v>106.97390842</v>
      </c>
      <c r="BE377">
        <v>114053.40128514</v>
      </c>
      <c r="BF377">
        <v>93933.824187709994</v>
      </c>
      <c r="BG377">
        <v>6.5467712799999997</v>
      </c>
      <c r="BH377">
        <v>244.42857142</v>
      </c>
      <c r="BI377">
        <v>238.54761905000001</v>
      </c>
      <c r="BJ377">
        <v>257.66666665999998</v>
      </c>
      <c r="BK377">
        <v>230</v>
      </c>
      <c r="BL377">
        <v>239</v>
      </c>
      <c r="BM377">
        <v>17.075945279999999</v>
      </c>
      <c r="BN377">
        <v>3.14472</v>
      </c>
      <c r="BO377">
        <v>0.41052316</v>
      </c>
      <c r="BP377">
        <v>0.50344800000000001</v>
      </c>
      <c r="BQ377">
        <v>32.180068159999998</v>
      </c>
      <c r="BR377">
        <v>215.71428571000001</v>
      </c>
      <c r="BS377">
        <v>8554.3816244200007</v>
      </c>
      <c r="BT377">
        <v>43134.771578569998</v>
      </c>
      <c r="BU377">
        <v>163855.11687828001</v>
      </c>
      <c r="BV377">
        <v>1317454.90969785</v>
      </c>
      <c r="BW377">
        <v>2635.7710628499999</v>
      </c>
      <c r="BX377">
        <v>48.847684860000001</v>
      </c>
      <c r="BY377">
        <v>9.9960378500000004</v>
      </c>
      <c r="BZ377">
        <v>123.21428571</v>
      </c>
      <c r="CA377">
        <v>143.29166666</v>
      </c>
      <c r="CB377">
        <v>142.65</v>
      </c>
      <c r="CC377">
        <v>128.57142856999999</v>
      </c>
      <c r="CD377">
        <v>122.64285714</v>
      </c>
      <c r="CE377">
        <v>97</v>
      </c>
      <c r="CF377">
        <v>111.55555554999999</v>
      </c>
      <c r="CG377">
        <v>110.96666666</v>
      </c>
      <c r="CH377">
        <v>99.142857140000004</v>
      </c>
      <c r="CI377">
        <v>96.357142850000002</v>
      </c>
      <c r="CJ377">
        <v>26.714285709999999</v>
      </c>
      <c r="CK377">
        <v>31.73611111</v>
      </c>
      <c r="CL377">
        <v>31.68333333</v>
      </c>
      <c r="CM377">
        <v>29.428571420000001</v>
      </c>
      <c r="CN377">
        <v>26.428571420000001</v>
      </c>
      <c r="CO377">
        <v>3.3460314200000001</v>
      </c>
      <c r="CP377">
        <v>87</v>
      </c>
      <c r="CR377">
        <v>15</v>
      </c>
      <c r="CS377">
        <v>32.285714280000001</v>
      </c>
      <c r="CT377">
        <v>88.428571419999997</v>
      </c>
      <c r="CU377">
        <v>88.142857140000004</v>
      </c>
      <c r="CW377">
        <v>75.400000000000006</v>
      </c>
      <c r="CX377">
        <v>32.571428570000002</v>
      </c>
      <c r="CY377">
        <v>72.142857140000004</v>
      </c>
      <c r="CZ377">
        <v>79.571428569999995</v>
      </c>
      <c r="DA377">
        <v>90.142857140000004</v>
      </c>
      <c r="DB377">
        <v>761.5</v>
      </c>
      <c r="DC377">
        <v>30.857142849999999</v>
      </c>
      <c r="DD377">
        <v>75.857142850000002</v>
      </c>
      <c r="DE377">
        <v>80.571428569999995</v>
      </c>
      <c r="DF377">
        <v>89.285714279999993</v>
      </c>
      <c r="DG377">
        <v>744.35714284999995</v>
      </c>
      <c r="DH377" t="e">
        <v>#N/A</v>
      </c>
      <c r="DI377" t="e">
        <v>#N/A</v>
      </c>
      <c r="DJ377" t="e">
        <v>#N/A</v>
      </c>
      <c r="DK377" t="e">
        <v>#N/A</v>
      </c>
      <c r="DL377" t="e">
        <v>#N/A</v>
      </c>
      <c r="DM377" t="e">
        <v>#N/A</v>
      </c>
      <c r="DN377" t="e">
        <v>#N/A</v>
      </c>
      <c r="DO377" t="e">
        <v>#N/A</v>
      </c>
      <c r="DP377" t="e">
        <v>#N/A</v>
      </c>
      <c r="DQ377" t="e">
        <v>#N/A</v>
      </c>
      <c r="DR377" t="e">
        <v>#N/A</v>
      </c>
      <c r="DS377" t="e">
        <v>#N/A</v>
      </c>
      <c r="DT377" t="e">
        <v>#N/A</v>
      </c>
      <c r="DU377" t="e">
        <v>#N/A</v>
      </c>
      <c r="DV377" t="e">
        <v>#N/A</v>
      </c>
      <c r="DW377" t="e">
        <v>#N/A</v>
      </c>
      <c r="DX377" t="e">
        <v>#N/A</v>
      </c>
      <c r="DY377" t="e">
        <v>#N/A</v>
      </c>
      <c r="DZ377" t="e">
        <v>#N/A</v>
      </c>
      <c r="EA377" t="e">
        <v>#N/A</v>
      </c>
      <c r="EB377" t="e">
        <v>#N/A</v>
      </c>
      <c r="EC377" t="e">
        <v>#N/A</v>
      </c>
    </row>
    <row r="378" spans="1:133" customFormat="1" x14ac:dyDescent="0.25">
      <c r="A378" t="s">
        <v>1093</v>
      </c>
      <c r="B378" t="s">
        <v>1383</v>
      </c>
      <c r="C378">
        <v>378</v>
      </c>
      <c r="D378">
        <v>75459.476011680003</v>
      </c>
      <c r="E378">
        <v>77.499238622967766</v>
      </c>
      <c r="F378">
        <v>1129.5099258484327</v>
      </c>
      <c r="G378">
        <v>66820.213499650286</v>
      </c>
      <c r="H378">
        <v>73.285714279999993</v>
      </c>
      <c r="I378">
        <v>25.680998280000001</v>
      </c>
      <c r="J378">
        <v>20.654818850000002</v>
      </c>
      <c r="K378">
        <v>8.5146255699999998</v>
      </c>
      <c r="L378">
        <v>5.4630801399999998</v>
      </c>
      <c r="M378">
        <v>3107.42857142</v>
      </c>
      <c r="N378">
        <v>2308.7142857099998</v>
      </c>
      <c r="O378">
        <v>2211.2857142799999</v>
      </c>
      <c r="P378">
        <v>2240.42857142</v>
      </c>
      <c r="Q378">
        <v>2276</v>
      </c>
      <c r="R378">
        <v>2299.42857142</v>
      </c>
      <c r="S378">
        <v>798.71428571000001</v>
      </c>
      <c r="T378">
        <v>703.14285714000005</v>
      </c>
      <c r="U378">
        <v>717.57142856999997</v>
      </c>
      <c r="V378">
        <v>734.42857142000003</v>
      </c>
      <c r="W378">
        <v>759</v>
      </c>
      <c r="X378">
        <v>21.35007628</v>
      </c>
      <c r="Y378">
        <v>0.94242256999999996</v>
      </c>
      <c r="Z378">
        <v>2268.1428571400002</v>
      </c>
      <c r="AA378">
        <v>2252</v>
      </c>
      <c r="AB378">
        <v>2234.8571428499999</v>
      </c>
      <c r="AC378">
        <v>2223.99492857</v>
      </c>
      <c r="AD378">
        <v>842.85714284999995</v>
      </c>
      <c r="AE378">
        <v>895.28571427999998</v>
      </c>
      <c r="AF378">
        <v>954.14285714000005</v>
      </c>
      <c r="AG378">
        <v>1022.34422857</v>
      </c>
      <c r="AH378">
        <v>68935.984000280005</v>
      </c>
      <c r="AI378">
        <v>12302.30675285</v>
      </c>
      <c r="AJ378">
        <v>11.896922849999999</v>
      </c>
      <c r="AK378">
        <v>102.30128571</v>
      </c>
      <c r="AL378">
        <v>268699.55996771</v>
      </c>
      <c r="AM378">
        <v>51.792428569999998</v>
      </c>
      <c r="AN378">
        <v>2.3346926099999998</v>
      </c>
      <c r="AO378">
        <v>13.06591214</v>
      </c>
      <c r="AP378">
        <v>9.6140000000000008</v>
      </c>
      <c r="AQ378">
        <v>7.2662714199999998</v>
      </c>
      <c r="AR378">
        <v>8.3382571399999996</v>
      </c>
      <c r="AS378">
        <v>8.2893857099999995</v>
      </c>
      <c r="AT378">
        <v>4.6741142800000004</v>
      </c>
      <c r="AU378">
        <v>424644.54810984997</v>
      </c>
      <c r="AV378">
        <v>335456.12696942</v>
      </c>
      <c r="AW378">
        <v>338874.76952357002</v>
      </c>
      <c r="AX378">
        <v>381829.02322828001</v>
      </c>
      <c r="AY378">
        <v>394090.49849627999</v>
      </c>
      <c r="AZ378">
        <v>27956.439886420001</v>
      </c>
      <c r="BA378">
        <v>735.14634271</v>
      </c>
      <c r="BB378">
        <v>5251.4668954199997</v>
      </c>
      <c r="BC378">
        <v>94.287975279999998</v>
      </c>
      <c r="BD378">
        <v>126.43572971</v>
      </c>
      <c r="BE378">
        <v>132307.39694042</v>
      </c>
      <c r="BF378">
        <v>109429.83792013999</v>
      </c>
      <c r="BG378">
        <v>6.6501914199999996</v>
      </c>
      <c r="BH378">
        <v>200.71428571000001</v>
      </c>
      <c r="BI378">
        <v>199.59523809000001</v>
      </c>
      <c r="BJ378">
        <v>203.73809523</v>
      </c>
      <c r="BK378">
        <v>198</v>
      </c>
      <c r="BL378">
        <v>196.71428571000001</v>
      </c>
      <c r="BM378">
        <v>17.676518000000002</v>
      </c>
      <c r="BN378">
        <v>2.564047</v>
      </c>
      <c r="BO378">
        <v>0.38604142000000002</v>
      </c>
      <c r="BP378">
        <v>0.42736027999999998</v>
      </c>
      <c r="BQ378">
        <v>31.920252120000001</v>
      </c>
      <c r="BR378">
        <v>197</v>
      </c>
      <c r="BS378">
        <v>5992.671566</v>
      </c>
      <c r="BT378">
        <v>34560.451426419997</v>
      </c>
      <c r="BU378">
        <v>134178.78317241999</v>
      </c>
      <c r="BV378">
        <v>1117254.12474371</v>
      </c>
      <c r="BW378">
        <v>2065.8603152800001</v>
      </c>
      <c r="BX378">
        <v>46.853513589999999</v>
      </c>
      <c r="BY378">
        <v>9.6571084200000001</v>
      </c>
      <c r="BZ378">
        <v>96.071428569999995</v>
      </c>
      <c r="CA378">
        <v>100.16666666</v>
      </c>
      <c r="CB378">
        <v>103.53571427999999</v>
      </c>
      <c r="CC378">
        <v>98.047619040000001</v>
      </c>
      <c r="CD378">
        <v>94.214285709999999</v>
      </c>
      <c r="CE378">
        <v>76.642857140000004</v>
      </c>
      <c r="CF378">
        <v>81.238095229999999</v>
      </c>
      <c r="CG378">
        <v>82.642857140000004</v>
      </c>
      <c r="CH378">
        <v>77.02380952</v>
      </c>
      <c r="CI378">
        <v>74.785714279999993</v>
      </c>
      <c r="CJ378">
        <v>19.071428569999998</v>
      </c>
      <c r="CK378">
        <v>18.928571420000001</v>
      </c>
      <c r="CL378">
        <v>20.89285714</v>
      </c>
      <c r="CM378">
        <v>21.02380952</v>
      </c>
      <c r="CN378">
        <v>19</v>
      </c>
      <c r="CO378">
        <v>3.1066919999999998</v>
      </c>
      <c r="CP378">
        <v>85.285714279999993</v>
      </c>
      <c r="CQ378">
        <v>79.138888890000004</v>
      </c>
      <c r="CR378">
        <v>17.571428569999998</v>
      </c>
      <c r="CS378">
        <v>30.857142849999999</v>
      </c>
      <c r="CT378">
        <v>88.571428569999995</v>
      </c>
      <c r="CU378">
        <v>87</v>
      </c>
      <c r="CV378">
        <v>81.694444439999998</v>
      </c>
      <c r="CW378">
        <v>59.428571419999997</v>
      </c>
      <c r="CX378">
        <v>28.285714280000001</v>
      </c>
      <c r="CY378">
        <v>72.285714279999993</v>
      </c>
      <c r="CZ378">
        <v>77.571428569999995</v>
      </c>
      <c r="DA378">
        <v>87</v>
      </c>
      <c r="DB378">
        <v>672.57142856999997</v>
      </c>
      <c r="DC378">
        <v>27.428571420000001</v>
      </c>
      <c r="DD378">
        <v>68.142857140000004</v>
      </c>
      <c r="DE378">
        <v>73.571428569999995</v>
      </c>
      <c r="DF378">
        <v>85.285714279999993</v>
      </c>
      <c r="DG378">
        <v>647.71428571000001</v>
      </c>
      <c r="DH378" t="e">
        <v>#N/A</v>
      </c>
      <c r="DI378" t="e">
        <v>#N/A</v>
      </c>
      <c r="DJ378" t="e">
        <v>#N/A</v>
      </c>
      <c r="DK378" t="e">
        <v>#N/A</v>
      </c>
      <c r="DL378" t="e">
        <v>#N/A</v>
      </c>
      <c r="DM378" t="e">
        <v>#N/A</v>
      </c>
      <c r="DN378" t="e">
        <v>#N/A</v>
      </c>
      <c r="DO378" t="e">
        <v>#N/A</v>
      </c>
      <c r="DP378" t="e">
        <v>#N/A</v>
      </c>
      <c r="DQ378" t="e">
        <v>#N/A</v>
      </c>
      <c r="DR378" t="e">
        <v>#N/A</v>
      </c>
      <c r="DS378" t="e">
        <v>#N/A</v>
      </c>
      <c r="DT378" t="e">
        <v>#N/A</v>
      </c>
      <c r="DU378" t="e">
        <v>#N/A</v>
      </c>
      <c r="DV378" t="e">
        <v>#N/A</v>
      </c>
      <c r="DW378" t="e">
        <v>#N/A</v>
      </c>
      <c r="DX378" t="e">
        <v>#N/A</v>
      </c>
      <c r="DY378" t="e">
        <v>#N/A</v>
      </c>
      <c r="DZ378" t="e">
        <v>#N/A</v>
      </c>
      <c r="EA378" t="e">
        <v>#N/A</v>
      </c>
      <c r="EB378" t="e">
        <v>#N/A</v>
      </c>
      <c r="EC378" t="e">
        <v>#N/A</v>
      </c>
    </row>
    <row r="379" spans="1:133" customFormat="1" x14ac:dyDescent="0.25">
      <c r="A379" t="s">
        <v>1094</v>
      </c>
      <c r="B379" t="s">
        <v>1384</v>
      </c>
      <c r="C379">
        <v>379</v>
      </c>
      <c r="D379">
        <v>72301.318482275557</v>
      </c>
      <c r="E379">
        <v>89.492021209589339</v>
      </c>
      <c r="F379">
        <v>946.94115380232995</v>
      </c>
      <c r="G379">
        <v>47658.982840836637</v>
      </c>
      <c r="H379">
        <v>55.857142850000002</v>
      </c>
      <c r="I379">
        <v>27.611677419999999</v>
      </c>
      <c r="J379">
        <v>20.11569742</v>
      </c>
      <c r="K379">
        <v>14.68304</v>
      </c>
      <c r="L379">
        <v>8.4841877100000005</v>
      </c>
      <c r="M379">
        <v>2264.5714285700001</v>
      </c>
      <c r="N379">
        <v>1641.1428571399999</v>
      </c>
      <c r="O379">
        <v>1609.2857142800001</v>
      </c>
      <c r="P379">
        <v>1623.2857142800001</v>
      </c>
      <c r="Q379">
        <v>1641</v>
      </c>
      <c r="R379">
        <v>1649</v>
      </c>
      <c r="S379">
        <v>623.42857142000003</v>
      </c>
      <c r="T379">
        <v>581.14285714000005</v>
      </c>
      <c r="U379">
        <v>587.42857142000003</v>
      </c>
      <c r="V379">
        <v>588.57142856999997</v>
      </c>
      <c r="W379">
        <v>602</v>
      </c>
      <c r="X379">
        <v>30.74585085</v>
      </c>
      <c r="Y379">
        <v>1.362323</v>
      </c>
      <c r="Z379">
        <v>1612.71428571</v>
      </c>
      <c r="AA379">
        <v>1594.5714285700001</v>
      </c>
      <c r="AB379">
        <v>1592</v>
      </c>
      <c r="AC379">
        <v>1585.33262857</v>
      </c>
      <c r="AD379">
        <v>656.28571427999998</v>
      </c>
      <c r="AE379">
        <v>681.14285714000005</v>
      </c>
      <c r="AF379">
        <v>693.85714284999995</v>
      </c>
      <c r="AG379">
        <v>719.89959999999996</v>
      </c>
      <c r="AH379">
        <v>82598.043385569996</v>
      </c>
      <c r="AI379">
        <v>21001.368654999998</v>
      </c>
      <c r="AJ379">
        <v>1.56647242</v>
      </c>
      <c r="AK379">
        <v>49.260562</v>
      </c>
      <c r="AL379">
        <v>301064.52886914002</v>
      </c>
      <c r="AM379">
        <v>55.938428569999999</v>
      </c>
      <c r="AN379">
        <v>1.8688083200000001</v>
      </c>
      <c r="AO379">
        <v>13.853802999999999</v>
      </c>
      <c r="AP379">
        <v>1.6395</v>
      </c>
      <c r="AQ379">
        <v>5.4010999999999996</v>
      </c>
      <c r="AR379">
        <v>2.5089142799999999</v>
      </c>
      <c r="AS379">
        <v>2.3091714200000002</v>
      </c>
      <c r="AT379">
        <v>2.1405571399999999</v>
      </c>
      <c r="AU379">
        <v>426763.720072</v>
      </c>
      <c r="AV379">
        <v>333229.77874015999</v>
      </c>
      <c r="AW379">
        <v>330692.95472015999</v>
      </c>
      <c r="AX379">
        <v>373037.76839657</v>
      </c>
      <c r="AY379">
        <v>419546.93546085001</v>
      </c>
      <c r="AZ379">
        <v>30772.538596999999</v>
      </c>
      <c r="BA379">
        <v>1170.22053342</v>
      </c>
      <c r="BB379">
        <v>8169.0446022799997</v>
      </c>
      <c r="BC379">
        <v>56.908881139999998</v>
      </c>
      <c r="BD379">
        <v>336.93235985000001</v>
      </c>
      <c r="BE379">
        <v>135071.12855557</v>
      </c>
      <c r="BF379">
        <v>112378.52119085001</v>
      </c>
      <c r="BG379">
        <v>7.2013081400000001</v>
      </c>
      <c r="BH379">
        <v>160.42857142</v>
      </c>
      <c r="BI379">
        <v>173.375</v>
      </c>
      <c r="BJ379">
        <v>189.83333332999999</v>
      </c>
      <c r="BK379">
        <v>165</v>
      </c>
      <c r="BL379">
        <v>161.85714285</v>
      </c>
      <c r="BM379">
        <v>18.210531140000001</v>
      </c>
      <c r="BN379">
        <v>8.2167623299999999</v>
      </c>
      <c r="BO379">
        <v>0.67853713999999998</v>
      </c>
      <c r="BP379">
        <v>0.6338355</v>
      </c>
      <c r="BQ379">
        <v>40.321002980000003</v>
      </c>
      <c r="BR379">
        <v>149.42857142</v>
      </c>
      <c r="BS379">
        <v>11219.14553742</v>
      </c>
      <c r="BT379">
        <v>45373.211832710003</v>
      </c>
      <c r="BU379">
        <v>165247.13609000001</v>
      </c>
      <c r="BV379">
        <v>1064583.11668457</v>
      </c>
      <c r="BW379">
        <v>1966.2487241399999</v>
      </c>
      <c r="BX379">
        <v>58.050081659999996</v>
      </c>
      <c r="BY379">
        <v>12.62879128</v>
      </c>
      <c r="BZ379">
        <v>93.428571419999997</v>
      </c>
      <c r="CA379">
        <v>103.69047619</v>
      </c>
      <c r="CB379">
        <v>97.52777777</v>
      </c>
      <c r="CC379">
        <v>86.690476180000005</v>
      </c>
      <c r="CD379">
        <v>91.071428569999995</v>
      </c>
      <c r="CE379">
        <v>72</v>
      </c>
      <c r="CF379">
        <v>80.845238089999995</v>
      </c>
      <c r="CG379">
        <v>79.069444439999998</v>
      </c>
      <c r="CH379">
        <v>68.428571419999997</v>
      </c>
      <c r="CI379">
        <v>69.428571419999997</v>
      </c>
      <c r="CJ379">
        <v>20.785714280000001</v>
      </c>
      <c r="CK379">
        <v>22.845238089999999</v>
      </c>
      <c r="CL379">
        <v>18.458333329999999</v>
      </c>
      <c r="CM379">
        <v>18.26190476</v>
      </c>
      <c r="CN379">
        <v>21.428571420000001</v>
      </c>
      <c r="CO379">
        <v>4.5803848499999997</v>
      </c>
      <c r="CP379">
        <v>84.571428569999995</v>
      </c>
      <c r="CQ379">
        <v>73.583333330000002</v>
      </c>
      <c r="CR379">
        <v>15.5</v>
      </c>
      <c r="CS379">
        <v>33.166666659999997</v>
      </c>
      <c r="CT379">
        <v>93.5</v>
      </c>
      <c r="CU379">
        <v>89.666666660000004</v>
      </c>
      <c r="CV379">
        <v>73.194444439999998</v>
      </c>
      <c r="CW379">
        <v>35.799999999999997</v>
      </c>
      <c r="CX379">
        <v>20.833333329999999</v>
      </c>
      <c r="CY379">
        <v>73.333333330000002</v>
      </c>
      <c r="CZ379">
        <v>74.666666660000004</v>
      </c>
      <c r="DA379">
        <v>87.166666660000004</v>
      </c>
      <c r="DB379">
        <v>687.33333332999996</v>
      </c>
      <c r="DC379">
        <v>25.571428569999998</v>
      </c>
      <c r="DD379">
        <v>69.714285709999999</v>
      </c>
      <c r="DE379">
        <v>77.142857140000004</v>
      </c>
      <c r="DF379">
        <v>85</v>
      </c>
      <c r="DG379">
        <v>756</v>
      </c>
      <c r="DH379" t="e">
        <v>#N/A</v>
      </c>
      <c r="DI379" t="e">
        <v>#N/A</v>
      </c>
      <c r="DJ379" t="e">
        <v>#N/A</v>
      </c>
      <c r="DK379" t="e">
        <v>#N/A</v>
      </c>
      <c r="DL379" t="e">
        <v>#N/A</v>
      </c>
      <c r="DM379" t="e">
        <v>#N/A</v>
      </c>
      <c r="DN379" t="e">
        <v>#N/A</v>
      </c>
      <c r="DO379" t="e">
        <v>#N/A</v>
      </c>
      <c r="DP379" t="e">
        <v>#N/A</v>
      </c>
      <c r="DQ379" t="e">
        <v>#N/A</v>
      </c>
      <c r="DR379" t="e">
        <v>#N/A</v>
      </c>
      <c r="DS379" t="e">
        <v>#N/A</v>
      </c>
      <c r="DT379" t="e">
        <v>#N/A</v>
      </c>
      <c r="DU379" t="e">
        <v>#N/A</v>
      </c>
      <c r="DV379" t="e">
        <v>#N/A</v>
      </c>
      <c r="DW379" t="e">
        <v>#N/A</v>
      </c>
      <c r="DX379" t="e">
        <v>#N/A</v>
      </c>
      <c r="DY379" t="e">
        <v>#N/A</v>
      </c>
      <c r="DZ379" t="e">
        <v>#N/A</v>
      </c>
      <c r="EA379" t="e">
        <v>#N/A</v>
      </c>
      <c r="EB379" t="e">
        <v>#N/A</v>
      </c>
      <c r="EC379" t="e">
        <v>#N/A</v>
      </c>
    </row>
    <row r="380" spans="1:133" customFormat="1" x14ac:dyDescent="0.25">
      <c r="A380" t="s">
        <v>1095</v>
      </c>
      <c r="B380" t="s">
        <v>1385</v>
      </c>
      <c r="C380">
        <v>380</v>
      </c>
      <c r="D380">
        <v>435150.28052157653</v>
      </c>
      <c r="E380">
        <v>149.80983271399472</v>
      </c>
      <c r="F380">
        <v>530.19214508248058</v>
      </c>
      <c r="G380">
        <v>48443.84948460474</v>
      </c>
      <c r="H380">
        <v>97</v>
      </c>
      <c r="I380">
        <v>26.803552</v>
      </c>
      <c r="J380">
        <v>35.82936428</v>
      </c>
      <c r="K380">
        <v>7.13990714</v>
      </c>
      <c r="L380">
        <v>4.3298607100000002</v>
      </c>
      <c r="M380">
        <v>13026.714285710001</v>
      </c>
      <c r="N380">
        <v>9537</v>
      </c>
      <c r="O380">
        <v>9329.5714285699996</v>
      </c>
      <c r="P380">
        <v>9409.8571428499999</v>
      </c>
      <c r="Q380">
        <v>9463.1428571399993</v>
      </c>
      <c r="R380">
        <v>9514</v>
      </c>
      <c r="S380">
        <v>3489.7142857099998</v>
      </c>
      <c r="T380">
        <v>2900</v>
      </c>
      <c r="U380">
        <v>3039</v>
      </c>
      <c r="V380">
        <v>3096.1428571400002</v>
      </c>
      <c r="W380">
        <v>3277</v>
      </c>
      <c r="X380">
        <v>16.157060999999999</v>
      </c>
      <c r="Y380">
        <v>0.70012070999999998</v>
      </c>
      <c r="Z380">
        <v>9594.2857142800003</v>
      </c>
      <c r="AA380">
        <v>9551</v>
      </c>
      <c r="AB380">
        <v>9514.7142857100007</v>
      </c>
      <c r="AC380">
        <v>9496.7331857099998</v>
      </c>
      <c r="AD380">
        <v>3766</v>
      </c>
      <c r="AE380">
        <v>4036.42857142</v>
      </c>
      <c r="AF380">
        <v>4182.2857142800003</v>
      </c>
      <c r="AG380">
        <v>4417.0488999999998</v>
      </c>
      <c r="AH380">
        <v>59720.652706139997</v>
      </c>
      <c r="AI380">
        <v>7839.3341385699996</v>
      </c>
      <c r="AJ380">
        <v>-103.42463157</v>
      </c>
      <c r="AK380">
        <v>94.163987849999998</v>
      </c>
      <c r="AL380">
        <v>223069.40539741999</v>
      </c>
      <c r="AM380">
        <v>68.485714279999996</v>
      </c>
      <c r="AN380">
        <v>1.81412905</v>
      </c>
      <c r="AO380">
        <v>3.2281712800000002</v>
      </c>
      <c r="AP380">
        <v>-14.67152857</v>
      </c>
      <c r="AQ380">
        <v>-8.4056999999999995</v>
      </c>
      <c r="AR380">
        <v>-9.9789571400000003</v>
      </c>
      <c r="AS380">
        <v>-12.08837142</v>
      </c>
      <c r="AT380">
        <v>-15.51737142</v>
      </c>
      <c r="AU380">
        <v>262004.02735942</v>
      </c>
      <c r="AV380">
        <v>215099.67844414001</v>
      </c>
      <c r="AW380">
        <v>226245.79894241999</v>
      </c>
      <c r="AX380">
        <v>244456.71437457</v>
      </c>
      <c r="AY380">
        <v>256675.72583156999</v>
      </c>
      <c r="AZ380">
        <v>17533.140494570001</v>
      </c>
      <c r="BA380">
        <v>290.39460700000001</v>
      </c>
      <c r="BB380">
        <v>2362.4693351400001</v>
      </c>
      <c r="BC380">
        <v>142.05463528000001</v>
      </c>
      <c r="BD380">
        <v>128.74528470999999</v>
      </c>
      <c r="BE380">
        <v>80686.437580419995</v>
      </c>
      <c r="BF380">
        <v>65553.25655428</v>
      </c>
      <c r="BG380">
        <v>6.6964357100000003</v>
      </c>
      <c r="BH380">
        <v>880.57142856999997</v>
      </c>
      <c r="BI380">
        <v>939.69047619000003</v>
      </c>
      <c r="BJ380">
        <v>937.19047618000002</v>
      </c>
      <c r="BK380">
        <v>877.71428571000001</v>
      </c>
      <c r="BL380">
        <v>855.28571427999998</v>
      </c>
      <c r="BM380">
        <v>16.428295420000001</v>
      </c>
      <c r="BN380">
        <v>3.2658339999999999</v>
      </c>
      <c r="BO380">
        <v>0.23141513999999999</v>
      </c>
      <c r="BP380">
        <v>0.63748470999999995</v>
      </c>
      <c r="BQ380">
        <v>41.368589249999999</v>
      </c>
      <c r="BR380">
        <v>876.57142856999997</v>
      </c>
      <c r="BS380">
        <v>4821.5066850000003</v>
      </c>
      <c r="BT380">
        <v>37468.210083999998</v>
      </c>
      <c r="BU380">
        <v>139796.79476128001</v>
      </c>
      <c r="BV380">
        <v>1001579.80821757</v>
      </c>
      <c r="BW380">
        <v>1836.2942715700001</v>
      </c>
      <c r="BX380">
        <v>62.236954179999998</v>
      </c>
      <c r="BY380">
        <v>10.251278279999999</v>
      </c>
      <c r="BZ380">
        <v>493.78571427999998</v>
      </c>
      <c r="CA380">
        <v>453.36904762</v>
      </c>
      <c r="CB380">
        <v>466.76190475999999</v>
      </c>
      <c r="CC380">
        <v>449.10714285</v>
      </c>
      <c r="CD380">
        <v>465.57142857000002</v>
      </c>
      <c r="CE380">
        <v>363.07142857000002</v>
      </c>
      <c r="CF380">
        <v>350.10714285</v>
      </c>
      <c r="CG380">
        <v>357.44047619000003</v>
      </c>
      <c r="CH380">
        <v>334.32142857000002</v>
      </c>
      <c r="CI380">
        <v>344.64285713999999</v>
      </c>
      <c r="CJ380">
        <v>130.71428571000001</v>
      </c>
      <c r="CK380">
        <v>103.26190475999999</v>
      </c>
      <c r="CL380">
        <v>109.32142856999999</v>
      </c>
      <c r="CM380">
        <v>114.78571427999999</v>
      </c>
      <c r="CN380">
        <v>120.5</v>
      </c>
      <c r="CO380">
        <v>3.74145957</v>
      </c>
      <c r="CP380">
        <v>85.428571419999997</v>
      </c>
      <c r="CQ380">
        <v>78.216666660000001</v>
      </c>
      <c r="CR380">
        <v>12.34285714</v>
      </c>
      <c r="CS380">
        <v>30.571428569999998</v>
      </c>
      <c r="CT380">
        <v>81.714285709999999</v>
      </c>
      <c r="CU380">
        <v>80.142857140000004</v>
      </c>
      <c r="CV380">
        <v>77.555000000000007</v>
      </c>
      <c r="CW380">
        <v>29.285714280000001</v>
      </c>
      <c r="CX380">
        <v>29.14285714</v>
      </c>
      <c r="CY380">
        <v>69</v>
      </c>
      <c r="CZ380">
        <v>73.571428569999995</v>
      </c>
      <c r="DA380">
        <v>84.571428569999995</v>
      </c>
      <c r="DB380">
        <v>500.85714285</v>
      </c>
      <c r="DC380">
        <v>28.857142849999999</v>
      </c>
      <c r="DD380">
        <v>67.857142850000002</v>
      </c>
      <c r="DE380">
        <v>73.571428569999995</v>
      </c>
      <c r="DF380">
        <v>85.285714279999993</v>
      </c>
      <c r="DG380">
        <v>580.14285714000005</v>
      </c>
      <c r="DH380" t="e">
        <v>#N/A</v>
      </c>
      <c r="DI380" t="e">
        <v>#N/A</v>
      </c>
      <c r="DJ380" t="e">
        <v>#N/A</v>
      </c>
      <c r="DK380" t="e">
        <v>#N/A</v>
      </c>
      <c r="DL380" t="e">
        <v>#N/A</v>
      </c>
      <c r="DM380" t="e">
        <v>#N/A</v>
      </c>
      <c r="DN380" t="e">
        <v>#N/A</v>
      </c>
      <c r="DO380" t="e">
        <v>#N/A</v>
      </c>
      <c r="DP380" t="e">
        <v>#N/A</v>
      </c>
      <c r="DQ380" t="e">
        <v>#N/A</v>
      </c>
      <c r="DR380" t="e">
        <v>#N/A</v>
      </c>
      <c r="DS380" t="e">
        <v>#N/A</v>
      </c>
      <c r="DT380" t="e">
        <v>#N/A</v>
      </c>
      <c r="DU380" t="e">
        <v>#N/A</v>
      </c>
      <c r="DV380" t="e">
        <v>#N/A</v>
      </c>
      <c r="DW380" t="e">
        <v>#N/A</v>
      </c>
      <c r="DX380" t="e">
        <v>#N/A</v>
      </c>
      <c r="DY380" t="e">
        <v>#N/A</v>
      </c>
      <c r="DZ380" t="e">
        <v>#N/A</v>
      </c>
      <c r="EA380" t="e">
        <v>#N/A</v>
      </c>
      <c r="EB380" t="e">
        <v>#N/A</v>
      </c>
      <c r="EC380" t="e">
        <v>#N/A</v>
      </c>
    </row>
    <row r="381" spans="1:133" customFormat="1" x14ac:dyDescent="0.25">
      <c r="A381" t="s">
        <v>1096</v>
      </c>
      <c r="B381" t="s">
        <v>1386</v>
      </c>
      <c r="C381">
        <v>381</v>
      </c>
      <c r="D381">
        <v>750988.84969967999</v>
      </c>
      <c r="E381">
        <v>92.725683300836707</v>
      </c>
      <c r="F381">
        <v>822.72442598984082</v>
      </c>
      <c r="G381">
        <v>61008.992532640172</v>
      </c>
      <c r="H381">
        <v>92.571428569999995</v>
      </c>
      <c r="I381">
        <v>27.80571514</v>
      </c>
      <c r="J381">
        <v>33.512103140000001</v>
      </c>
      <c r="K381">
        <v>8.3437482799999998</v>
      </c>
      <c r="L381">
        <v>5.19158571</v>
      </c>
      <c r="M381">
        <v>27252.714285710001</v>
      </c>
      <c r="N381">
        <v>19672.142857139999</v>
      </c>
      <c r="O381">
        <v>19116.714285710001</v>
      </c>
      <c r="P381">
        <v>19337</v>
      </c>
      <c r="Q381">
        <v>19501.571428570001</v>
      </c>
      <c r="R381">
        <v>19628.428571420001</v>
      </c>
      <c r="S381">
        <v>7580.5714285699996</v>
      </c>
      <c r="T381">
        <v>6774.1428571400002</v>
      </c>
      <c r="U381">
        <v>6960</v>
      </c>
      <c r="V381">
        <v>7065.8571428499999</v>
      </c>
      <c r="W381">
        <v>7300</v>
      </c>
      <c r="X381">
        <v>18.66854228</v>
      </c>
      <c r="Y381">
        <v>0.92535685000000001</v>
      </c>
      <c r="Z381">
        <v>19969.285714279999</v>
      </c>
      <c r="AA381">
        <v>19931.571428570001</v>
      </c>
      <c r="AB381">
        <v>19693.142857139999</v>
      </c>
      <c r="AC381">
        <v>19507.43345714</v>
      </c>
      <c r="AD381">
        <v>8087.8571428499999</v>
      </c>
      <c r="AE381">
        <v>8553.2857142800003</v>
      </c>
      <c r="AF381">
        <v>8857.4285714199996</v>
      </c>
      <c r="AG381">
        <v>9237.9273571400008</v>
      </c>
      <c r="AH381">
        <v>67497.524200999993</v>
      </c>
      <c r="AI381">
        <v>10467.328418139999</v>
      </c>
      <c r="AJ381">
        <v>-39.990012</v>
      </c>
      <c r="AK381">
        <v>215.503367</v>
      </c>
      <c r="AL381">
        <v>243011.89991971001</v>
      </c>
      <c r="AM381">
        <v>56.340285710000003</v>
      </c>
      <c r="AN381">
        <v>3.3891395900000001</v>
      </c>
      <c r="AO381">
        <v>13.384255</v>
      </c>
      <c r="AP381">
        <v>-1.50788571</v>
      </c>
      <c r="AQ381">
        <v>-1.5779142799999999</v>
      </c>
      <c r="AR381">
        <v>0.2606</v>
      </c>
      <c r="AS381">
        <v>-0.36541427999999998</v>
      </c>
      <c r="AT381">
        <v>-0.94621427999999996</v>
      </c>
      <c r="AU381">
        <v>343731.22130400001</v>
      </c>
      <c r="AV381">
        <v>295495.98178928002</v>
      </c>
      <c r="AW381">
        <v>311863.04947750003</v>
      </c>
      <c r="AX381">
        <v>321726.55627270998</v>
      </c>
      <c r="AY381">
        <v>396469.60367084999</v>
      </c>
      <c r="AZ381">
        <v>22004.709638569999</v>
      </c>
      <c r="BA381">
        <v>595.35078584999997</v>
      </c>
      <c r="BB381">
        <v>3522.52980385</v>
      </c>
      <c r="BC381">
        <v>111.76693957000001</v>
      </c>
      <c r="BD381">
        <v>130.85139214</v>
      </c>
      <c r="BE381">
        <v>97795.324608139999</v>
      </c>
      <c r="BF381">
        <v>79411.608838710003</v>
      </c>
      <c r="BG381">
        <v>6.9703379999999999</v>
      </c>
      <c r="BH381">
        <v>1797.5</v>
      </c>
      <c r="BI381">
        <v>1922.8809523800001</v>
      </c>
      <c r="BJ381">
        <v>1966.9027777700001</v>
      </c>
      <c r="BK381">
        <v>1847.8571428499999</v>
      </c>
      <c r="BL381">
        <v>1662</v>
      </c>
      <c r="BM381">
        <v>16.970194500000002</v>
      </c>
      <c r="BN381">
        <v>4.2880279999999997</v>
      </c>
      <c r="BO381">
        <v>0.35665724999999998</v>
      </c>
      <c r="BP381">
        <v>0.30877100000000002</v>
      </c>
      <c r="BQ381">
        <v>36.363976839999999</v>
      </c>
      <c r="BR381">
        <v>1721</v>
      </c>
      <c r="BS381">
        <v>5891.3260440000004</v>
      </c>
      <c r="BT381">
        <v>38998.490216569997</v>
      </c>
      <c r="BU381">
        <v>140257.68790727999</v>
      </c>
      <c r="BV381">
        <v>976461.20735100005</v>
      </c>
      <c r="BW381">
        <v>2328.4645225700001</v>
      </c>
      <c r="BX381">
        <v>52.752807939999997</v>
      </c>
      <c r="BY381">
        <v>10.711967250000001</v>
      </c>
      <c r="BZ381">
        <v>1040.125</v>
      </c>
      <c r="CA381">
        <v>1183.17857142</v>
      </c>
      <c r="CB381">
        <v>1098.6527777700001</v>
      </c>
      <c r="CC381">
        <v>1159.83333333</v>
      </c>
      <c r="CD381">
        <v>1163.71428571</v>
      </c>
      <c r="CE381">
        <v>790.125</v>
      </c>
      <c r="CF381">
        <v>934.05952380999997</v>
      </c>
      <c r="CG381">
        <v>856.31944443999998</v>
      </c>
      <c r="CH381">
        <v>887.29166666000003</v>
      </c>
      <c r="CI381">
        <v>882.85714284999995</v>
      </c>
      <c r="CJ381">
        <v>249.125</v>
      </c>
      <c r="CK381">
        <v>249.11904762</v>
      </c>
      <c r="CL381">
        <v>242.33333332999999</v>
      </c>
      <c r="CM381">
        <v>272.54166665999998</v>
      </c>
      <c r="CN381">
        <v>279.92857142000003</v>
      </c>
      <c r="CO381">
        <v>3.9360612499999998</v>
      </c>
      <c r="CP381">
        <v>85.714285709999999</v>
      </c>
      <c r="CQ381">
        <v>77.80312558</v>
      </c>
      <c r="CR381">
        <v>15.111428569999999</v>
      </c>
      <c r="CS381">
        <v>31.428571420000001</v>
      </c>
      <c r="CT381">
        <v>85</v>
      </c>
      <c r="CU381">
        <v>83.285714279999993</v>
      </c>
      <c r="CV381">
        <v>76.044875700000006</v>
      </c>
      <c r="CW381">
        <v>69.166666660000004</v>
      </c>
      <c r="CX381">
        <v>33.428571419999997</v>
      </c>
      <c r="CY381">
        <v>68.285714279999993</v>
      </c>
      <c r="CZ381">
        <v>78.857142850000002</v>
      </c>
      <c r="DA381">
        <v>86.714285709999999</v>
      </c>
      <c r="DB381">
        <v>611.28571427999998</v>
      </c>
      <c r="DC381">
        <v>33.714285709999999</v>
      </c>
      <c r="DD381">
        <v>68</v>
      </c>
      <c r="DE381">
        <v>78.285714279999993</v>
      </c>
      <c r="DF381">
        <v>85.714285709999999</v>
      </c>
      <c r="DG381">
        <v>676.35714284999995</v>
      </c>
      <c r="DH381" t="e">
        <v>#N/A</v>
      </c>
      <c r="DI381" t="e">
        <v>#N/A</v>
      </c>
      <c r="DJ381" t="e">
        <v>#N/A</v>
      </c>
      <c r="DK381" t="e">
        <v>#N/A</v>
      </c>
      <c r="DL381" t="e">
        <v>#N/A</v>
      </c>
      <c r="DM381" t="e">
        <v>#N/A</v>
      </c>
      <c r="DN381" t="e">
        <v>#N/A</v>
      </c>
      <c r="DO381" t="e">
        <v>#N/A</v>
      </c>
      <c r="DP381" t="e">
        <v>#N/A</v>
      </c>
      <c r="DQ381" t="e">
        <v>#N/A</v>
      </c>
      <c r="DR381" t="e">
        <v>#N/A</v>
      </c>
      <c r="DS381" t="e">
        <v>#N/A</v>
      </c>
      <c r="DT381" t="e">
        <v>#N/A</v>
      </c>
      <c r="DU381" t="e">
        <v>#N/A</v>
      </c>
      <c r="DV381" t="e">
        <v>#N/A</v>
      </c>
      <c r="DW381" t="e">
        <v>#N/A</v>
      </c>
      <c r="DX381" t="e">
        <v>#N/A</v>
      </c>
      <c r="DY381" t="e">
        <v>#N/A</v>
      </c>
      <c r="DZ381" t="e">
        <v>#N/A</v>
      </c>
      <c r="EA381" t="e">
        <v>#N/A</v>
      </c>
      <c r="EB381" t="e">
        <v>#N/A</v>
      </c>
      <c r="EC381" t="e">
        <v>#N/A</v>
      </c>
    </row>
    <row r="382" spans="1:133" customFormat="1" x14ac:dyDescent="0.25">
      <c r="A382" t="s">
        <v>1097</v>
      </c>
      <c r="B382" t="s">
        <v>1387</v>
      </c>
      <c r="C382">
        <v>382</v>
      </c>
      <c r="D382">
        <v>106461.40002058604</v>
      </c>
      <c r="E382">
        <v>109.50548760502572</v>
      </c>
      <c r="F382">
        <v>856.46745325437962</v>
      </c>
      <c r="G382">
        <v>72744.966779364957</v>
      </c>
      <c r="H382">
        <v>72.428571419999997</v>
      </c>
      <c r="I382">
        <v>26.18843214</v>
      </c>
      <c r="J382">
        <v>18.88406071</v>
      </c>
      <c r="K382">
        <v>13.90984871</v>
      </c>
      <c r="L382">
        <v>7.9646225700000004</v>
      </c>
      <c r="M382">
        <v>3083</v>
      </c>
      <c r="N382">
        <v>2278</v>
      </c>
      <c r="O382">
        <v>2210</v>
      </c>
      <c r="P382">
        <v>2221.5714285700001</v>
      </c>
      <c r="Q382">
        <v>2241.5714285700001</v>
      </c>
      <c r="R382">
        <v>2263.8571428499999</v>
      </c>
      <c r="S382">
        <v>805</v>
      </c>
      <c r="T382">
        <v>777.85714284999995</v>
      </c>
      <c r="U382">
        <v>785.85714284999995</v>
      </c>
      <c r="V382">
        <v>781</v>
      </c>
      <c r="W382">
        <v>789.85714284999995</v>
      </c>
      <c r="X382">
        <v>30.604724279999999</v>
      </c>
      <c r="Y382">
        <v>1.4149684199999999</v>
      </c>
      <c r="Z382">
        <v>2239.5714285700001</v>
      </c>
      <c r="AA382">
        <v>2207.42857142</v>
      </c>
      <c r="AB382">
        <v>2187.2857142799999</v>
      </c>
      <c r="AC382">
        <v>2178.3220428499999</v>
      </c>
      <c r="AD382">
        <v>849.28571427999998</v>
      </c>
      <c r="AE382">
        <v>891.57142856999997</v>
      </c>
      <c r="AF382">
        <v>916.71428571000001</v>
      </c>
      <c r="AG382">
        <v>957.64995713999997</v>
      </c>
      <c r="AH382">
        <v>75864.706913419999</v>
      </c>
      <c r="AI382">
        <v>19373.107344280001</v>
      </c>
      <c r="AJ382">
        <v>13.235669850000001</v>
      </c>
      <c r="AK382">
        <v>75.107836000000006</v>
      </c>
      <c r="AL382">
        <v>290006.28643684997</v>
      </c>
      <c r="AM382">
        <v>55.493142849999998</v>
      </c>
      <c r="AN382">
        <v>1.6585780299999999</v>
      </c>
      <c r="AO382">
        <v>12.901861999999999</v>
      </c>
      <c r="AP382">
        <v>6.3544</v>
      </c>
      <c r="AQ382">
        <v>5.9842428500000002</v>
      </c>
      <c r="AR382">
        <v>5.7915285699999997</v>
      </c>
      <c r="AS382">
        <v>3.7160000000000002</v>
      </c>
      <c r="AT382">
        <v>4.8426</v>
      </c>
      <c r="AU382">
        <v>400208.00649683003</v>
      </c>
      <c r="AV382">
        <v>337624.33673432999</v>
      </c>
      <c r="AW382">
        <v>349933.770196</v>
      </c>
      <c r="AX382">
        <v>363462.31136400002</v>
      </c>
      <c r="AY382">
        <v>384737.20577956998</v>
      </c>
      <c r="AZ382">
        <v>31085.313749140001</v>
      </c>
      <c r="BA382">
        <v>893.90624828</v>
      </c>
      <c r="BB382">
        <v>8317.9872907099998</v>
      </c>
      <c r="BC382">
        <v>203.73132985000001</v>
      </c>
      <c r="BD382">
        <v>239.39339570999999</v>
      </c>
      <c r="BE382">
        <v>138064.82278114001</v>
      </c>
      <c r="BF382">
        <v>117943.31857485</v>
      </c>
      <c r="BG382">
        <v>7.6437298299999998</v>
      </c>
      <c r="BH382">
        <v>227.83333332999999</v>
      </c>
      <c r="BI382">
        <v>198.19444444000001</v>
      </c>
      <c r="BJ382">
        <v>227.58333332999999</v>
      </c>
      <c r="BK382">
        <v>229</v>
      </c>
      <c r="BL382">
        <v>226.85714285</v>
      </c>
      <c r="BM382">
        <v>19.976092000000001</v>
      </c>
      <c r="BN382">
        <v>6.7073761999999997</v>
      </c>
      <c r="BO382">
        <v>0.58881165999999996</v>
      </c>
      <c r="BP382">
        <v>0.77636780000000005</v>
      </c>
      <c r="BQ382">
        <v>41.424669270000003</v>
      </c>
      <c r="BR382">
        <v>214.16666666</v>
      </c>
      <c r="BS382">
        <v>9642.9240031400004</v>
      </c>
      <c r="BT382">
        <v>39188.441704850004</v>
      </c>
      <c r="BU382">
        <v>150695.07215271</v>
      </c>
      <c r="BV382">
        <v>1198199.5998168299</v>
      </c>
      <c r="BW382">
        <v>2493.25921371</v>
      </c>
      <c r="BX382">
        <v>67.731752810000003</v>
      </c>
      <c r="BY382">
        <v>10.21514483</v>
      </c>
      <c r="BZ382">
        <v>105.66666666</v>
      </c>
      <c r="CA382">
        <v>107.34722222000001</v>
      </c>
      <c r="CB382">
        <v>125.48809523</v>
      </c>
      <c r="CC382">
        <v>115.46428571</v>
      </c>
      <c r="CD382">
        <v>116.35714285</v>
      </c>
      <c r="CE382">
        <v>80.416666660000004</v>
      </c>
      <c r="CF382">
        <v>86.541666660000004</v>
      </c>
      <c r="CG382">
        <v>101.11904762</v>
      </c>
      <c r="CH382">
        <v>92.357142850000002</v>
      </c>
      <c r="CI382">
        <v>92</v>
      </c>
      <c r="CJ382">
        <v>25.083333329999999</v>
      </c>
      <c r="CK382">
        <v>20.805555550000001</v>
      </c>
      <c r="CL382">
        <v>24.36904762</v>
      </c>
      <c r="CM382">
        <v>23.107142849999999</v>
      </c>
      <c r="CN382">
        <v>24.14285714</v>
      </c>
      <c r="CO382">
        <v>3.43908733</v>
      </c>
      <c r="CP382">
        <v>86.142857140000004</v>
      </c>
      <c r="CQ382">
        <v>69.361111109999996</v>
      </c>
      <c r="CR382">
        <v>15</v>
      </c>
      <c r="CS382">
        <v>33.571428570000002</v>
      </c>
      <c r="CT382">
        <v>91.428571419999997</v>
      </c>
      <c r="CU382">
        <v>89</v>
      </c>
      <c r="CV382">
        <v>75.555555560000002</v>
      </c>
      <c r="CW382">
        <v>56.2</v>
      </c>
      <c r="CX382">
        <v>32.428571419999997</v>
      </c>
      <c r="CY382">
        <v>74.571428569999995</v>
      </c>
      <c r="CZ382">
        <v>76</v>
      </c>
      <c r="DA382">
        <v>85.714285709999999</v>
      </c>
      <c r="DB382">
        <v>721.78571427999998</v>
      </c>
      <c r="DC382">
        <v>31.14285714</v>
      </c>
      <c r="DD382">
        <v>76.857142850000002</v>
      </c>
      <c r="DE382">
        <v>79.857142850000002</v>
      </c>
      <c r="DF382">
        <v>83.571428569999995</v>
      </c>
      <c r="DG382">
        <v>723.85714284999995</v>
      </c>
      <c r="DH382" t="e">
        <v>#N/A</v>
      </c>
      <c r="DI382" t="e">
        <v>#N/A</v>
      </c>
      <c r="DJ382" t="e">
        <v>#N/A</v>
      </c>
      <c r="DK382" t="e">
        <v>#N/A</v>
      </c>
      <c r="DL382" t="e">
        <v>#N/A</v>
      </c>
      <c r="DM382" t="e">
        <v>#N/A</v>
      </c>
      <c r="DN382" t="e">
        <v>#N/A</v>
      </c>
      <c r="DO382" t="e">
        <v>#N/A</v>
      </c>
      <c r="DP382" t="e">
        <v>#N/A</v>
      </c>
      <c r="DQ382" t="e">
        <v>#N/A</v>
      </c>
      <c r="DR382" t="e">
        <v>#N/A</v>
      </c>
      <c r="DS382" t="e">
        <v>#N/A</v>
      </c>
      <c r="DT382" t="e">
        <v>#N/A</v>
      </c>
      <c r="DU382" t="e">
        <v>#N/A</v>
      </c>
      <c r="DV382" t="e">
        <v>#N/A</v>
      </c>
      <c r="DW382" t="e">
        <v>#N/A</v>
      </c>
      <c r="DX382" t="e">
        <v>#N/A</v>
      </c>
      <c r="DY382" t="e">
        <v>#N/A</v>
      </c>
      <c r="DZ382" t="e">
        <v>#N/A</v>
      </c>
      <c r="EA382" t="e">
        <v>#N/A</v>
      </c>
      <c r="EB382" t="e">
        <v>#N/A</v>
      </c>
      <c r="EC382" t="e">
        <v>#N/A</v>
      </c>
    </row>
    <row r="383" spans="1:133" customFormat="1" x14ac:dyDescent="0.25">
      <c r="A383" t="s">
        <v>1098</v>
      </c>
      <c r="B383" t="s">
        <v>1388</v>
      </c>
      <c r="C383">
        <v>383</v>
      </c>
      <c r="D383">
        <v>418830.833708124</v>
      </c>
      <c r="E383">
        <v>83.33178695389833</v>
      </c>
      <c r="F383">
        <v>919.1183571446129</v>
      </c>
      <c r="G383">
        <v>62754.61981294705</v>
      </c>
      <c r="H383">
        <v>87.714285709999999</v>
      </c>
      <c r="I383">
        <v>27.492456000000001</v>
      </c>
      <c r="J383">
        <v>27.60502928</v>
      </c>
      <c r="K383">
        <v>9.4532251400000007</v>
      </c>
      <c r="L383">
        <v>5.8777270000000001</v>
      </c>
      <c r="M383">
        <v>13740.142857139999</v>
      </c>
      <c r="N383">
        <v>9969.5714285699996</v>
      </c>
      <c r="O383">
        <v>9614.4285714199996</v>
      </c>
      <c r="P383">
        <v>9715.1428571399993</v>
      </c>
      <c r="Q383">
        <v>9817.5714285699996</v>
      </c>
      <c r="R383">
        <v>9929.1428571399993</v>
      </c>
      <c r="S383">
        <v>3770.5714285700001</v>
      </c>
      <c r="T383">
        <v>3386.8571428499999</v>
      </c>
      <c r="U383">
        <v>3500.5714285700001</v>
      </c>
      <c r="V383">
        <v>3541.2857142799999</v>
      </c>
      <c r="W383">
        <v>3635.5714285700001</v>
      </c>
      <c r="X383">
        <v>21.414216710000002</v>
      </c>
      <c r="Y383">
        <v>1.0057245699999999</v>
      </c>
      <c r="Z383">
        <v>10050.142857139999</v>
      </c>
      <c r="AA383">
        <v>10032</v>
      </c>
      <c r="AB383">
        <v>9796.5714285699996</v>
      </c>
      <c r="AC383">
        <v>9763.5852142799995</v>
      </c>
      <c r="AD383">
        <v>4012.2857142799999</v>
      </c>
      <c r="AE383">
        <v>4211.1428571400002</v>
      </c>
      <c r="AF383">
        <v>4347.7142857099998</v>
      </c>
      <c r="AG383">
        <v>4586.7623285700001</v>
      </c>
      <c r="AH383">
        <v>71051.144526999997</v>
      </c>
      <c r="AI383">
        <v>12718.707418710001</v>
      </c>
      <c r="AJ383">
        <v>40.204932280000001</v>
      </c>
      <c r="AK383">
        <v>122.11649057</v>
      </c>
      <c r="AL383">
        <v>258092.03320457001</v>
      </c>
      <c r="AM383">
        <v>57.007428570000002</v>
      </c>
      <c r="AN383">
        <v>3.05684873</v>
      </c>
      <c r="AO383">
        <v>10.124482</v>
      </c>
      <c r="AP383">
        <v>5.8378142799999999</v>
      </c>
      <c r="AQ383">
        <v>5.2627428500000004</v>
      </c>
      <c r="AR383">
        <v>5.1955428499999998</v>
      </c>
      <c r="AS383">
        <v>3.88515714</v>
      </c>
      <c r="AT383">
        <v>6.2249285700000003</v>
      </c>
      <c r="AU383">
        <v>397739.59477714001</v>
      </c>
      <c r="AV383">
        <v>310661.68008056999</v>
      </c>
      <c r="AW383">
        <v>324802.84609542001</v>
      </c>
      <c r="AX383">
        <v>358450.87383757002</v>
      </c>
      <c r="AY383">
        <v>390434.39152584999</v>
      </c>
      <c r="AZ383">
        <v>27830.82902157</v>
      </c>
      <c r="BA383">
        <v>748.18992228000002</v>
      </c>
      <c r="BB383">
        <v>5166.2704531400004</v>
      </c>
      <c r="BC383">
        <v>97.824368570000004</v>
      </c>
      <c r="BD383">
        <v>101.38115870999999</v>
      </c>
      <c r="BE383">
        <v>118995.62803984999</v>
      </c>
      <c r="BF383">
        <v>101199.44029457</v>
      </c>
      <c r="BG383">
        <v>7.0425305700000003</v>
      </c>
      <c r="BH383">
        <v>967.85714284999995</v>
      </c>
      <c r="BI383">
        <v>1002.17857142</v>
      </c>
      <c r="BJ383">
        <v>998.5</v>
      </c>
      <c r="BK383">
        <v>959.14285714000005</v>
      </c>
      <c r="BL383">
        <v>964.28571427999998</v>
      </c>
      <c r="BM383">
        <v>17.66062771</v>
      </c>
      <c r="BN383">
        <v>4.2385754200000001</v>
      </c>
      <c r="BO383">
        <v>0.49302485000000001</v>
      </c>
      <c r="BP383">
        <v>0.50799013999999998</v>
      </c>
      <c r="BQ383">
        <v>38.032065119999999</v>
      </c>
      <c r="BR383">
        <v>917.71428571000001</v>
      </c>
      <c r="BS383">
        <v>6482.9269258499999</v>
      </c>
      <c r="BT383">
        <v>37644.241988850001</v>
      </c>
      <c r="BU383">
        <v>136656.74005841999</v>
      </c>
      <c r="BV383">
        <v>981855.92128885002</v>
      </c>
      <c r="BW383">
        <v>2442.1719670000002</v>
      </c>
      <c r="BX383">
        <v>61.342031830000003</v>
      </c>
      <c r="BY383">
        <v>10.96314714</v>
      </c>
      <c r="BZ383">
        <v>534.71428571000001</v>
      </c>
      <c r="CA383">
        <v>540.08333332999996</v>
      </c>
      <c r="CB383">
        <v>539.71428571000001</v>
      </c>
      <c r="CC383">
        <v>511.02380951999999</v>
      </c>
      <c r="CD383">
        <v>505.78571427999998</v>
      </c>
      <c r="CE383">
        <v>418.28571427999998</v>
      </c>
      <c r="CF383">
        <v>416.47619047000001</v>
      </c>
      <c r="CG383">
        <v>417.64285713999999</v>
      </c>
      <c r="CH383">
        <v>396.47619047000001</v>
      </c>
      <c r="CI383">
        <v>393.92857142000003</v>
      </c>
      <c r="CJ383">
        <v>116.92857142</v>
      </c>
      <c r="CK383">
        <v>123.60714285</v>
      </c>
      <c r="CL383">
        <v>122.07142856999999</v>
      </c>
      <c r="CM383">
        <v>114.54761904</v>
      </c>
      <c r="CN383">
        <v>113.14285714</v>
      </c>
      <c r="CO383">
        <v>3.8563841399999998</v>
      </c>
      <c r="CP383">
        <v>85.428571419999997</v>
      </c>
      <c r="CQ383">
        <v>72.333333330000002</v>
      </c>
      <c r="CR383">
        <v>16.333333329999999</v>
      </c>
      <c r="CS383">
        <v>34.285714280000001</v>
      </c>
      <c r="CT383">
        <v>86.285714279999993</v>
      </c>
      <c r="CU383">
        <v>86</v>
      </c>
      <c r="CV383">
        <v>77.083333330000002</v>
      </c>
      <c r="CW383">
        <v>61</v>
      </c>
      <c r="CX383">
        <v>30.428571420000001</v>
      </c>
      <c r="CY383">
        <v>68</v>
      </c>
      <c r="CZ383">
        <v>75.571428569999995</v>
      </c>
      <c r="DA383">
        <v>86.142857140000004</v>
      </c>
      <c r="DB383">
        <v>599.71428571000001</v>
      </c>
      <c r="DC383">
        <v>30.428571420000001</v>
      </c>
      <c r="DD383">
        <v>68</v>
      </c>
      <c r="DE383">
        <v>75.571428569999995</v>
      </c>
      <c r="DF383">
        <v>86.142857140000004</v>
      </c>
      <c r="DG383">
        <v>723.57142856999997</v>
      </c>
      <c r="DH383" t="e">
        <v>#N/A</v>
      </c>
      <c r="DI383" t="e">
        <v>#N/A</v>
      </c>
      <c r="DJ383" t="e">
        <v>#N/A</v>
      </c>
      <c r="DK383" t="e">
        <v>#N/A</v>
      </c>
      <c r="DL383" t="e">
        <v>#N/A</v>
      </c>
      <c r="DM383" t="e">
        <v>#N/A</v>
      </c>
      <c r="DN383" t="e">
        <v>#N/A</v>
      </c>
      <c r="DO383" t="e">
        <v>#N/A</v>
      </c>
      <c r="DP383" t="e">
        <v>#N/A</v>
      </c>
      <c r="DQ383" t="e">
        <v>#N/A</v>
      </c>
      <c r="DR383" t="e">
        <v>#N/A</v>
      </c>
      <c r="DS383" t="e">
        <v>#N/A</v>
      </c>
      <c r="DT383" t="e">
        <v>#N/A</v>
      </c>
      <c r="DU383" t="e">
        <v>#N/A</v>
      </c>
      <c r="DV383" t="e">
        <v>#N/A</v>
      </c>
      <c r="DW383" t="e">
        <v>#N/A</v>
      </c>
      <c r="DX383" t="e">
        <v>#N/A</v>
      </c>
      <c r="DY383" t="e">
        <v>#N/A</v>
      </c>
      <c r="DZ383" t="e">
        <v>#N/A</v>
      </c>
      <c r="EA383" t="e">
        <v>#N/A</v>
      </c>
      <c r="EB383" t="e">
        <v>#N/A</v>
      </c>
      <c r="EC383" t="e">
        <v>#N/A</v>
      </c>
    </row>
    <row r="384" spans="1:133" customFormat="1" x14ac:dyDescent="0.25">
      <c r="A384" t="s">
        <v>1099</v>
      </c>
      <c r="B384" t="s">
        <v>1389</v>
      </c>
      <c r="C384">
        <v>384</v>
      </c>
      <c r="D384">
        <v>44195.72160132548</v>
      </c>
      <c r="E384">
        <v>75.5981660131783</v>
      </c>
      <c r="F384">
        <v>1143.3933714961961</v>
      </c>
      <c r="G384">
        <v>67384.668525865112</v>
      </c>
      <c r="H384">
        <v>58.428571419999997</v>
      </c>
      <c r="I384">
        <v>25.318105419999998</v>
      </c>
      <c r="J384">
        <v>18.572044569999999</v>
      </c>
      <c r="K384">
        <v>12.322956850000001</v>
      </c>
      <c r="L384">
        <v>7.1257384200000002</v>
      </c>
      <c r="M384">
        <v>2060.8571428499999</v>
      </c>
      <c r="N384">
        <v>1534.2857142800001</v>
      </c>
      <c r="O384">
        <v>1493.1428571399999</v>
      </c>
      <c r="P384">
        <v>1504.8571428499999</v>
      </c>
      <c r="Q384">
        <v>1521</v>
      </c>
      <c r="R384">
        <v>1533.42857142</v>
      </c>
      <c r="S384">
        <v>526.57142856999997</v>
      </c>
      <c r="T384">
        <v>489.57142857000002</v>
      </c>
      <c r="U384">
        <v>496.85714285</v>
      </c>
      <c r="V384">
        <v>499</v>
      </c>
      <c r="W384">
        <v>507.85714285</v>
      </c>
      <c r="X384">
        <v>28.21550714</v>
      </c>
      <c r="Y384">
        <v>1.2800371399999999</v>
      </c>
      <c r="Z384">
        <v>1496.2857142800001</v>
      </c>
      <c r="AA384">
        <v>1479.1428571399999</v>
      </c>
      <c r="AB384">
        <v>1462</v>
      </c>
      <c r="AC384">
        <v>1431.6474714200001</v>
      </c>
      <c r="AD384">
        <v>555.85714284999995</v>
      </c>
      <c r="AE384">
        <v>587.14285714000005</v>
      </c>
      <c r="AF384">
        <v>614.42857142000003</v>
      </c>
      <c r="AG384">
        <v>653.72472857000002</v>
      </c>
      <c r="AH384">
        <v>69879.662280139994</v>
      </c>
      <c r="AI384">
        <v>16503.289223</v>
      </c>
      <c r="AJ384">
        <v>0.16778256999999999</v>
      </c>
      <c r="AK384">
        <v>167.88833914</v>
      </c>
      <c r="AL384">
        <v>278477.24152642</v>
      </c>
      <c r="AM384">
        <v>54.057285710000002</v>
      </c>
      <c r="AN384">
        <v>2.2688741800000001</v>
      </c>
      <c r="AO384">
        <v>14.85342428</v>
      </c>
      <c r="AP384">
        <v>2.59288571</v>
      </c>
      <c r="AQ384">
        <v>-0.62314285000000003</v>
      </c>
      <c r="AR384">
        <v>0.62031428</v>
      </c>
      <c r="AS384">
        <v>3.1685428500000001</v>
      </c>
      <c r="AT384">
        <v>3.5204</v>
      </c>
      <c r="AU384">
        <v>348847.79675500002</v>
      </c>
      <c r="AV384">
        <v>328861.391756</v>
      </c>
      <c r="AW384">
        <v>372965.72115370998</v>
      </c>
      <c r="AX384">
        <v>323280.10488042003</v>
      </c>
      <c r="AY384">
        <v>364632.12406914</v>
      </c>
      <c r="AZ384">
        <v>22999.947072999999</v>
      </c>
      <c r="BA384">
        <v>1172.2623468500001</v>
      </c>
      <c r="BB384">
        <v>5719.2267208499998</v>
      </c>
      <c r="BC384">
        <v>88.387205570000006</v>
      </c>
      <c r="BD384">
        <v>757.87849700000004</v>
      </c>
      <c r="BE384">
        <v>126249.53581057</v>
      </c>
      <c r="BF384">
        <v>92304.758388849994</v>
      </c>
      <c r="BG384">
        <v>6.74255285</v>
      </c>
      <c r="BH384">
        <v>144.85714285</v>
      </c>
      <c r="BI384">
        <v>141.84722221999999</v>
      </c>
      <c r="BJ384">
        <v>127.82142856999999</v>
      </c>
      <c r="BK384">
        <v>142.14285713999999</v>
      </c>
      <c r="BL384">
        <v>142.42857142</v>
      </c>
      <c r="BM384">
        <v>17.698054280000001</v>
      </c>
      <c r="BN384">
        <v>0</v>
      </c>
      <c r="BO384">
        <v>0.51905632999999995</v>
      </c>
      <c r="BP384">
        <v>1.1181163300000001</v>
      </c>
      <c r="BQ384">
        <v>30.862934079999999</v>
      </c>
      <c r="BR384">
        <v>119.33333333</v>
      </c>
      <c r="BS384">
        <v>8597.4230648499997</v>
      </c>
      <c r="BT384">
        <v>37489.011678709998</v>
      </c>
      <c r="BU384">
        <v>149289.45156514001</v>
      </c>
      <c r="BV384">
        <v>1104645.9715267101</v>
      </c>
      <c r="BW384">
        <v>2391.58119257</v>
      </c>
      <c r="BX384">
        <v>44.317600169999999</v>
      </c>
      <c r="BY384">
        <v>10.69430642</v>
      </c>
      <c r="BZ384">
        <v>73.142857140000004</v>
      </c>
      <c r="CA384">
        <v>75.097222220000006</v>
      </c>
      <c r="CB384">
        <v>71.654761899999997</v>
      </c>
      <c r="CC384">
        <v>65.486111109999996</v>
      </c>
      <c r="CD384">
        <v>72.142857140000004</v>
      </c>
      <c r="CE384">
        <v>56.5</v>
      </c>
      <c r="CF384">
        <v>59.27777777</v>
      </c>
      <c r="CG384">
        <v>56.642857139999997</v>
      </c>
      <c r="CH384">
        <v>52.958333330000002</v>
      </c>
      <c r="CI384">
        <v>57</v>
      </c>
      <c r="CJ384">
        <v>16.857142849999999</v>
      </c>
      <c r="CK384">
        <v>15.81944444</v>
      </c>
      <c r="CL384">
        <v>15.01190476</v>
      </c>
      <c r="CM384">
        <v>12.52777777</v>
      </c>
      <c r="CN384">
        <v>15.07142857</v>
      </c>
      <c r="CO384">
        <v>3.4921451399999999</v>
      </c>
      <c r="CP384">
        <v>86.5</v>
      </c>
      <c r="CR384">
        <v>17.5</v>
      </c>
      <c r="CS384">
        <v>35.285714280000001</v>
      </c>
      <c r="CT384">
        <v>89.857142850000002</v>
      </c>
      <c r="CU384">
        <v>88.571428569999995</v>
      </c>
      <c r="CW384">
        <v>50</v>
      </c>
      <c r="CX384">
        <v>29.857142849999999</v>
      </c>
      <c r="CY384">
        <v>71.714285709999999</v>
      </c>
      <c r="CZ384">
        <v>79.142857140000004</v>
      </c>
      <c r="DA384">
        <v>88.285714279999993</v>
      </c>
      <c r="DB384">
        <v>854.78571427999998</v>
      </c>
      <c r="DC384">
        <v>27.14285714</v>
      </c>
      <c r="DD384">
        <v>69</v>
      </c>
      <c r="DE384">
        <v>77.285714279999993</v>
      </c>
      <c r="DF384">
        <v>85.285714279999993</v>
      </c>
      <c r="DG384">
        <v>797.57142856999997</v>
      </c>
      <c r="DH384" t="e">
        <v>#N/A</v>
      </c>
      <c r="DI384" t="e">
        <v>#N/A</v>
      </c>
      <c r="DJ384" t="e">
        <v>#N/A</v>
      </c>
      <c r="DK384" t="e">
        <v>#N/A</v>
      </c>
      <c r="DL384" t="e">
        <v>#N/A</v>
      </c>
      <c r="DM384" t="e">
        <v>#N/A</v>
      </c>
      <c r="DN384" t="e">
        <v>#N/A</v>
      </c>
      <c r="DO384" t="e">
        <v>#N/A</v>
      </c>
      <c r="DP384" t="e">
        <v>#N/A</v>
      </c>
      <c r="DQ384" t="e">
        <v>#N/A</v>
      </c>
      <c r="DR384" t="e">
        <v>#N/A</v>
      </c>
      <c r="DS384" t="e">
        <v>#N/A</v>
      </c>
      <c r="DT384" t="e">
        <v>#N/A</v>
      </c>
      <c r="DU384" t="e">
        <v>#N/A</v>
      </c>
      <c r="DV384" t="e">
        <v>#N/A</v>
      </c>
      <c r="DW384" t="e">
        <v>#N/A</v>
      </c>
      <c r="DX384" t="e">
        <v>#N/A</v>
      </c>
      <c r="DY384" t="e">
        <v>#N/A</v>
      </c>
      <c r="DZ384" t="e">
        <v>#N/A</v>
      </c>
      <c r="EA384" t="e">
        <v>#N/A</v>
      </c>
      <c r="EB384" t="e">
        <v>#N/A</v>
      </c>
      <c r="EC384" t="e">
        <v>#N/A</v>
      </c>
    </row>
    <row r="385" spans="1:133" customFormat="1" x14ac:dyDescent="0.25">
      <c r="A385" t="s">
        <v>1100</v>
      </c>
      <c r="B385" t="s">
        <v>1390</v>
      </c>
      <c r="C385">
        <v>385</v>
      </c>
      <c r="D385">
        <v>208787.22742017446</v>
      </c>
      <c r="E385">
        <v>80.922352330051311</v>
      </c>
      <c r="F385">
        <v>1035.6541272938186</v>
      </c>
      <c r="G385">
        <v>43368.526972973748</v>
      </c>
      <c r="H385">
        <v>81.428571419999997</v>
      </c>
      <c r="I385">
        <v>27.655128850000001</v>
      </c>
      <c r="J385">
        <v>26.361687849999999</v>
      </c>
      <c r="K385">
        <v>11.71825057</v>
      </c>
      <c r="L385">
        <v>7.2711047100000004</v>
      </c>
      <c r="M385">
        <v>7774.8571428499999</v>
      </c>
      <c r="N385">
        <v>5638.1428571400002</v>
      </c>
      <c r="O385">
        <v>5516.4285714199996</v>
      </c>
      <c r="P385">
        <v>5562.8571428499999</v>
      </c>
      <c r="Q385">
        <v>5589</v>
      </c>
      <c r="R385">
        <v>5629.2857142800003</v>
      </c>
      <c r="S385">
        <v>2136.7142857099998</v>
      </c>
      <c r="T385">
        <v>1939.42857142</v>
      </c>
      <c r="U385">
        <v>1988.1428571399999</v>
      </c>
      <c r="V385">
        <v>2030.8571428499999</v>
      </c>
      <c r="W385">
        <v>2080.2857142799999</v>
      </c>
      <c r="X385">
        <v>26.333294710000001</v>
      </c>
      <c r="Y385">
        <v>1.2189840000000001</v>
      </c>
      <c r="Z385">
        <v>5555.8571428499999</v>
      </c>
      <c r="AA385">
        <v>5470.5714285699996</v>
      </c>
      <c r="AB385">
        <v>5408.5714285699996</v>
      </c>
      <c r="AC385">
        <v>5339.69394285</v>
      </c>
      <c r="AD385">
        <v>2269.7142857099998</v>
      </c>
      <c r="AE385">
        <v>2397.42857142</v>
      </c>
      <c r="AF385">
        <v>2492.5714285700001</v>
      </c>
      <c r="AG385">
        <v>2645.7237285699998</v>
      </c>
      <c r="AH385">
        <v>67920.303633570002</v>
      </c>
      <c r="AI385">
        <v>15087.45082428</v>
      </c>
      <c r="AJ385">
        <v>-0.42274514000000002</v>
      </c>
      <c r="AK385">
        <v>80.133711000000005</v>
      </c>
      <c r="AL385">
        <v>246832.55694128</v>
      </c>
      <c r="AM385">
        <v>54.067428569999997</v>
      </c>
      <c r="AN385">
        <v>2.4013859000000002</v>
      </c>
      <c r="AO385">
        <v>17.525542999999999</v>
      </c>
      <c r="AP385">
        <v>0.27151428</v>
      </c>
      <c r="AQ385">
        <v>0.11908571</v>
      </c>
      <c r="AR385">
        <v>0.27578571000000002</v>
      </c>
      <c r="AS385">
        <v>-0.11215714</v>
      </c>
      <c r="AT385">
        <v>3.6889285699999999</v>
      </c>
      <c r="AU385">
        <v>383000.87971442001</v>
      </c>
      <c r="AV385">
        <v>306947.16726156999</v>
      </c>
      <c r="AW385">
        <v>306030.92045500001</v>
      </c>
      <c r="AX385">
        <v>329863.87633013999</v>
      </c>
      <c r="AY385">
        <v>365449.49774342001</v>
      </c>
      <c r="AZ385">
        <v>27753.58998257</v>
      </c>
      <c r="BA385">
        <v>747.37536627999998</v>
      </c>
      <c r="BB385">
        <v>6365.7109995700002</v>
      </c>
      <c r="BC385">
        <v>202.25903885</v>
      </c>
      <c r="BD385">
        <v>181.86788584999999</v>
      </c>
      <c r="BE385">
        <v>118995.64952928</v>
      </c>
      <c r="BF385">
        <v>100322.41174</v>
      </c>
      <c r="BG385">
        <v>7.28774371</v>
      </c>
      <c r="BH385">
        <v>564.57142856999997</v>
      </c>
      <c r="BI385">
        <v>559.67857142000003</v>
      </c>
      <c r="BJ385">
        <v>586.73809523</v>
      </c>
      <c r="BK385">
        <v>596.71428571000001</v>
      </c>
      <c r="BL385">
        <v>579.85714284999995</v>
      </c>
      <c r="BM385">
        <v>18.383098709999999</v>
      </c>
      <c r="BN385">
        <v>2.5685440000000002</v>
      </c>
      <c r="BO385">
        <v>0.41605171000000002</v>
      </c>
      <c r="BP385">
        <v>0.42205441999999999</v>
      </c>
      <c r="BQ385">
        <v>32.872482949999998</v>
      </c>
      <c r="BR385">
        <v>529.28571427999998</v>
      </c>
      <c r="BS385">
        <v>7510.0737161400002</v>
      </c>
      <c r="BT385">
        <v>34666.088231419999</v>
      </c>
      <c r="BU385">
        <v>126433.64675914</v>
      </c>
      <c r="BV385">
        <v>1049059.34514428</v>
      </c>
      <c r="BW385">
        <v>1478.58117371</v>
      </c>
      <c r="BX385">
        <v>57.132076689999998</v>
      </c>
      <c r="BY385">
        <v>9.3757134200000003</v>
      </c>
      <c r="BZ385">
        <v>265.07142857000002</v>
      </c>
      <c r="CA385">
        <v>277.46428571000001</v>
      </c>
      <c r="CB385">
        <v>267.29166665999998</v>
      </c>
      <c r="CC385">
        <v>247.46666665999999</v>
      </c>
      <c r="CD385">
        <v>235.5</v>
      </c>
      <c r="CE385">
        <v>201.35714285</v>
      </c>
      <c r="CF385">
        <v>215.69047619</v>
      </c>
      <c r="CG385">
        <v>205.63888888</v>
      </c>
      <c r="CH385">
        <v>189.85</v>
      </c>
      <c r="CI385">
        <v>180.71428571000001</v>
      </c>
      <c r="CJ385">
        <v>63.428571419999997</v>
      </c>
      <c r="CK385">
        <v>61.77380952</v>
      </c>
      <c r="CL385">
        <v>61.65277777</v>
      </c>
      <c r="CM385">
        <v>57.61666666</v>
      </c>
      <c r="CN385">
        <v>55.785714280000001</v>
      </c>
      <c r="CO385">
        <v>3.3938104199999999</v>
      </c>
      <c r="CP385">
        <v>85.285714279999993</v>
      </c>
      <c r="CQ385">
        <v>74.25</v>
      </c>
      <c r="CR385">
        <v>16.600000000000001</v>
      </c>
      <c r="CS385">
        <v>31</v>
      </c>
      <c r="CT385">
        <v>87</v>
      </c>
      <c r="CU385">
        <v>85.857142850000002</v>
      </c>
      <c r="CV385">
        <v>76.597222220000006</v>
      </c>
      <c r="CW385">
        <v>59.4</v>
      </c>
      <c r="CX385">
        <v>30.857142849999999</v>
      </c>
      <c r="CY385">
        <v>69.571428569999995</v>
      </c>
      <c r="CZ385">
        <v>77</v>
      </c>
      <c r="DA385">
        <v>86.857142850000002</v>
      </c>
      <c r="DB385">
        <v>713.16666666000003</v>
      </c>
      <c r="DC385">
        <v>30.571428569999998</v>
      </c>
      <c r="DD385">
        <v>70.714285709999999</v>
      </c>
      <c r="DE385">
        <v>79.714285709999999</v>
      </c>
      <c r="DF385">
        <v>88.142857140000004</v>
      </c>
      <c r="DG385">
        <v>618.07142856999997</v>
      </c>
      <c r="DH385" t="e">
        <v>#N/A</v>
      </c>
      <c r="DI385" t="e">
        <v>#N/A</v>
      </c>
      <c r="DJ385" t="e">
        <v>#N/A</v>
      </c>
      <c r="DK385" t="e">
        <v>#N/A</v>
      </c>
      <c r="DL385" t="e">
        <v>#N/A</v>
      </c>
      <c r="DM385" t="e">
        <v>#N/A</v>
      </c>
      <c r="DN385" t="e">
        <v>#N/A</v>
      </c>
      <c r="DO385" t="e">
        <v>#N/A</v>
      </c>
      <c r="DP385" t="e">
        <v>#N/A</v>
      </c>
      <c r="DQ385" t="e">
        <v>#N/A</v>
      </c>
      <c r="DR385" t="e">
        <v>#N/A</v>
      </c>
      <c r="DS385" t="e">
        <v>#N/A</v>
      </c>
      <c r="DT385" t="e">
        <v>#N/A</v>
      </c>
      <c r="DU385" t="e">
        <v>#N/A</v>
      </c>
      <c r="DV385" t="e">
        <v>#N/A</v>
      </c>
      <c r="DW385" t="e">
        <v>#N/A</v>
      </c>
      <c r="DX385" t="e">
        <v>#N/A</v>
      </c>
      <c r="DY385" t="e">
        <v>#N/A</v>
      </c>
      <c r="DZ385" t="e">
        <v>#N/A</v>
      </c>
      <c r="EA385" t="e">
        <v>#N/A</v>
      </c>
      <c r="EB385" t="e">
        <v>#N/A</v>
      </c>
      <c r="EC385" t="e">
        <v>#N/A</v>
      </c>
    </row>
    <row r="386" spans="1:133" customFormat="1" x14ac:dyDescent="0.25">
      <c r="A386" t="s">
        <v>1101</v>
      </c>
      <c r="B386" t="s">
        <v>1391</v>
      </c>
      <c r="C386">
        <v>386</v>
      </c>
      <c r="D386">
        <v>218415.78682802181</v>
      </c>
      <c r="E386">
        <v>86.98317657155981</v>
      </c>
      <c r="F386">
        <v>990.04026976763134</v>
      </c>
      <c r="G386">
        <v>44762.598391168976</v>
      </c>
      <c r="H386">
        <v>80.428571419999997</v>
      </c>
      <c r="I386">
        <v>27.66603928</v>
      </c>
      <c r="J386">
        <v>26.532021140000001</v>
      </c>
      <c r="K386">
        <v>11.732887570000001</v>
      </c>
      <c r="L386">
        <v>7.2859759999999998</v>
      </c>
      <c r="M386">
        <v>7857.1428571400002</v>
      </c>
      <c r="N386">
        <v>5695</v>
      </c>
      <c r="O386">
        <v>5558</v>
      </c>
      <c r="P386">
        <v>5613.5714285699996</v>
      </c>
      <c r="Q386">
        <v>5641.1428571400002</v>
      </c>
      <c r="R386">
        <v>5688</v>
      </c>
      <c r="S386">
        <v>2162.1428571400002</v>
      </c>
      <c r="T386">
        <v>1965</v>
      </c>
      <c r="U386">
        <v>2017.5714285700001</v>
      </c>
      <c r="V386">
        <v>2057.2857142799999</v>
      </c>
      <c r="W386">
        <v>2103.1428571400002</v>
      </c>
      <c r="X386">
        <v>26.373911570000001</v>
      </c>
      <c r="Y386">
        <v>1.22508814</v>
      </c>
      <c r="Z386">
        <v>5618.7142857099998</v>
      </c>
      <c r="AA386">
        <v>5538.7142857099998</v>
      </c>
      <c r="AB386">
        <v>5471.7142857099998</v>
      </c>
      <c r="AC386">
        <v>5404.7987142800002</v>
      </c>
      <c r="AD386">
        <v>2292</v>
      </c>
      <c r="AE386">
        <v>2413.1428571400002</v>
      </c>
      <c r="AF386">
        <v>2515.2857142799999</v>
      </c>
      <c r="AG386">
        <v>2663.8849571400001</v>
      </c>
      <c r="AH386">
        <v>68338.331347140003</v>
      </c>
      <c r="AI386">
        <v>15129.244837280001</v>
      </c>
      <c r="AJ386">
        <v>0.91841399999999995</v>
      </c>
      <c r="AK386">
        <v>70.842055000000002</v>
      </c>
      <c r="AL386">
        <v>248146.85936971</v>
      </c>
      <c r="AM386">
        <v>52.936428569999997</v>
      </c>
      <c r="AN386">
        <v>2.6079091600000002</v>
      </c>
      <c r="AO386">
        <v>16.970181570000001</v>
      </c>
      <c r="AP386">
        <v>0.57181428000000001</v>
      </c>
      <c r="AQ386">
        <v>2.51064285</v>
      </c>
      <c r="AR386">
        <v>1.53297142</v>
      </c>
      <c r="AS386">
        <v>1.08488571</v>
      </c>
      <c r="AT386">
        <v>3.93554285</v>
      </c>
      <c r="AU386">
        <v>379749.86743899999</v>
      </c>
      <c r="AV386">
        <v>312752.300682</v>
      </c>
      <c r="AW386">
        <v>309412.27729813999</v>
      </c>
      <c r="AX386">
        <v>334291.76990741998</v>
      </c>
      <c r="AY386">
        <v>364164.56235085003</v>
      </c>
      <c r="AZ386">
        <v>27467.887638280001</v>
      </c>
      <c r="BA386">
        <v>719.66081341999995</v>
      </c>
      <c r="BB386">
        <v>6249.1541192799996</v>
      </c>
      <c r="BC386">
        <v>178.78153656999999</v>
      </c>
      <c r="BD386">
        <v>212.49086256999999</v>
      </c>
      <c r="BE386">
        <v>117707.51427571</v>
      </c>
      <c r="BF386">
        <v>99332.957230999993</v>
      </c>
      <c r="BG386">
        <v>7.27395528</v>
      </c>
      <c r="BH386">
        <v>569.42857142000003</v>
      </c>
      <c r="BI386">
        <v>557.76190475999999</v>
      </c>
      <c r="BJ386">
        <v>579.25</v>
      </c>
      <c r="BK386">
        <v>590.42857142000003</v>
      </c>
      <c r="BL386">
        <v>584.14285714000005</v>
      </c>
      <c r="BM386">
        <v>18.125769569999999</v>
      </c>
      <c r="BN386">
        <v>3.0822528</v>
      </c>
      <c r="BO386">
        <v>0.39247471</v>
      </c>
      <c r="BP386">
        <v>0.45392370999999998</v>
      </c>
      <c r="BQ386">
        <v>34.121373589999997</v>
      </c>
      <c r="BR386">
        <v>533.42857142000003</v>
      </c>
      <c r="BS386">
        <v>7698.2947801399996</v>
      </c>
      <c r="BT386">
        <v>35555.334034419997</v>
      </c>
      <c r="BU386">
        <v>129364.60992528</v>
      </c>
      <c r="BV386">
        <v>1078164.769569</v>
      </c>
      <c r="BW386">
        <v>1519.4867489999999</v>
      </c>
      <c r="BX386">
        <v>59.396334109999998</v>
      </c>
      <c r="BY386">
        <v>9.3535120000000003</v>
      </c>
      <c r="BZ386">
        <v>266.71428571000001</v>
      </c>
      <c r="CA386">
        <v>291.20238095000002</v>
      </c>
      <c r="CB386">
        <v>284.16666665999998</v>
      </c>
      <c r="CC386">
        <v>257.26388888000002</v>
      </c>
      <c r="CD386">
        <v>239.42857142</v>
      </c>
      <c r="CE386">
        <v>203.35714285</v>
      </c>
      <c r="CF386">
        <v>227.94047619</v>
      </c>
      <c r="CG386">
        <v>219.84722221999999</v>
      </c>
      <c r="CH386">
        <v>198.875</v>
      </c>
      <c r="CI386">
        <v>183.85714285</v>
      </c>
      <c r="CJ386">
        <v>62.857142850000002</v>
      </c>
      <c r="CK386">
        <v>63.26190476</v>
      </c>
      <c r="CL386">
        <v>64.319444439999998</v>
      </c>
      <c r="CM386">
        <v>58.388888889999997</v>
      </c>
      <c r="CN386">
        <v>56.785714280000001</v>
      </c>
      <c r="CO386">
        <v>3.37606685</v>
      </c>
      <c r="CP386">
        <v>85.571428569999995</v>
      </c>
      <c r="CQ386">
        <v>74.5</v>
      </c>
      <c r="CR386">
        <v>16.7</v>
      </c>
      <c r="CS386">
        <v>32.285714280000001</v>
      </c>
      <c r="CT386">
        <v>87.142857140000004</v>
      </c>
      <c r="CU386">
        <v>85.428571419999997</v>
      </c>
      <c r="CV386">
        <v>76.694444439999998</v>
      </c>
      <c r="CW386">
        <v>59.6</v>
      </c>
      <c r="CX386">
        <v>31.14285714</v>
      </c>
      <c r="CY386">
        <v>68.571428569999995</v>
      </c>
      <c r="CZ386">
        <v>75.571428569999995</v>
      </c>
      <c r="DA386">
        <v>86.714285709999999</v>
      </c>
      <c r="DB386">
        <v>698.71428571000001</v>
      </c>
      <c r="DC386">
        <v>30.285714280000001</v>
      </c>
      <c r="DD386">
        <v>67.142857140000004</v>
      </c>
      <c r="DE386">
        <v>73.857142850000002</v>
      </c>
      <c r="DF386">
        <v>85.428571419999997</v>
      </c>
      <c r="DG386">
        <v>750.71428571000001</v>
      </c>
      <c r="DH386" t="e">
        <v>#N/A</v>
      </c>
      <c r="DI386" t="e">
        <v>#N/A</v>
      </c>
      <c r="DJ386" t="e">
        <v>#N/A</v>
      </c>
      <c r="DK386" t="e">
        <v>#N/A</v>
      </c>
      <c r="DL386" t="e">
        <v>#N/A</v>
      </c>
      <c r="DM386" t="e">
        <v>#N/A</v>
      </c>
      <c r="DN386" t="e">
        <v>#N/A</v>
      </c>
      <c r="DO386" t="e">
        <v>#N/A</v>
      </c>
      <c r="DP386" t="e">
        <v>#N/A</v>
      </c>
      <c r="DQ386" t="e">
        <v>#N/A</v>
      </c>
      <c r="DR386" t="e">
        <v>#N/A</v>
      </c>
      <c r="DS386" t="e">
        <v>#N/A</v>
      </c>
      <c r="DT386" t="e">
        <v>#N/A</v>
      </c>
      <c r="DU386" t="e">
        <v>#N/A</v>
      </c>
      <c r="DV386" t="e">
        <v>#N/A</v>
      </c>
      <c r="DW386" t="e">
        <v>#N/A</v>
      </c>
      <c r="DX386" t="e">
        <v>#N/A</v>
      </c>
      <c r="DY386" t="e">
        <v>#N/A</v>
      </c>
      <c r="DZ386" t="e">
        <v>#N/A</v>
      </c>
      <c r="EA386" t="e">
        <v>#N/A</v>
      </c>
      <c r="EB386" t="e">
        <v>#N/A</v>
      </c>
      <c r="EC386" t="e">
        <v>#N/A</v>
      </c>
    </row>
    <row r="387" spans="1:133" customFormat="1" x14ac:dyDescent="0.25">
      <c r="A387" t="s">
        <v>1102</v>
      </c>
      <c r="B387" t="s">
        <v>1392</v>
      </c>
      <c r="C387">
        <v>387</v>
      </c>
      <c r="D387">
        <v>458227.145200892</v>
      </c>
      <c r="E387">
        <v>87.103279980819622</v>
      </c>
      <c r="F387">
        <v>895.39168776866427</v>
      </c>
      <c r="G387">
        <v>64123.247895018889</v>
      </c>
      <c r="H387">
        <v>85.142857140000004</v>
      </c>
      <c r="I387">
        <v>27.39808528</v>
      </c>
      <c r="J387">
        <v>29.52995057</v>
      </c>
      <c r="K387">
        <v>9.83680485</v>
      </c>
      <c r="L387">
        <v>6.1689085700000001</v>
      </c>
      <c r="M387">
        <v>15540.42857142</v>
      </c>
      <c r="N387">
        <v>11283</v>
      </c>
      <c r="O387">
        <v>10746</v>
      </c>
      <c r="P387">
        <v>10875.42857142</v>
      </c>
      <c r="Q387">
        <v>11061.28571428</v>
      </c>
      <c r="R387">
        <v>11213.85714285</v>
      </c>
      <c r="S387">
        <v>4257.4285714199996</v>
      </c>
      <c r="T387">
        <v>3838.2857142799999</v>
      </c>
      <c r="U387">
        <v>3953.42857142</v>
      </c>
      <c r="V387">
        <v>4011.7142857099998</v>
      </c>
      <c r="W387">
        <v>4117.1428571400002</v>
      </c>
      <c r="X387">
        <v>22.541771140000002</v>
      </c>
      <c r="Y387">
        <v>1.0900441400000001</v>
      </c>
      <c r="Z387">
        <v>11350</v>
      </c>
      <c r="AA387">
        <v>11341.85714285</v>
      </c>
      <c r="AB387">
        <v>11114.42857142</v>
      </c>
      <c r="AC387">
        <v>11057.3791</v>
      </c>
      <c r="AD387">
        <v>4497.2857142800003</v>
      </c>
      <c r="AE387">
        <v>4728.7142857099998</v>
      </c>
      <c r="AF387">
        <v>4901.5714285699996</v>
      </c>
      <c r="AG387">
        <v>5171.2321000000002</v>
      </c>
      <c r="AH387">
        <v>70849.244843570006</v>
      </c>
      <c r="AI387">
        <v>13395.015996</v>
      </c>
      <c r="AJ387">
        <v>48.034196420000001</v>
      </c>
      <c r="AK387">
        <v>148.68142657000001</v>
      </c>
      <c r="AL387">
        <v>258434.67360027999</v>
      </c>
      <c r="AM387">
        <v>57.672857139999998</v>
      </c>
      <c r="AN387">
        <v>3.1763998199999999</v>
      </c>
      <c r="AO387">
        <v>13.139308420000001</v>
      </c>
      <c r="AP387">
        <v>5.3426285699999996</v>
      </c>
      <c r="AQ387">
        <v>4.1116142800000004</v>
      </c>
      <c r="AR387">
        <v>4.0789428499999998</v>
      </c>
      <c r="AS387">
        <v>2.77414285</v>
      </c>
      <c r="AT387">
        <v>5.3903285700000003</v>
      </c>
      <c r="AU387">
        <v>354530.23558500002</v>
      </c>
      <c r="AV387">
        <v>291795.93897413998</v>
      </c>
      <c r="AW387">
        <v>293414.12841757003</v>
      </c>
      <c r="AX387">
        <v>318008.56235371</v>
      </c>
      <c r="AY387">
        <v>330349.31195499998</v>
      </c>
      <c r="AZ387">
        <v>26590.39956785</v>
      </c>
      <c r="BA387">
        <v>624.61160371000005</v>
      </c>
      <c r="BB387">
        <v>5291.2343611400001</v>
      </c>
      <c r="BC387">
        <v>106.38320114</v>
      </c>
      <c r="BD387">
        <v>117.14271014000001</v>
      </c>
      <c r="BE387">
        <v>112322.39784557</v>
      </c>
      <c r="BF387">
        <v>97272.326759140007</v>
      </c>
      <c r="BG387">
        <v>7.5062899999999999</v>
      </c>
      <c r="BH387">
        <v>1157.2857142800001</v>
      </c>
      <c r="BI387">
        <v>1195.77380952</v>
      </c>
      <c r="BJ387">
        <v>1199.2619047600001</v>
      </c>
      <c r="BK387">
        <v>1162.5714285700001</v>
      </c>
      <c r="BL387">
        <v>1164.1428571399999</v>
      </c>
      <c r="BM387">
        <v>19.154909419999999</v>
      </c>
      <c r="BN387">
        <v>3.04906816</v>
      </c>
      <c r="BO387">
        <v>0.38208214000000001</v>
      </c>
      <c r="BP387">
        <v>0.45182650000000002</v>
      </c>
      <c r="BQ387">
        <v>34.633216900000001</v>
      </c>
      <c r="BR387">
        <v>1102.5714285700001</v>
      </c>
      <c r="BS387">
        <v>7106.9737712799997</v>
      </c>
      <c r="BT387">
        <v>39361.324700420002</v>
      </c>
      <c r="BU387">
        <v>143246.02532141999</v>
      </c>
      <c r="BV387">
        <v>1000021.88236157</v>
      </c>
      <c r="BW387">
        <v>2526.4263761399998</v>
      </c>
      <c r="BX387">
        <v>58.907364100000002</v>
      </c>
      <c r="BY387">
        <v>11.191595420000001</v>
      </c>
      <c r="BZ387">
        <v>612.28571427999998</v>
      </c>
      <c r="CA387">
        <v>594.09523808999995</v>
      </c>
      <c r="CB387">
        <v>581.53571427999998</v>
      </c>
      <c r="CC387">
        <v>596.52777776999994</v>
      </c>
      <c r="CD387">
        <v>572.57142856999997</v>
      </c>
      <c r="CE387">
        <v>478.78571427999998</v>
      </c>
      <c r="CF387">
        <v>469.64285713999999</v>
      </c>
      <c r="CG387">
        <v>459.64285713999999</v>
      </c>
      <c r="CH387">
        <v>469.01388888000002</v>
      </c>
      <c r="CI387">
        <v>448</v>
      </c>
      <c r="CJ387">
        <v>135</v>
      </c>
      <c r="CK387">
        <v>124.45238095000001</v>
      </c>
      <c r="CL387">
        <v>121.89285714</v>
      </c>
      <c r="CM387">
        <v>127.51388888</v>
      </c>
      <c r="CN387">
        <v>125.78571427999999</v>
      </c>
      <c r="CO387">
        <v>3.9351162799999999</v>
      </c>
      <c r="CP387">
        <v>85.357142850000002</v>
      </c>
      <c r="CQ387">
        <v>77.138888890000004</v>
      </c>
      <c r="CR387">
        <v>16.14285714</v>
      </c>
      <c r="CS387">
        <v>35.142857139999997</v>
      </c>
      <c r="CT387">
        <v>86.428571419999997</v>
      </c>
      <c r="CU387">
        <v>86</v>
      </c>
      <c r="CV387">
        <v>78.319444439999998</v>
      </c>
      <c r="CW387">
        <v>48.8</v>
      </c>
      <c r="CX387">
        <v>31</v>
      </c>
      <c r="CY387">
        <v>69</v>
      </c>
      <c r="CZ387">
        <v>76.285714279999993</v>
      </c>
      <c r="DA387">
        <v>87</v>
      </c>
      <c r="DB387">
        <v>675.14285714000005</v>
      </c>
      <c r="DC387">
        <v>31</v>
      </c>
      <c r="DD387">
        <v>69</v>
      </c>
      <c r="DE387">
        <v>76.285714279999993</v>
      </c>
      <c r="DF387">
        <v>87</v>
      </c>
      <c r="DG387">
        <v>748.21428571000001</v>
      </c>
      <c r="DH387" t="e">
        <v>#N/A</v>
      </c>
      <c r="DI387" t="e">
        <v>#N/A</v>
      </c>
      <c r="DJ387" t="e">
        <v>#N/A</v>
      </c>
      <c r="DK387" t="e">
        <v>#N/A</v>
      </c>
      <c r="DL387" t="e">
        <v>#N/A</v>
      </c>
      <c r="DM387" t="e">
        <v>#N/A</v>
      </c>
      <c r="DN387" t="e">
        <v>#N/A</v>
      </c>
      <c r="DO387" t="e">
        <v>#N/A</v>
      </c>
      <c r="DP387" t="e">
        <v>#N/A</v>
      </c>
      <c r="DQ387" t="e">
        <v>#N/A</v>
      </c>
      <c r="DR387" t="e">
        <v>#N/A</v>
      </c>
      <c r="DS387" t="e">
        <v>#N/A</v>
      </c>
      <c r="DT387" t="e">
        <v>#N/A</v>
      </c>
      <c r="DU387" t="e">
        <v>#N/A</v>
      </c>
      <c r="DV387" t="e">
        <v>#N/A</v>
      </c>
      <c r="DW387" t="e">
        <v>#N/A</v>
      </c>
      <c r="DX387" t="e">
        <v>#N/A</v>
      </c>
      <c r="DY387" t="e">
        <v>#N/A</v>
      </c>
      <c r="DZ387" t="e">
        <v>#N/A</v>
      </c>
      <c r="EA387" t="e">
        <v>#N/A</v>
      </c>
      <c r="EB387" t="e">
        <v>#N/A</v>
      </c>
      <c r="EC387" t="e">
        <v>#N/A</v>
      </c>
    </row>
    <row r="388" spans="1:133" customFormat="1" x14ac:dyDescent="0.25">
      <c r="A388" t="s">
        <v>1103</v>
      </c>
      <c r="B388" t="s">
        <v>1393</v>
      </c>
      <c r="C388">
        <v>388</v>
      </c>
      <c r="D388">
        <v>458182.41611239756</v>
      </c>
      <c r="E388">
        <v>65.557726773592378</v>
      </c>
      <c r="F388">
        <v>1174.5697133435133</v>
      </c>
      <c r="G388">
        <v>59788.144914920784</v>
      </c>
      <c r="H388">
        <v>90.285714279999993</v>
      </c>
      <c r="I388">
        <v>28.11109785</v>
      </c>
      <c r="J388">
        <v>27.674345710000001</v>
      </c>
      <c r="K388">
        <v>9.3365495700000007</v>
      </c>
      <c r="L388">
        <v>5.8901681400000001</v>
      </c>
      <c r="M388">
        <v>20771.142857139999</v>
      </c>
      <c r="N388">
        <v>14931.42857142</v>
      </c>
      <c r="O388">
        <v>14697.42857142</v>
      </c>
      <c r="P388">
        <v>14803.85714285</v>
      </c>
      <c r="Q388">
        <v>14888.28571428</v>
      </c>
      <c r="R388">
        <v>14938.714285710001</v>
      </c>
      <c r="S388">
        <v>5839.7142857099998</v>
      </c>
      <c r="T388">
        <v>5206.1428571400002</v>
      </c>
      <c r="U388">
        <v>5383.2857142800003</v>
      </c>
      <c r="V388">
        <v>5472.2857142800003</v>
      </c>
      <c r="W388">
        <v>5639.2857142800003</v>
      </c>
      <c r="X388">
        <v>20.955759140000001</v>
      </c>
      <c r="Y388">
        <v>1.00692614</v>
      </c>
      <c r="Z388">
        <v>15108.714285710001</v>
      </c>
      <c r="AA388">
        <v>15067.714285710001</v>
      </c>
      <c r="AB388">
        <v>14806.85714285</v>
      </c>
      <c r="AC388">
        <v>14677.047885710001</v>
      </c>
      <c r="AD388">
        <v>6202.8571428499999</v>
      </c>
      <c r="AE388">
        <v>6519.1428571400002</v>
      </c>
      <c r="AF388">
        <v>6739.2857142800003</v>
      </c>
      <c r="AG388">
        <v>7007.9068142799997</v>
      </c>
      <c r="AH388">
        <v>72851.62808142</v>
      </c>
      <c r="AI388">
        <v>12853.127773280001</v>
      </c>
      <c r="AJ388">
        <v>80.141701420000004</v>
      </c>
      <c r="AK388">
        <v>138.31590557000001</v>
      </c>
      <c r="AL388">
        <v>259306.65203185001</v>
      </c>
      <c r="AM388">
        <v>55.051142849999998</v>
      </c>
      <c r="AN388">
        <v>2.7391606199999998</v>
      </c>
      <c r="AO388">
        <v>10.61712028</v>
      </c>
      <c r="AP388">
        <v>6.8975714200000002</v>
      </c>
      <c r="AQ388">
        <v>4.6686714199999999</v>
      </c>
      <c r="AR388">
        <v>5.1505857099999997</v>
      </c>
      <c r="AS388">
        <v>6.0277285699999998</v>
      </c>
      <c r="AT388">
        <v>5.8112285699999999</v>
      </c>
      <c r="AU388">
        <v>372691.95924666</v>
      </c>
      <c r="AV388">
        <v>302763.05259770999</v>
      </c>
      <c r="AW388">
        <v>306180.94924966001</v>
      </c>
      <c r="AX388">
        <v>345823.69472299999</v>
      </c>
      <c r="AY388">
        <v>362808.42973685003</v>
      </c>
      <c r="AZ388">
        <v>25564.32030471</v>
      </c>
      <c r="BA388">
        <v>553.37275984999997</v>
      </c>
      <c r="BB388">
        <v>4676.8584044199997</v>
      </c>
      <c r="BC388">
        <v>122.30026371</v>
      </c>
      <c r="BD388">
        <v>108.418584</v>
      </c>
      <c r="BE388">
        <v>105302.653997</v>
      </c>
      <c r="BF388">
        <v>90889.723070709995</v>
      </c>
      <c r="BG388">
        <v>6.9762833300000002</v>
      </c>
      <c r="BH388">
        <v>1444</v>
      </c>
      <c r="BI388">
        <v>1484.02380952</v>
      </c>
      <c r="BJ388">
        <v>1495.65277778</v>
      </c>
      <c r="BK388">
        <v>1447.71428571</v>
      </c>
      <c r="BL388">
        <v>1416.5714285700001</v>
      </c>
      <c r="BM388">
        <v>17.000559500000001</v>
      </c>
      <c r="BN388">
        <v>2.5247104</v>
      </c>
      <c r="BO388">
        <v>0.41710942000000001</v>
      </c>
      <c r="BP388">
        <v>0.38675500000000002</v>
      </c>
      <c r="BQ388">
        <v>30.823789189999999</v>
      </c>
      <c r="BR388">
        <v>1238.71428571</v>
      </c>
      <c r="BS388">
        <v>7253.8721485699998</v>
      </c>
      <c r="BT388">
        <v>42463.557100420003</v>
      </c>
      <c r="BU388">
        <v>151349.73440771</v>
      </c>
      <c r="BV388">
        <v>983813.58904184995</v>
      </c>
      <c r="BW388">
        <v>2574.7497859999999</v>
      </c>
      <c r="BX388">
        <v>52.621653049999999</v>
      </c>
      <c r="BY388">
        <v>11.866271279999999</v>
      </c>
      <c r="BZ388">
        <v>894.5</v>
      </c>
      <c r="CA388">
        <v>873.87499998999999</v>
      </c>
      <c r="CB388">
        <v>823.79166666000003</v>
      </c>
      <c r="CC388">
        <v>849.32142856999997</v>
      </c>
      <c r="CD388">
        <v>868.07142856999997</v>
      </c>
      <c r="CE388">
        <v>689.28571427999998</v>
      </c>
      <c r="CF388">
        <v>684.25</v>
      </c>
      <c r="CG388">
        <v>640.58333332999996</v>
      </c>
      <c r="CH388">
        <v>655.36904761000005</v>
      </c>
      <c r="CI388">
        <v>668.35714284999995</v>
      </c>
      <c r="CJ388">
        <v>207.64285713999999</v>
      </c>
      <c r="CK388">
        <v>189.625</v>
      </c>
      <c r="CL388">
        <v>183.20833332999999</v>
      </c>
      <c r="CM388">
        <v>193.95238094999999</v>
      </c>
      <c r="CN388">
        <v>197.71428571000001</v>
      </c>
      <c r="CO388">
        <v>4.3224910000000003</v>
      </c>
      <c r="CP388">
        <v>85.428571419999997</v>
      </c>
      <c r="CQ388">
        <v>76.379629629999997</v>
      </c>
      <c r="CR388">
        <v>14.597142849999999</v>
      </c>
      <c r="CS388">
        <v>32.571428570000002</v>
      </c>
      <c r="CT388">
        <v>84.285714279999993</v>
      </c>
      <c r="CU388">
        <v>83.714285709999999</v>
      </c>
      <c r="CV388">
        <v>77.935185180000005</v>
      </c>
      <c r="CW388">
        <v>78.25</v>
      </c>
      <c r="CX388">
        <v>34</v>
      </c>
      <c r="CY388">
        <v>70.142857140000004</v>
      </c>
      <c r="CZ388">
        <v>77.571428569999995</v>
      </c>
      <c r="DA388">
        <v>85.857142850000002</v>
      </c>
      <c r="DB388">
        <v>645.07142856999997</v>
      </c>
      <c r="DC388">
        <v>34</v>
      </c>
      <c r="DD388">
        <v>70.142857140000004</v>
      </c>
      <c r="DE388">
        <v>77.571428569999995</v>
      </c>
      <c r="DF388">
        <v>85.857142850000002</v>
      </c>
      <c r="DG388">
        <v>730.71428571000001</v>
      </c>
      <c r="DH388" t="e">
        <v>#N/A</v>
      </c>
      <c r="DI388" t="e">
        <v>#N/A</v>
      </c>
      <c r="DJ388" t="e">
        <v>#N/A</v>
      </c>
      <c r="DK388" t="e">
        <v>#N/A</v>
      </c>
      <c r="DL388" t="e">
        <v>#N/A</v>
      </c>
      <c r="DM388" t="e">
        <v>#N/A</v>
      </c>
      <c r="DN388" t="e">
        <v>#N/A</v>
      </c>
      <c r="DO388" t="e">
        <v>#N/A</v>
      </c>
      <c r="DP388" t="e">
        <v>#N/A</v>
      </c>
      <c r="DQ388" t="e">
        <v>#N/A</v>
      </c>
      <c r="DR388" t="e">
        <v>#N/A</v>
      </c>
      <c r="DS388" t="e">
        <v>#N/A</v>
      </c>
      <c r="DT388" t="e">
        <v>#N/A</v>
      </c>
      <c r="DU388" t="e">
        <v>#N/A</v>
      </c>
      <c r="DV388" t="e">
        <v>#N/A</v>
      </c>
      <c r="DW388" t="e">
        <v>#N/A</v>
      </c>
      <c r="DX388" t="e">
        <v>#N/A</v>
      </c>
      <c r="DY388" t="e">
        <v>#N/A</v>
      </c>
      <c r="DZ388" t="e">
        <v>#N/A</v>
      </c>
      <c r="EA388" t="e">
        <v>#N/A</v>
      </c>
      <c r="EB388" t="e">
        <v>#N/A</v>
      </c>
      <c r="EC388" t="e">
        <v>#N/A</v>
      </c>
    </row>
    <row r="389" spans="1:133" customFormat="1" x14ac:dyDescent="0.25">
      <c r="A389" t="s">
        <v>1104</v>
      </c>
      <c r="B389" t="s">
        <v>1394</v>
      </c>
      <c r="C389">
        <v>389</v>
      </c>
      <c r="D389">
        <v>157525.23888308532</v>
      </c>
      <c r="E389">
        <v>56.121927833161635</v>
      </c>
      <c r="F389">
        <v>1447.8105801234933</v>
      </c>
      <c r="G389">
        <v>56846.238566077147</v>
      </c>
      <c r="H389">
        <v>80.714285709999999</v>
      </c>
      <c r="I389">
        <v>28.207350139999999</v>
      </c>
      <c r="J389">
        <v>24.786414709999999</v>
      </c>
      <c r="K389">
        <v>10.16325614</v>
      </c>
      <c r="L389">
        <v>6.7900444200000001</v>
      </c>
      <c r="M389">
        <v>8911.7142857100007</v>
      </c>
      <c r="N389">
        <v>6400.2857142800003</v>
      </c>
      <c r="O389">
        <v>6228.4285714199996</v>
      </c>
      <c r="P389">
        <v>6282.2857142800003</v>
      </c>
      <c r="Q389">
        <v>6339.4285714199996</v>
      </c>
      <c r="R389">
        <v>6376.8571428499999</v>
      </c>
      <c r="S389">
        <v>2511.42857142</v>
      </c>
      <c r="T389">
        <v>2247.1428571400002</v>
      </c>
      <c r="U389">
        <v>2303.1428571400002</v>
      </c>
      <c r="V389">
        <v>2350.8571428499999</v>
      </c>
      <c r="W389">
        <v>2417.8571428499999</v>
      </c>
      <c r="X389">
        <v>24.088827850000001</v>
      </c>
      <c r="Y389">
        <v>1.17027657</v>
      </c>
      <c r="Z389">
        <v>6373.2857142800003</v>
      </c>
      <c r="AA389">
        <v>6320.7142857099998</v>
      </c>
      <c r="AB389">
        <v>6315.4285714199996</v>
      </c>
      <c r="AC389">
        <v>6238.0698857099997</v>
      </c>
      <c r="AD389">
        <v>2607.5714285700001</v>
      </c>
      <c r="AE389">
        <v>2739.2857142799999</v>
      </c>
      <c r="AF389">
        <v>2871.42857142</v>
      </c>
      <c r="AG389">
        <v>3031.3067714200001</v>
      </c>
      <c r="AH389">
        <v>67402.616413569995</v>
      </c>
      <c r="AI389">
        <v>13432.283169570001</v>
      </c>
      <c r="AJ389">
        <v>-6.0185214199999999</v>
      </c>
      <c r="AK389">
        <v>216.07447585</v>
      </c>
      <c r="AL389">
        <v>238887.33875714001</v>
      </c>
      <c r="AM389">
        <v>49.949285709999998</v>
      </c>
      <c r="AN389">
        <v>2.5071640099999999</v>
      </c>
      <c r="AO389">
        <v>8.4975504199999996</v>
      </c>
      <c r="AP389">
        <v>-1.3513999999999999</v>
      </c>
      <c r="AQ389">
        <v>1.5308999999999999</v>
      </c>
      <c r="AR389">
        <v>0.71487142000000004</v>
      </c>
      <c r="AS389">
        <v>0.77365713999999997</v>
      </c>
      <c r="AT389">
        <v>0.92400000000000004</v>
      </c>
      <c r="AU389">
        <v>373093.46867371001</v>
      </c>
      <c r="AV389">
        <v>305858.79070499999</v>
      </c>
      <c r="AW389">
        <v>335744.43443466001</v>
      </c>
      <c r="AX389">
        <v>306754.77951457002</v>
      </c>
      <c r="AY389">
        <v>344420.18677556998</v>
      </c>
      <c r="AZ389">
        <v>24413.572661419999</v>
      </c>
      <c r="BA389">
        <v>743.43641271000001</v>
      </c>
      <c r="BB389">
        <v>4972.4600271400004</v>
      </c>
      <c r="BC389">
        <v>165.89158184999999</v>
      </c>
      <c r="BD389">
        <v>68.902332000000001</v>
      </c>
      <c r="BE389">
        <v>102633.37922257</v>
      </c>
      <c r="BF389">
        <v>86650.16069828</v>
      </c>
      <c r="BG389">
        <v>6.8093217099999999</v>
      </c>
      <c r="BH389">
        <v>611.28571427999998</v>
      </c>
      <c r="BI389">
        <v>554.85714284999995</v>
      </c>
      <c r="BJ389">
        <v>570.98611110000002</v>
      </c>
      <c r="BK389">
        <v>657.85714284999995</v>
      </c>
      <c r="BL389">
        <v>603.85714284999995</v>
      </c>
      <c r="BM389">
        <v>17.043062280000001</v>
      </c>
      <c r="BN389">
        <v>1.6416006599999999</v>
      </c>
      <c r="BO389">
        <v>0.43671884999999999</v>
      </c>
      <c r="BP389">
        <v>0.60218771000000004</v>
      </c>
      <c r="BQ389">
        <v>24.004629749999999</v>
      </c>
      <c r="BR389">
        <v>546.85714284999995</v>
      </c>
      <c r="BS389">
        <v>7265.5095867099999</v>
      </c>
      <c r="BT389">
        <v>37480.559907139999</v>
      </c>
      <c r="BU389">
        <v>132665.47505941999</v>
      </c>
      <c r="BV389">
        <v>1031893.28929142</v>
      </c>
      <c r="BW389">
        <v>2053.9806631400002</v>
      </c>
      <c r="BX389">
        <v>40.479811400000003</v>
      </c>
      <c r="BY389">
        <v>10.272786999999999</v>
      </c>
      <c r="BZ389">
        <v>322</v>
      </c>
      <c r="CA389">
        <v>369.72619047000001</v>
      </c>
      <c r="CB389">
        <v>334.70833333000002</v>
      </c>
      <c r="CC389">
        <v>316.40476189999998</v>
      </c>
      <c r="CD389">
        <v>312.64285713999999</v>
      </c>
      <c r="CE389">
        <v>256.92857142000003</v>
      </c>
      <c r="CF389">
        <v>298.63095238</v>
      </c>
      <c r="CG389">
        <v>274.90277777</v>
      </c>
      <c r="CH389">
        <v>256.84523809000001</v>
      </c>
      <c r="CI389">
        <v>251.92857142</v>
      </c>
      <c r="CJ389">
        <v>64.5</v>
      </c>
      <c r="CK389">
        <v>71.095238089999995</v>
      </c>
      <c r="CL389">
        <v>59.805555550000001</v>
      </c>
      <c r="CM389">
        <v>59.559523810000002</v>
      </c>
      <c r="CN389">
        <v>59.428571419999997</v>
      </c>
      <c r="CO389">
        <v>3.6309802800000002</v>
      </c>
      <c r="CP389">
        <v>86.5</v>
      </c>
      <c r="CQ389">
        <v>76.436388359999995</v>
      </c>
      <c r="CR389">
        <v>15.8</v>
      </c>
      <c r="CS389">
        <v>33.428571419999997</v>
      </c>
      <c r="CT389">
        <v>88</v>
      </c>
      <c r="CU389">
        <v>87</v>
      </c>
      <c r="CV389">
        <v>76.395502640000004</v>
      </c>
      <c r="CW389">
        <v>50.3</v>
      </c>
      <c r="CX389">
        <v>32.285714280000001</v>
      </c>
      <c r="CY389">
        <v>70.428571419999997</v>
      </c>
      <c r="CZ389">
        <v>80</v>
      </c>
      <c r="DA389">
        <v>86.428571419999997</v>
      </c>
      <c r="DB389">
        <v>618.78571427999998</v>
      </c>
      <c r="DC389">
        <v>31</v>
      </c>
      <c r="DD389">
        <v>71</v>
      </c>
      <c r="DE389">
        <v>81.333333330000002</v>
      </c>
      <c r="DF389">
        <v>87</v>
      </c>
      <c r="DG389">
        <v>799.42857142000003</v>
      </c>
      <c r="DH389" t="e">
        <v>#N/A</v>
      </c>
      <c r="DI389" t="e">
        <v>#N/A</v>
      </c>
      <c r="DJ389" t="e">
        <v>#N/A</v>
      </c>
      <c r="DK389" t="e">
        <v>#N/A</v>
      </c>
      <c r="DL389" t="e">
        <v>#N/A</v>
      </c>
      <c r="DM389" t="e">
        <v>#N/A</v>
      </c>
      <c r="DN389" t="e">
        <v>#N/A</v>
      </c>
      <c r="DO389" t="e">
        <v>#N/A</v>
      </c>
      <c r="DP389" t="e">
        <v>#N/A</v>
      </c>
      <c r="DQ389" t="e">
        <v>#N/A</v>
      </c>
      <c r="DR389" t="e">
        <v>#N/A</v>
      </c>
      <c r="DS389" t="e">
        <v>#N/A</v>
      </c>
      <c r="DT389" t="e">
        <v>#N/A</v>
      </c>
      <c r="DU389" t="e">
        <v>#N/A</v>
      </c>
      <c r="DV389" t="e">
        <v>#N/A</v>
      </c>
      <c r="DW389" t="e">
        <v>#N/A</v>
      </c>
      <c r="DX389" t="e">
        <v>#N/A</v>
      </c>
      <c r="DY389" t="e">
        <v>#N/A</v>
      </c>
      <c r="DZ389" t="e">
        <v>#N/A</v>
      </c>
      <c r="EA389" t="e">
        <v>#N/A</v>
      </c>
      <c r="EB389" t="e">
        <v>#N/A</v>
      </c>
      <c r="EC389" t="e">
        <v>#N/A</v>
      </c>
    </row>
    <row r="390" spans="1:133" customFormat="1" x14ac:dyDescent="0.25">
      <c r="A390" t="s">
        <v>1105</v>
      </c>
      <c r="B390" t="s">
        <v>1395</v>
      </c>
      <c r="C390">
        <v>390</v>
      </c>
      <c r="D390">
        <v>88590.686742644204</v>
      </c>
      <c r="E390">
        <v>128.58243753450728</v>
      </c>
      <c r="F390">
        <v>832.63166760268564</v>
      </c>
      <c r="G390">
        <v>74405.77509341063</v>
      </c>
      <c r="H390">
        <v>74.428571419999997</v>
      </c>
      <c r="I390">
        <v>26.09449</v>
      </c>
      <c r="J390">
        <v>20.046686709999999</v>
      </c>
      <c r="K390">
        <v>10.241496850000001</v>
      </c>
      <c r="L390">
        <v>6.4861199999999997</v>
      </c>
      <c r="M390">
        <v>2823.7142857099998</v>
      </c>
      <c r="N390">
        <v>2087.42857142</v>
      </c>
      <c r="O390">
        <v>2057</v>
      </c>
      <c r="P390">
        <v>2068.7142857099998</v>
      </c>
      <c r="Q390">
        <v>2077.1428571400002</v>
      </c>
      <c r="R390">
        <v>2086.7142857099998</v>
      </c>
      <c r="S390">
        <v>736.28571427999998</v>
      </c>
      <c r="T390">
        <v>659.28571427999998</v>
      </c>
      <c r="U390">
        <v>679.57142856999997</v>
      </c>
      <c r="V390">
        <v>692.57142856999997</v>
      </c>
      <c r="W390">
        <v>711.57142856999997</v>
      </c>
      <c r="X390">
        <v>24.875619</v>
      </c>
      <c r="Y390">
        <v>1.0703515699999999</v>
      </c>
      <c r="Z390">
        <v>2065.8571428499999</v>
      </c>
      <c r="AA390">
        <v>2035.71428571</v>
      </c>
      <c r="AB390">
        <v>2029.5714285700001</v>
      </c>
      <c r="AC390">
        <v>2022.0227857100001</v>
      </c>
      <c r="AD390">
        <v>781.42857142000003</v>
      </c>
      <c r="AE390">
        <v>827.57142856999997</v>
      </c>
      <c r="AF390">
        <v>863.71428571000001</v>
      </c>
      <c r="AG390">
        <v>916.27105714000004</v>
      </c>
      <c r="AH390">
        <v>70682.124528569999</v>
      </c>
      <c r="AI390">
        <v>14800.890909850001</v>
      </c>
      <c r="AJ390">
        <v>17.140784849999999</v>
      </c>
      <c r="AK390">
        <v>87.074043570000001</v>
      </c>
      <c r="AL390">
        <v>270548.16566599999</v>
      </c>
      <c r="AM390">
        <v>50.504285709999998</v>
      </c>
      <c r="AN390">
        <v>1.9632152</v>
      </c>
      <c r="AO390">
        <v>12.534069000000001</v>
      </c>
      <c r="AP390">
        <v>10.571828569999999</v>
      </c>
      <c r="AQ390">
        <v>3.45577142</v>
      </c>
      <c r="AR390">
        <v>2.8193999999999999</v>
      </c>
      <c r="AS390">
        <v>4.6572714199999998</v>
      </c>
      <c r="AT390">
        <v>6.7599857099999996</v>
      </c>
      <c r="AU390">
        <v>405611.84499328001</v>
      </c>
      <c r="AV390">
        <v>330616.17020085</v>
      </c>
      <c r="AW390">
        <v>321560.11064949998</v>
      </c>
      <c r="AX390">
        <v>384097.24678871001</v>
      </c>
      <c r="AY390">
        <v>386689.96905956999</v>
      </c>
      <c r="AZ390">
        <v>26385.77592457</v>
      </c>
      <c r="BA390">
        <v>784.62753327999997</v>
      </c>
      <c r="BB390">
        <v>5654.19043771</v>
      </c>
      <c r="BC390">
        <v>138.38631257</v>
      </c>
      <c r="BD390">
        <v>145.33629085000001</v>
      </c>
      <c r="BE390">
        <v>119929.24402042</v>
      </c>
      <c r="BF390">
        <v>100919.33573085</v>
      </c>
      <c r="BG390">
        <v>6.5570575699999996</v>
      </c>
      <c r="BH390">
        <v>181.85714285</v>
      </c>
      <c r="BI390">
        <v>170.78571428000001</v>
      </c>
      <c r="BJ390">
        <v>170.19444444000001</v>
      </c>
      <c r="BK390">
        <v>165</v>
      </c>
      <c r="BL390">
        <v>172.42857142</v>
      </c>
      <c r="BM390">
        <v>17.551994140000001</v>
      </c>
      <c r="BN390">
        <v>7.1100842000000002</v>
      </c>
      <c r="BO390">
        <v>0.38000699999999998</v>
      </c>
      <c r="BP390">
        <v>0.35607665999999999</v>
      </c>
      <c r="BQ390">
        <v>41.210447049999999</v>
      </c>
      <c r="BR390">
        <v>179.14285713999999</v>
      </c>
      <c r="BS390">
        <v>7991.2928211400003</v>
      </c>
      <c r="BT390">
        <v>38940.936429709996</v>
      </c>
      <c r="BU390">
        <v>149096.44497228001</v>
      </c>
      <c r="BV390">
        <v>1359147.48775871</v>
      </c>
      <c r="BW390">
        <v>2234.130705</v>
      </c>
      <c r="BX390">
        <v>76.1668059</v>
      </c>
      <c r="BY390">
        <v>9.0239428499999992</v>
      </c>
      <c r="BZ390">
        <v>84.785714279999993</v>
      </c>
      <c r="CA390">
        <v>90.833333330000002</v>
      </c>
      <c r="CB390">
        <v>84.583333330000002</v>
      </c>
      <c r="CC390">
        <v>87.202380950000006</v>
      </c>
      <c r="CD390">
        <v>82.571428569999995</v>
      </c>
      <c r="CE390">
        <v>68.285714279999993</v>
      </c>
      <c r="CF390">
        <v>77.033333330000005</v>
      </c>
      <c r="CG390">
        <v>70.466666660000001</v>
      </c>
      <c r="CH390">
        <v>70.77380952</v>
      </c>
      <c r="CI390">
        <v>67.071428569999995</v>
      </c>
      <c r="CJ390">
        <v>16.714285709999999</v>
      </c>
      <c r="CK390">
        <v>18.783333330000001</v>
      </c>
      <c r="CL390">
        <v>14.11666666</v>
      </c>
      <c r="CM390">
        <v>16.428571420000001</v>
      </c>
      <c r="CN390">
        <v>15</v>
      </c>
      <c r="CO390">
        <v>2.9370015700000001</v>
      </c>
      <c r="CP390">
        <v>87.357142850000002</v>
      </c>
      <c r="CQ390">
        <v>69.138888890000004</v>
      </c>
      <c r="CR390">
        <v>15.416666660000001</v>
      </c>
      <c r="CS390">
        <v>32</v>
      </c>
      <c r="CT390">
        <v>88.714285709999999</v>
      </c>
      <c r="CU390">
        <v>87.428571419999997</v>
      </c>
      <c r="CV390">
        <v>54.75</v>
      </c>
      <c r="CW390">
        <v>50.966666660000001</v>
      </c>
      <c r="CX390">
        <v>31.428571420000001</v>
      </c>
      <c r="CY390">
        <v>73.285714279999993</v>
      </c>
      <c r="CZ390">
        <v>80.428571419999997</v>
      </c>
      <c r="DA390">
        <v>92.428571419999997</v>
      </c>
      <c r="DB390">
        <v>768</v>
      </c>
      <c r="DC390">
        <v>32.714285709999999</v>
      </c>
      <c r="DD390">
        <v>77.428571419999997</v>
      </c>
      <c r="DE390">
        <v>84.428571419999997</v>
      </c>
      <c r="DF390">
        <v>92</v>
      </c>
      <c r="DG390">
        <v>874.07142856999997</v>
      </c>
      <c r="DH390" t="e">
        <v>#N/A</v>
      </c>
      <c r="DI390" t="e">
        <v>#N/A</v>
      </c>
      <c r="DJ390" t="e">
        <v>#N/A</v>
      </c>
      <c r="DK390" t="e">
        <v>#N/A</v>
      </c>
      <c r="DL390" t="e">
        <v>#N/A</v>
      </c>
      <c r="DM390" t="e">
        <v>#N/A</v>
      </c>
      <c r="DN390" t="e">
        <v>#N/A</v>
      </c>
      <c r="DO390" t="e">
        <v>#N/A</v>
      </c>
      <c r="DP390" t="e">
        <v>#N/A</v>
      </c>
      <c r="DQ390" t="e">
        <v>#N/A</v>
      </c>
      <c r="DR390" t="e">
        <v>#N/A</v>
      </c>
      <c r="DS390" t="e">
        <v>#N/A</v>
      </c>
      <c r="DT390" t="e">
        <v>#N/A</v>
      </c>
      <c r="DU390" t="e">
        <v>#N/A</v>
      </c>
      <c r="DV390" t="e">
        <v>#N/A</v>
      </c>
      <c r="DW390" t="e">
        <v>#N/A</v>
      </c>
      <c r="DX390" t="e">
        <v>#N/A</v>
      </c>
      <c r="DY390" t="e">
        <v>#N/A</v>
      </c>
      <c r="DZ390" t="e">
        <v>#N/A</v>
      </c>
      <c r="EA390" t="e">
        <v>#N/A</v>
      </c>
      <c r="EB390" t="e">
        <v>#N/A</v>
      </c>
      <c r="EC390" t="e">
        <v>#N/A</v>
      </c>
    </row>
    <row r="391" spans="1:133" customFormat="1" x14ac:dyDescent="0.25">
      <c r="A391" t="s">
        <v>1106</v>
      </c>
      <c r="B391" t="s">
        <v>1396</v>
      </c>
      <c r="C391">
        <v>391</v>
      </c>
      <c r="D391">
        <v>64273.271582597168</v>
      </c>
      <c r="E391">
        <v>68.887762018755041</v>
      </c>
      <c r="F391">
        <v>1183.7145674770065</v>
      </c>
      <c r="G391">
        <v>52164.349653695062</v>
      </c>
      <c r="H391">
        <v>69.142857140000004</v>
      </c>
      <c r="I391">
        <v>27.731979419999998</v>
      </c>
      <c r="J391">
        <v>18.683550140000001</v>
      </c>
      <c r="K391">
        <v>12.07323742</v>
      </c>
      <c r="L391">
        <v>7.6893251400000002</v>
      </c>
      <c r="M391">
        <v>2669.7142857099998</v>
      </c>
      <c r="N391">
        <v>1925.42857142</v>
      </c>
      <c r="O391">
        <v>1890.8571428499999</v>
      </c>
      <c r="P391">
        <v>1896</v>
      </c>
      <c r="Q391">
        <v>1904.1428571399999</v>
      </c>
      <c r="R391">
        <v>1919</v>
      </c>
      <c r="S391">
        <v>744.28571427999998</v>
      </c>
      <c r="T391">
        <v>696</v>
      </c>
      <c r="U391">
        <v>708.14285714000005</v>
      </c>
      <c r="V391">
        <v>715</v>
      </c>
      <c r="W391">
        <v>723.57142856999997</v>
      </c>
      <c r="X391">
        <v>27.723418420000002</v>
      </c>
      <c r="Y391">
        <v>1.3658867100000001</v>
      </c>
      <c r="Z391">
        <v>1873.8571428499999</v>
      </c>
      <c r="AA391">
        <v>1848.71428571</v>
      </c>
      <c r="AB391">
        <v>1832.8571428499999</v>
      </c>
      <c r="AC391">
        <v>1835.3097285700001</v>
      </c>
      <c r="AD391">
        <v>785.28571427999998</v>
      </c>
      <c r="AE391">
        <v>818.85714284999995</v>
      </c>
      <c r="AF391">
        <v>845.71428571000001</v>
      </c>
      <c r="AG391">
        <v>884.72659999999996</v>
      </c>
      <c r="AH391">
        <v>75436.404743420004</v>
      </c>
      <c r="AI391">
        <v>17710.641721</v>
      </c>
      <c r="AJ391">
        <v>7.7235591399999999</v>
      </c>
      <c r="AK391">
        <v>58.02091171</v>
      </c>
      <c r="AL391">
        <v>274050.39866841998</v>
      </c>
      <c r="AM391">
        <v>52.373571419999998</v>
      </c>
      <c r="AN391">
        <v>2.6859478600000002</v>
      </c>
      <c r="AO391">
        <v>14.21131128</v>
      </c>
      <c r="AP391">
        <v>5.7646857100000002</v>
      </c>
      <c r="AQ391">
        <v>5.4926428500000002</v>
      </c>
      <c r="AR391">
        <v>2.9486714200000002</v>
      </c>
      <c r="AS391">
        <v>4.5410428500000002</v>
      </c>
      <c r="AT391">
        <v>6.0103999999999997</v>
      </c>
      <c r="AU391">
        <v>412204.68661471002</v>
      </c>
      <c r="AV391">
        <v>339942.57681285002</v>
      </c>
      <c r="AW391">
        <v>334715.05662628001</v>
      </c>
      <c r="AX391">
        <v>362754.26397541998</v>
      </c>
      <c r="AY391">
        <v>383380.24532757001</v>
      </c>
      <c r="AZ391">
        <v>27878.744998419999</v>
      </c>
      <c r="BA391">
        <v>1251.7392621399999</v>
      </c>
      <c r="BB391">
        <v>6882.6243742799998</v>
      </c>
      <c r="BC391">
        <v>235.85389470999999</v>
      </c>
      <c r="BD391">
        <v>389.57310641999999</v>
      </c>
      <c r="BE391">
        <v>129069.01755614</v>
      </c>
      <c r="BF391">
        <v>100654.06200114</v>
      </c>
      <c r="BG391">
        <v>6.9015558500000003</v>
      </c>
      <c r="BH391">
        <v>184.57142856999999</v>
      </c>
      <c r="BI391">
        <v>182.41666666</v>
      </c>
      <c r="BJ391">
        <v>191.48809524000001</v>
      </c>
      <c r="BK391">
        <v>184.85714285</v>
      </c>
      <c r="BL391">
        <v>186.85714285</v>
      </c>
      <c r="BM391">
        <v>17.006943710000002</v>
      </c>
      <c r="BN391">
        <v>0.85034025000000002</v>
      </c>
      <c r="BO391">
        <v>0.60867665999999998</v>
      </c>
      <c r="BP391">
        <v>0.84717728000000003</v>
      </c>
      <c r="BQ391">
        <v>30.832846839999998</v>
      </c>
      <c r="BR391">
        <v>173.71428571000001</v>
      </c>
      <c r="BS391">
        <v>8892.7588411399993</v>
      </c>
      <c r="BT391">
        <v>39122.119300420003</v>
      </c>
      <c r="BU391">
        <v>142972.68625900001</v>
      </c>
      <c r="BV391">
        <v>1030685.71872357</v>
      </c>
      <c r="BW391">
        <v>1919.0384409999999</v>
      </c>
      <c r="BX391">
        <v>43.463272779999997</v>
      </c>
      <c r="BY391">
        <v>11.03699885</v>
      </c>
      <c r="BZ391">
        <v>98.214285709999999</v>
      </c>
      <c r="CA391">
        <v>97.190476189999998</v>
      </c>
      <c r="CB391">
        <v>97.249999990000006</v>
      </c>
      <c r="CC391">
        <v>93.444444439999998</v>
      </c>
      <c r="CD391">
        <v>91.714285709999999</v>
      </c>
      <c r="CE391">
        <v>78.428571419999997</v>
      </c>
      <c r="CF391">
        <v>76.226190470000006</v>
      </c>
      <c r="CG391">
        <v>76.208333330000002</v>
      </c>
      <c r="CH391">
        <v>72.958333330000002</v>
      </c>
      <c r="CI391">
        <v>73.857142850000002</v>
      </c>
      <c r="CJ391">
        <v>19.571428569999998</v>
      </c>
      <c r="CK391">
        <v>20.964285709999999</v>
      </c>
      <c r="CL391">
        <v>21.041666660000001</v>
      </c>
      <c r="CM391">
        <v>20.48611111</v>
      </c>
      <c r="CN391">
        <v>17.714285709999999</v>
      </c>
      <c r="CO391">
        <v>3.7467008499999999</v>
      </c>
      <c r="CP391">
        <v>86.785714279999993</v>
      </c>
      <c r="CR391">
        <v>15.666666660000001</v>
      </c>
      <c r="CS391">
        <v>32.571428570000002</v>
      </c>
      <c r="CT391">
        <v>88.714285709999999</v>
      </c>
      <c r="CU391">
        <v>86.428571419999997</v>
      </c>
      <c r="CW391">
        <v>58.4</v>
      </c>
      <c r="CX391">
        <v>25</v>
      </c>
      <c r="CY391">
        <v>64.714285709999999</v>
      </c>
      <c r="CZ391">
        <v>80.142857140000004</v>
      </c>
      <c r="DA391">
        <v>88.571428569999995</v>
      </c>
      <c r="DB391">
        <v>789.5</v>
      </c>
      <c r="DC391">
        <v>27.571428569999998</v>
      </c>
      <c r="DD391">
        <v>65.571428569999995</v>
      </c>
      <c r="DE391">
        <v>76.285714279999993</v>
      </c>
      <c r="DF391">
        <v>87.428571419999997</v>
      </c>
      <c r="DG391">
        <v>707.07142856999997</v>
      </c>
      <c r="DH391" t="e">
        <v>#N/A</v>
      </c>
      <c r="DI391" t="e">
        <v>#N/A</v>
      </c>
      <c r="DJ391" t="e">
        <v>#N/A</v>
      </c>
      <c r="DK391" t="e">
        <v>#N/A</v>
      </c>
      <c r="DL391" t="e">
        <v>#N/A</v>
      </c>
      <c r="DM391" t="e">
        <v>#N/A</v>
      </c>
      <c r="DN391" t="e">
        <v>#N/A</v>
      </c>
      <c r="DO391" t="e">
        <v>#N/A</v>
      </c>
      <c r="DP391" t="e">
        <v>#N/A</v>
      </c>
      <c r="DQ391" t="e">
        <v>#N/A</v>
      </c>
      <c r="DR391" t="e">
        <v>#N/A</v>
      </c>
      <c r="DS391" t="e">
        <v>#N/A</v>
      </c>
      <c r="DT391" t="e">
        <v>#N/A</v>
      </c>
      <c r="DU391" t="e">
        <v>#N/A</v>
      </c>
      <c r="DV391" t="e">
        <v>#N/A</v>
      </c>
      <c r="DW391" t="e">
        <v>#N/A</v>
      </c>
      <c r="DX391" t="e">
        <v>#N/A</v>
      </c>
      <c r="DY391" t="e">
        <v>#N/A</v>
      </c>
      <c r="DZ391" t="e">
        <v>#N/A</v>
      </c>
      <c r="EA391" t="e">
        <v>#N/A</v>
      </c>
      <c r="EB391" t="e">
        <v>#N/A</v>
      </c>
      <c r="EC391" t="e">
        <v>#N/A</v>
      </c>
    </row>
    <row r="392" spans="1:133" customFormat="1" x14ac:dyDescent="0.25">
      <c r="A392" t="s">
        <v>1107</v>
      </c>
      <c r="B392" t="s">
        <v>1397</v>
      </c>
      <c r="C392">
        <v>392</v>
      </c>
      <c r="D392">
        <v>104665.35801126313</v>
      </c>
      <c r="E392">
        <v>75.694166623210435</v>
      </c>
      <c r="F392">
        <v>1144.1785040724669</v>
      </c>
      <c r="G392">
        <v>42487.826868796321</v>
      </c>
      <c r="H392">
        <v>73</v>
      </c>
      <c r="I392">
        <v>27.235874849999998</v>
      </c>
      <c r="J392">
        <v>20.945191999999999</v>
      </c>
      <c r="K392">
        <v>10.550831000000001</v>
      </c>
      <c r="L392">
        <v>6.7887089999999999</v>
      </c>
      <c r="M392">
        <v>4995.8571428499999</v>
      </c>
      <c r="N392">
        <v>3635.7142857099998</v>
      </c>
      <c r="O392">
        <v>3533.2857142799999</v>
      </c>
      <c r="P392">
        <v>3566.5714285700001</v>
      </c>
      <c r="Q392">
        <v>3603</v>
      </c>
      <c r="R392">
        <v>3617.1428571400002</v>
      </c>
      <c r="S392">
        <v>1360.1428571399999</v>
      </c>
      <c r="T392">
        <v>1228.1428571399999</v>
      </c>
      <c r="U392">
        <v>1256.5714285700001</v>
      </c>
      <c r="V392">
        <v>1272.5714285700001</v>
      </c>
      <c r="W392">
        <v>1312.2857142800001</v>
      </c>
      <c r="X392">
        <v>25.015545419999999</v>
      </c>
      <c r="Y392">
        <v>1.1587015700000001</v>
      </c>
      <c r="Z392">
        <v>3611.42857142</v>
      </c>
      <c r="AA392">
        <v>3591.2857142799999</v>
      </c>
      <c r="AB392">
        <v>3582.7142857099998</v>
      </c>
      <c r="AC392">
        <v>3534.4023999999999</v>
      </c>
      <c r="AD392">
        <v>1414.8571428499999</v>
      </c>
      <c r="AE392">
        <v>1483.42857142</v>
      </c>
      <c r="AF392">
        <v>1555.5714285700001</v>
      </c>
      <c r="AG392">
        <v>1644.5262285700001</v>
      </c>
      <c r="AH392">
        <v>67617.875564279995</v>
      </c>
      <c r="AI392">
        <v>14505.14292228</v>
      </c>
      <c r="AJ392">
        <v>9.1150541399999998</v>
      </c>
      <c r="AK392">
        <v>105.52702871</v>
      </c>
      <c r="AL392">
        <v>249036.33374413999</v>
      </c>
      <c r="AM392">
        <v>55.02</v>
      </c>
      <c r="AN392">
        <v>3.2310276</v>
      </c>
      <c r="AO392">
        <v>11.56505057</v>
      </c>
      <c r="AP392">
        <v>3.6046428499999998</v>
      </c>
      <c r="AQ392">
        <v>0.22808571</v>
      </c>
      <c r="AR392">
        <v>1.3495857099999999</v>
      </c>
      <c r="AS392">
        <v>1.9310857100000001</v>
      </c>
      <c r="AT392">
        <v>4.9073285699999998</v>
      </c>
      <c r="AU392">
        <v>359936.01086884999</v>
      </c>
      <c r="AV392">
        <v>286422.44360350003</v>
      </c>
      <c r="AW392">
        <v>281728.00691385003</v>
      </c>
      <c r="AX392">
        <v>304643.13377856999</v>
      </c>
      <c r="AY392">
        <v>339102.04748856998</v>
      </c>
      <c r="AZ392">
        <v>23684.271525849999</v>
      </c>
      <c r="BA392">
        <v>879.45150599999999</v>
      </c>
      <c r="BB392">
        <v>5307.0992370000004</v>
      </c>
      <c r="BC392">
        <v>213.31669857</v>
      </c>
      <c r="BD392">
        <v>153.59705542</v>
      </c>
      <c r="BE392">
        <v>109173.359991</v>
      </c>
      <c r="BF392">
        <v>87927.577272850001</v>
      </c>
      <c r="BG392">
        <v>6.6962374200000001</v>
      </c>
      <c r="BH392">
        <v>332.71428571000001</v>
      </c>
      <c r="BI392">
        <v>348.75</v>
      </c>
      <c r="BJ392">
        <v>363.66666665999998</v>
      </c>
      <c r="BK392">
        <v>360</v>
      </c>
      <c r="BL392">
        <v>329.42857142000003</v>
      </c>
      <c r="BM392">
        <v>17.019321569999999</v>
      </c>
      <c r="BN392">
        <v>2.9109590000000001</v>
      </c>
      <c r="BO392">
        <v>0.46108714000000001</v>
      </c>
      <c r="BP392">
        <v>0.52246928000000004</v>
      </c>
      <c r="BQ392">
        <v>34.55279693</v>
      </c>
      <c r="BR392">
        <v>252.42857142</v>
      </c>
      <c r="BS392">
        <v>7846.0977519999997</v>
      </c>
      <c r="BT392">
        <v>37677.86305457</v>
      </c>
      <c r="BU392">
        <v>138093.92264557001</v>
      </c>
      <c r="BV392">
        <v>1081779.48687628</v>
      </c>
      <c r="BW392">
        <v>1536.2974200000001</v>
      </c>
      <c r="BX392">
        <v>67.582510119999995</v>
      </c>
      <c r="BY392">
        <v>10.377040709999999</v>
      </c>
      <c r="BZ392">
        <v>180.64285713999999</v>
      </c>
      <c r="CA392">
        <v>183.18055555000001</v>
      </c>
      <c r="CB392">
        <v>181.76190475999999</v>
      </c>
      <c r="CC392">
        <v>174.17857142</v>
      </c>
      <c r="CD392">
        <v>175.5</v>
      </c>
      <c r="CE392">
        <v>144.28571428000001</v>
      </c>
      <c r="CF392">
        <v>148.01388888</v>
      </c>
      <c r="CG392">
        <v>146.59523809000001</v>
      </c>
      <c r="CH392">
        <v>140.80952379999999</v>
      </c>
      <c r="CI392">
        <v>140.92857142</v>
      </c>
      <c r="CJ392">
        <v>36.642857139999997</v>
      </c>
      <c r="CK392">
        <v>35.166666659999997</v>
      </c>
      <c r="CL392">
        <v>35.166666659999997</v>
      </c>
      <c r="CM392">
        <v>33.369047620000003</v>
      </c>
      <c r="CN392">
        <v>34</v>
      </c>
      <c r="CO392">
        <v>3.5678448500000002</v>
      </c>
      <c r="CP392">
        <v>85.928571419999997</v>
      </c>
      <c r="CQ392">
        <v>76.15790251</v>
      </c>
      <c r="CR392">
        <v>16.11666666</v>
      </c>
      <c r="CS392">
        <v>34.571428570000002</v>
      </c>
      <c r="CT392">
        <v>89.428571419999997</v>
      </c>
      <c r="CU392">
        <v>88.285714279999993</v>
      </c>
      <c r="CV392">
        <v>72.564081619999996</v>
      </c>
      <c r="CW392">
        <v>47.166666659999997</v>
      </c>
      <c r="CX392">
        <v>32</v>
      </c>
      <c r="CY392">
        <v>69.857142850000002</v>
      </c>
      <c r="CZ392">
        <v>78.714285709999999</v>
      </c>
      <c r="DA392">
        <v>87.857142850000002</v>
      </c>
      <c r="DB392">
        <v>524</v>
      </c>
      <c r="DC392">
        <v>35.5</v>
      </c>
      <c r="DD392">
        <v>69</v>
      </c>
      <c r="DE392">
        <v>81.833333330000002</v>
      </c>
      <c r="DF392">
        <v>89.333333330000002</v>
      </c>
      <c r="DG392">
        <v>857.28571427999998</v>
      </c>
      <c r="DH392" t="e">
        <v>#N/A</v>
      </c>
      <c r="DI392" t="e">
        <v>#N/A</v>
      </c>
      <c r="DJ392" t="e">
        <v>#N/A</v>
      </c>
      <c r="DK392" t="e">
        <v>#N/A</v>
      </c>
      <c r="DL392" t="e">
        <v>#N/A</v>
      </c>
      <c r="DM392" t="e">
        <v>#N/A</v>
      </c>
      <c r="DN392" t="e">
        <v>#N/A</v>
      </c>
      <c r="DO392" t="e">
        <v>#N/A</v>
      </c>
      <c r="DP392" t="e">
        <v>#N/A</v>
      </c>
      <c r="DQ392" t="e">
        <v>#N/A</v>
      </c>
      <c r="DR392" t="e">
        <v>#N/A</v>
      </c>
      <c r="DS392" t="e">
        <v>#N/A</v>
      </c>
      <c r="DT392" t="e">
        <v>#N/A</v>
      </c>
      <c r="DU392" t="e">
        <v>#N/A</v>
      </c>
      <c r="DV392" t="e">
        <v>#N/A</v>
      </c>
      <c r="DW392" t="e">
        <v>#N/A</v>
      </c>
      <c r="DX392" t="e">
        <v>#N/A</v>
      </c>
      <c r="DY392" t="e">
        <v>#N/A</v>
      </c>
      <c r="DZ392" t="e">
        <v>#N/A</v>
      </c>
      <c r="EA392" t="e">
        <v>#N/A</v>
      </c>
      <c r="EB392" t="e">
        <v>#N/A</v>
      </c>
      <c r="EC392" t="e">
        <v>#N/A</v>
      </c>
    </row>
    <row r="393" spans="1:133" customFormat="1" x14ac:dyDescent="0.25">
      <c r="A393" t="s">
        <v>1108</v>
      </c>
      <c r="B393" t="s">
        <v>1398</v>
      </c>
      <c r="C393">
        <v>393</v>
      </c>
      <c r="D393">
        <v>80843.881685126922</v>
      </c>
      <c r="E393">
        <v>72.860679176647622</v>
      </c>
      <c r="F393">
        <v>1308.145155759757</v>
      </c>
      <c r="G393">
        <v>69716.424699571449</v>
      </c>
      <c r="H393">
        <v>76</v>
      </c>
      <c r="I393">
        <v>26.368264570000001</v>
      </c>
      <c r="J393">
        <v>20.89002185</v>
      </c>
      <c r="K393">
        <v>9.8935722800000008</v>
      </c>
      <c r="L393">
        <v>6.2149078500000003</v>
      </c>
      <c r="M393">
        <v>3815.42857142</v>
      </c>
      <c r="N393">
        <v>2814.8571428499999</v>
      </c>
      <c r="O393">
        <v>2807</v>
      </c>
      <c r="P393">
        <v>2808.2857142799999</v>
      </c>
      <c r="Q393">
        <v>2809.42857142</v>
      </c>
      <c r="R393">
        <v>2816.8571428499999</v>
      </c>
      <c r="S393">
        <v>1000.57142857</v>
      </c>
      <c r="T393">
        <v>889.57142856999997</v>
      </c>
      <c r="U393">
        <v>916</v>
      </c>
      <c r="V393">
        <v>930.85714284999995</v>
      </c>
      <c r="W393">
        <v>963.57142856999997</v>
      </c>
      <c r="X393">
        <v>23.59541814</v>
      </c>
      <c r="Y393">
        <v>0.97530713999999996</v>
      </c>
      <c r="Z393">
        <v>2777.1428571400002</v>
      </c>
      <c r="AA393">
        <v>2733</v>
      </c>
      <c r="AB393">
        <v>2714</v>
      </c>
      <c r="AC393">
        <v>2678.9998857099999</v>
      </c>
      <c r="AD393">
        <v>1061.1428571399999</v>
      </c>
      <c r="AE393">
        <v>1123.2857142800001</v>
      </c>
      <c r="AF393">
        <v>1183.42857142</v>
      </c>
      <c r="AG393">
        <v>1231.4564571400001</v>
      </c>
      <c r="AH393">
        <v>70346.133551709994</v>
      </c>
      <c r="AI393">
        <v>13833.925005139999</v>
      </c>
      <c r="AJ393">
        <v>17.025683999999998</v>
      </c>
      <c r="AK393">
        <v>145.37913714000001</v>
      </c>
      <c r="AL393">
        <v>266999.15276442003</v>
      </c>
      <c r="AM393">
        <v>56.902571420000001</v>
      </c>
      <c r="AN393">
        <v>1.80539812</v>
      </c>
      <c r="AO393">
        <v>15.148166570000001</v>
      </c>
      <c r="AP393">
        <v>8.09662857</v>
      </c>
      <c r="AQ393">
        <v>6.5473571399999999</v>
      </c>
      <c r="AR393">
        <v>6.0437142799999997</v>
      </c>
      <c r="AS393">
        <v>5.6203857099999999</v>
      </c>
      <c r="AT393">
        <v>7.2854571400000001</v>
      </c>
      <c r="AU393">
        <v>411043.15680785</v>
      </c>
      <c r="AV393">
        <v>355129.26978166</v>
      </c>
      <c r="AW393">
        <v>372147.29766600003</v>
      </c>
      <c r="AX393">
        <v>387932.90969557001</v>
      </c>
      <c r="AY393">
        <v>395086.03953442001</v>
      </c>
      <c r="AZ393">
        <v>27482.330426709999</v>
      </c>
      <c r="BA393">
        <v>623.01693470999999</v>
      </c>
      <c r="BB393">
        <v>5557.96001514</v>
      </c>
      <c r="BC393">
        <v>225.47558241999999</v>
      </c>
      <c r="BD393">
        <v>233.42107799999999</v>
      </c>
      <c r="BE393">
        <v>124863.92098770999</v>
      </c>
      <c r="BF393">
        <v>103861.60887485</v>
      </c>
      <c r="BG393">
        <v>6.7966812799999996</v>
      </c>
      <c r="BH393">
        <v>257.28571427999998</v>
      </c>
      <c r="BI393">
        <v>262.86111111000002</v>
      </c>
      <c r="BJ393">
        <v>256.70238095000002</v>
      </c>
      <c r="BK393">
        <v>256.42857142000003</v>
      </c>
      <c r="BL393">
        <v>260</v>
      </c>
      <c r="BM393">
        <v>17.818579419999999</v>
      </c>
      <c r="BN393">
        <v>1.6967000000000001</v>
      </c>
      <c r="BO393">
        <v>0.44323499999999999</v>
      </c>
      <c r="BP393">
        <v>0.65951515999999999</v>
      </c>
      <c r="BQ393">
        <v>30.4644257</v>
      </c>
      <c r="BR393">
        <v>221.14285713999999</v>
      </c>
      <c r="BS393">
        <v>7048.6933227099998</v>
      </c>
      <c r="BT393">
        <v>36426.581690140003</v>
      </c>
      <c r="BU393">
        <v>138822.99605399999</v>
      </c>
      <c r="BV393">
        <v>1213464.5588231401</v>
      </c>
      <c r="BW393">
        <v>2268.3680194200001</v>
      </c>
      <c r="BX393">
        <v>48.071100090000002</v>
      </c>
      <c r="BY393">
        <v>8.9518085700000007</v>
      </c>
      <c r="BZ393">
        <v>124.14285714</v>
      </c>
      <c r="CA393">
        <v>122.08333333</v>
      </c>
      <c r="CB393">
        <v>117.30952379999999</v>
      </c>
      <c r="CC393">
        <v>108.72619047000001</v>
      </c>
      <c r="CD393">
        <v>110.5</v>
      </c>
      <c r="CE393">
        <v>90.214285709999999</v>
      </c>
      <c r="CF393">
        <v>93.611111109999996</v>
      </c>
      <c r="CG393">
        <v>87.726190470000006</v>
      </c>
      <c r="CH393">
        <v>78.607142850000002</v>
      </c>
      <c r="CI393">
        <v>81.214285709999999</v>
      </c>
      <c r="CJ393">
        <v>33.785714280000001</v>
      </c>
      <c r="CK393">
        <v>28.472222219999999</v>
      </c>
      <c r="CL393">
        <v>29.583333329999999</v>
      </c>
      <c r="CM393">
        <v>30.119047609999999</v>
      </c>
      <c r="CN393">
        <v>29.214285709999999</v>
      </c>
      <c r="CO393">
        <v>3.2259877100000001</v>
      </c>
      <c r="CP393">
        <v>86</v>
      </c>
      <c r="CR393">
        <v>18.5</v>
      </c>
      <c r="CS393">
        <v>35.285714280000001</v>
      </c>
      <c r="CT393">
        <v>89.714285709999999</v>
      </c>
      <c r="CU393">
        <v>88.142857140000004</v>
      </c>
      <c r="CW393">
        <v>69.5</v>
      </c>
      <c r="CX393">
        <v>30</v>
      </c>
      <c r="CY393">
        <v>72</v>
      </c>
      <c r="CZ393">
        <v>75.285714279999993</v>
      </c>
      <c r="DA393">
        <v>86.142857140000004</v>
      </c>
      <c r="DB393">
        <v>660.42857142000003</v>
      </c>
      <c r="DC393">
        <v>29.857142849999999</v>
      </c>
      <c r="DD393">
        <v>72.857142850000002</v>
      </c>
      <c r="DE393">
        <v>75.571428569999995</v>
      </c>
      <c r="DF393">
        <v>84.571428569999995</v>
      </c>
      <c r="DG393">
        <v>808.28571427999998</v>
      </c>
      <c r="DH393" t="e">
        <v>#N/A</v>
      </c>
      <c r="DI393" t="e">
        <v>#N/A</v>
      </c>
      <c r="DJ393" t="e">
        <v>#N/A</v>
      </c>
      <c r="DK393" t="e">
        <v>#N/A</v>
      </c>
      <c r="DL393" t="e">
        <v>#N/A</v>
      </c>
      <c r="DM393" t="e">
        <v>#N/A</v>
      </c>
      <c r="DN393" t="e">
        <v>#N/A</v>
      </c>
      <c r="DO393" t="e">
        <v>#N/A</v>
      </c>
      <c r="DP393" t="e">
        <v>#N/A</v>
      </c>
      <c r="DQ393" t="e">
        <v>#N/A</v>
      </c>
      <c r="DR393" t="e">
        <v>#N/A</v>
      </c>
      <c r="DS393" t="e">
        <v>#N/A</v>
      </c>
      <c r="DT393" t="e">
        <v>#N/A</v>
      </c>
      <c r="DU393" t="e">
        <v>#N/A</v>
      </c>
      <c r="DV393" t="e">
        <v>#N/A</v>
      </c>
      <c r="DW393" t="e">
        <v>#N/A</v>
      </c>
      <c r="DX393" t="e">
        <v>#N/A</v>
      </c>
      <c r="DY393" t="e">
        <v>#N/A</v>
      </c>
      <c r="DZ393" t="e">
        <v>#N/A</v>
      </c>
      <c r="EA393" t="e">
        <v>#N/A</v>
      </c>
      <c r="EB393" t="e">
        <v>#N/A</v>
      </c>
      <c r="EC393" t="e">
        <v>#N/A</v>
      </c>
    </row>
    <row r="394" spans="1:133" customFormat="1" x14ac:dyDescent="0.25">
      <c r="A394" t="s">
        <v>1109</v>
      </c>
      <c r="B394" t="s">
        <v>1399</v>
      </c>
      <c r="C394">
        <v>394</v>
      </c>
      <c r="D394">
        <v>86015.351653081772</v>
      </c>
      <c r="E394">
        <v>77.803307468705754</v>
      </c>
      <c r="F394">
        <v>1192.775611332064</v>
      </c>
      <c r="G394">
        <v>64035.963433145254</v>
      </c>
      <c r="H394">
        <v>88</v>
      </c>
      <c r="I394">
        <v>25.432067570000001</v>
      </c>
      <c r="J394">
        <v>22.117193279999999</v>
      </c>
      <c r="K394">
        <v>6.6803552799999997</v>
      </c>
      <c r="L394">
        <v>4.4884232800000001</v>
      </c>
      <c r="M394">
        <v>4086</v>
      </c>
      <c r="N394">
        <v>3037.1428571400002</v>
      </c>
      <c r="O394">
        <v>3008.1428571400002</v>
      </c>
      <c r="P394">
        <v>3026.2857142799999</v>
      </c>
      <c r="Q394">
        <v>3014</v>
      </c>
      <c r="R394">
        <v>3040.42857142</v>
      </c>
      <c r="S394">
        <v>1048.8571428499999</v>
      </c>
      <c r="T394">
        <v>857.28571427999998</v>
      </c>
      <c r="U394">
        <v>899.57142856999997</v>
      </c>
      <c r="V394">
        <v>936.57142856999997</v>
      </c>
      <c r="W394">
        <v>973.71428571000001</v>
      </c>
      <c r="X394">
        <v>17.670028569999999</v>
      </c>
      <c r="Y394">
        <v>0.63813171000000002</v>
      </c>
      <c r="Z394">
        <v>2977.42857142</v>
      </c>
      <c r="AA394">
        <v>2932.1428571400002</v>
      </c>
      <c r="AB394">
        <v>2921.42857142</v>
      </c>
      <c r="AC394">
        <v>2905.6800571399999</v>
      </c>
      <c r="AD394">
        <v>1126.5714285700001</v>
      </c>
      <c r="AE394">
        <v>1206</v>
      </c>
      <c r="AF394">
        <v>1252.71428571</v>
      </c>
      <c r="AG394">
        <v>1344.5299571400001</v>
      </c>
      <c r="AH394">
        <v>66387.231951420006</v>
      </c>
      <c r="AI394">
        <v>9823.4590191400002</v>
      </c>
      <c r="AJ394">
        <v>20.161715709999999</v>
      </c>
      <c r="AK394">
        <v>134.65720013999999</v>
      </c>
      <c r="AL394">
        <v>262000.45531771</v>
      </c>
      <c r="AM394">
        <v>46.656714280000003</v>
      </c>
      <c r="AN394">
        <v>2.0458051500000001</v>
      </c>
      <c r="AO394">
        <v>14.31471571</v>
      </c>
      <c r="AP394">
        <v>11.42422857</v>
      </c>
      <c r="AQ394">
        <v>8.4595571399999994</v>
      </c>
      <c r="AR394">
        <v>5.94348571</v>
      </c>
      <c r="AS394">
        <v>6.9407142799999999</v>
      </c>
      <c r="AT394">
        <v>6.4234857099999996</v>
      </c>
      <c r="AU394">
        <v>436848.59828799998</v>
      </c>
      <c r="AV394">
        <v>317164.372508</v>
      </c>
      <c r="AW394">
        <v>331493.21227028</v>
      </c>
      <c r="AX394">
        <v>379217.35153584997</v>
      </c>
      <c r="AY394">
        <v>398990.337306</v>
      </c>
      <c r="AZ394">
        <v>25684.971280000002</v>
      </c>
      <c r="BA394">
        <v>675.91393214000004</v>
      </c>
      <c r="BB394">
        <v>3905.4566558500001</v>
      </c>
      <c r="BC394">
        <v>122.93328842</v>
      </c>
      <c r="BD394">
        <v>78.879505710000004</v>
      </c>
      <c r="BE394">
        <v>124418.002412</v>
      </c>
      <c r="BF394">
        <v>101740.73582099999</v>
      </c>
      <c r="BG394">
        <v>5.8815745699999997</v>
      </c>
      <c r="BH394">
        <v>234.85714285</v>
      </c>
      <c r="BI394">
        <v>230.55952381</v>
      </c>
      <c r="BJ394">
        <v>233.13095236999999</v>
      </c>
      <c r="BK394">
        <v>226.57142856999999</v>
      </c>
      <c r="BL394">
        <v>226.28571428000001</v>
      </c>
      <c r="BM394">
        <v>14.972898000000001</v>
      </c>
      <c r="BN394">
        <v>2.8103421599999998</v>
      </c>
      <c r="BO394">
        <v>0.40766814000000001</v>
      </c>
      <c r="BP394">
        <v>0.49883456999999998</v>
      </c>
      <c r="BQ394">
        <v>32.8159724</v>
      </c>
      <c r="BR394">
        <v>218.42857142</v>
      </c>
      <c r="BS394">
        <v>4906.0092434199996</v>
      </c>
      <c r="BT394">
        <v>34017.889538850002</v>
      </c>
      <c r="BU394">
        <v>133982.13928428001</v>
      </c>
      <c r="BV394">
        <v>1177658.61498885</v>
      </c>
      <c r="BW394">
        <v>1936.61661314</v>
      </c>
      <c r="BX394">
        <v>52.593845350000002</v>
      </c>
      <c r="BY394">
        <v>8.6096317100000004</v>
      </c>
      <c r="BZ394">
        <v>123.57142856999999</v>
      </c>
      <c r="CA394">
        <v>129.34523809000001</v>
      </c>
      <c r="CB394">
        <v>104.70833333</v>
      </c>
      <c r="CC394">
        <v>117.88333333</v>
      </c>
      <c r="CD394">
        <v>115.14285714</v>
      </c>
      <c r="CE394">
        <v>93.142857140000004</v>
      </c>
      <c r="CF394">
        <v>98.726190470000006</v>
      </c>
      <c r="CG394">
        <v>78.916666660000004</v>
      </c>
      <c r="CH394">
        <v>90.633333329999999</v>
      </c>
      <c r="CI394">
        <v>87</v>
      </c>
      <c r="CJ394">
        <v>30.285714280000001</v>
      </c>
      <c r="CK394">
        <v>30.619047609999999</v>
      </c>
      <c r="CL394">
        <v>25.791666660000001</v>
      </c>
      <c r="CM394">
        <v>27.25</v>
      </c>
      <c r="CN394">
        <v>28.428571420000001</v>
      </c>
      <c r="CO394">
        <v>2.9084078500000001</v>
      </c>
      <c r="CP394">
        <v>86</v>
      </c>
      <c r="CQ394">
        <v>66.944444439999998</v>
      </c>
      <c r="CR394">
        <v>15</v>
      </c>
      <c r="CS394">
        <v>32.285714280000001</v>
      </c>
      <c r="CT394">
        <v>87</v>
      </c>
      <c r="CU394">
        <v>85.428571419999997</v>
      </c>
      <c r="CV394">
        <v>76.625</v>
      </c>
      <c r="CW394">
        <v>71.125</v>
      </c>
      <c r="CX394">
        <v>33.428571419999997</v>
      </c>
      <c r="CY394">
        <v>72</v>
      </c>
      <c r="CZ394">
        <v>82.857142850000002</v>
      </c>
      <c r="DA394">
        <v>90.428571419999997</v>
      </c>
      <c r="DB394">
        <v>663.85714284999995</v>
      </c>
      <c r="DC394">
        <v>33.428571419999997</v>
      </c>
      <c r="DD394">
        <v>72</v>
      </c>
      <c r="DE394">
        <v>82.857142850000002</v>
      </c>
      <c r="DF394">
        <v>90.428571419999997</v>
      </c>
      <c r="DG394">
        <v>868.21428571000001</v>
      </c>
      <c r="DH394" t="e">
        <v>#N/A</v>
      </c>
      <c r="DI394" t="e">
        <v>#N/A</v>
      </c>
      <c r="DJ394" t="e">
        <v>#N/A</v>
      </c>
      <c r="DK394" t="e">
        <v>#N/A</v>
      </c>
      <c r="DL394" t="e">
        <v>#N/A</v>
      </c>
      <c r="DM394" t="e">
        <v>#N/A</v>
      </c>
      <c r="DN394" t="e">
        <v>#N/A</v>
      </c>
      <c r="DO394" t="e">
        <v>#N/A</v>
      </c>
      <c r="DP394" t="e">
        <v>#N/A</v>
      </c>
      <c r="DQ394" t="e">
        <v>#N/A</v>
      </c>
      <c r="DR394" t="e">
        <v>#N/A</v>
      </c>
      <c r="DS394" t="e">
        <v>#N/A</v>
      </c>
      <c r="DT394" t="e">
        <v>#N/A</v>
      </c>
      <c r="DU394" t="e">
        <v>#N/A</v>
      </c>
      <c r="DV394" t="e">
        <v>#N/A</v>
      </c>
      <c r="DW394" t="e">
        <v>#N/A</v>
      </c>
      <c r="DX394" t="e">
        <v>#N/A</v>
      </c>
      <c r="DY394" t="e">
        <v>#N/A</v>
      </c>
      <c r="DZ394" t="e">
        <v>#N/A</v>
      </c>
      <c r="EA394" t="e">
        <v>#N/A</v>
      </c>
      <c r="EB394" t="e">
        <v>#N/A</v>
      </c>
      <c r="EC394" t="e">
        <v>#N/A</v>
      </c>
    </row>
    <row r="395" spans="1:133" customFormat="1" x14ac:dyDescent="0.25">
      <c r="A395" t="s">
        <v>1110</v>
      </c>
      <c r="B395" t="s">
        <v>1400</v>
      </c>
      <c r="C395">
        <v>395</v>
      </c>
      <c r="D395">
        <v>123334.95080893105</v>
      </c>
      <c r="E395">
        <v>113.95267372171269</v>
      </c>
      <c r="F395">
        <v>828.45164356298164</v>
      </c>
      <c r="G395">
        <v>65913.50273787108</v>
      </c>
      <c r="H395">
        <v>77.571428569999995</v>
      </c>
      <c r="I395">
        <v>27.734396</v>
      </c>
      <c r="J395">
        <v>23.920703570000001</v>
      </c>
      <c r="K395">
        <v>13.198888</v>
      </c>
      <c r="L395">
        <v>8.1518975699999991</v>
      </c>
      <c r="M395">
        <v>3849.1428571400002</v>
      </c>
      <c r="N395">
        <v>2775.5714285700001</v>
      </c>
      <c r="O395">
        <v>2713</v>
      </c>
      <c r="P395">
        <v>2731.8571428499999</v>
      </c>
      <c r="Q395">
        <v>2750.42857142</v>
      </c>
      <c r="R395">
        <v>2764.42857142</v>
      </c>
      <c r="S395">
        <v>1073.5714285700001</v>
      </c>
      <c r="T395">
        <v>997.28571427999998</v>
      </c>
      <c r="U395">
        <v>1016</v>
      </c>
      <c r="V395">
        <v>1033.1428571399999</v>
      </c>
      <c r="W395">
        <v>1060.42857142</v>
      </c>
      <c r="X395">
        <v>29.495607570000001</v>
      </c>
      <c r="Y395">
        <v>1.4209318500000001</v>
      </c>
      <c r="Z395">
        <v>2733.1428571400002</v>
      </c>
      <c r="AA395">
        <v>2710.1428571400002</v>
      </c>
      <c r="AB395">
        <v>2704.2857142799999</v>
      </c>
      <c r="AC395">
        <v>2687.19271428</v>
      </c>
      <c r="AD395">
        <v>1121.2857142800001</v>
      </c>
      <c r="AE395">
        <v>1162.8571428499999</v>
      </c>
      <c r="AF395">
        <v>1191.42857142</v>
      </c>
      <c r="AG395">
        <v>1255.7451000000001</v>
      </c>
      <c r="AH395">
        <v>76449.351276279995</v>
      </c>
      <c r="AI395">
        <v>18529.80553528</v>
      </c>
      <c r="AJ395">
        <v>12.18498642</v>
      </c>
      <c r="AK395">
        <v>95.028453139999996</v>
      </c>
      <c r="AL395">
        <v>275499.56664257002</v>
      </c>
      <c r="AM395">
        <v>50.216999999999999</v>
      </c>
      <c r="AN395">
        <v>2.1143674699999999</v>
      </c>
      <c r="AO395">
        <v>10.62169857</v>
      </c>
      <c r="AP395">
        <v>4.2511428499999999</v>
      </c>
      <c r="AQ395">
        <v>4.7164285699999997</v>
      </c>
      <c r="AR395">
        <v>2.5196999999999998</v>
      </c>
      <c r="AS395">
        <v>1.0234000000000001</v>
      </c>
      <c r="AT395">
        <v>2.4072142799999998</v>
      </c>
      <c r="AU395">
        <v>400171.18553949997</v>
      </c>
      <c r="AV395">
        <v>363043.44175571</v>
      </c>
      <c r="AW395">
        <v>361883.763714</v>
      </c>
      <c r="AX395">
        <v>380794.97906071</v>
      </c>
      <c r="AY395">
        <v>397949.07744884997</v>
      </c>
      <c r="AZ395">
        <v>26958.447083849998</v>
      </c>
      <c r="BA395">
        <v>1159.94279957</v>
      </c>
      <c r="BB395">
        <v>7054.2865602800002</v>
      </c>
      <c r="BC395">
        <v>112.93049528</v>
      </c>
      <c r="BD395">
        <v>161.89722484999999</v>
      </c>
      <c r="BE395">
        <v>117189.33385171001</v>
      </c>
      <c r="BF395">
        <v>97397.814111419997</v>
      </c>
      <c r="BG395">
        <v>6.76780633</v>
      </c>
      <c r="BH395">
        <v>255.33333332999999</v>
      </c>
      <c r="BI395">
        <v>232.78571428000001</v>
      </c>
      <c r="BJ395">
        <v>240.09523809000001</v>
      </c>
      <c r="BK395">
        <v>238.42857142</v>
      </c>
      <c r="BL395">
        <v>241.71428571000001</v>
      </c>
      <c r="BM395">
        <v>17.56135183</v>
      </c>
      <c r="BN395">
        <v>6.107189</v>
      </c>
      <c r="BO395">
        <v>0.60347415999999998</v>
      </c>
      <c r="BP395">
        <v>0.31730700000000001</v>
      </c>
      <c r="BQ395">
        <v>41.723596350000001</v>
      </c>
      <c r="BR395">
        <v>246.33333332999999</v>
      </c>
      <c r="BS395">
        <v>9945.7473948499992</v>
      </c>
      <c r="BT395">
        <v>43503.69744471</v>
      </c>
      <c r="BU395">
        <v>156793.380848</v>
      </c>
      <c r="BV395">
        <v>1198764.86073566</v>
      </c>
      <c r="BW395">
        <v>2620.0030222800001</v>
      </c>
      <c r="BX395">
        <v>64.802825069999997</v>
      </c>
      <c r="BY395">
        <v>10.642116</v>
      </c>
      <c r="BZ395">
        <v>153</v>
      </c>
      <c r="CA395">
        <v>163.48809524000001</v>
      </c>
      <c r="CB395">
        <v>162.22619047000001</v>
      </c>
      <c r="CC395">
        <v>150.25</v>
      </c>
      <c r="CD395">
        <v>150.57142856999999</v>
      </c>
      <c r="CE395">
        <v>117.08333333</v>
      </c>
      <c r="CF395">
        <v>126.05952381</v>
      </c>
      <c r="CG395">
        <v>125.9047619</v>
      </c>
      <c r="CH395">
        <v>115.55952381</v>
      </c>
      <c r="CI395">
        <v>117.78571427999999</v>
      </c>
      <c r="CJ395">
        <v>35.583333330000002</v>
      </c>
      <c r="CK395">
        <v>37.428571419999997</v>
      </c>
      <c r="CL395">
        <v>36.321428570000002</v>
      </c>
      <c r="CM395">
        <v>34.690476189999998</v>
      </c>
      <c r="CN395">
        <v>33.285714280000001</v>
      </c>
      <c r="CO395">
        <v>3.8521258299999999</v>
      </c>
      <c r="CP395">
        <v>86.571428569999995</v>
      </c>
      <c r="CQ395">
        <v>69.569444439999998</v>
      </c>
      <c r="CR395">
        <v>15.857142850000001</v>
      </c>
      <c r="CS395">
        <v>30.571428569999998</v>
      </c>
      <c r="CT395">
        <v>89.142857140000004</v>
      </c>
      <c r="CU395">
        <v>87.571428569999995</v>
      </c>
      <c r="CV395">
        <v>74.069444439999998</v>
      </c>
      <c r="CW395">
        <v>59</v>
      </c>
      <c r="CX395">
        <v>22.14285714</v>
      </c>
      <c r="CY395">
        <v>66.571428569999995</v>
      </c>
      <c r="CZ395">
        <v>69.714285709999999</v>
      </c>
      <c r="DA395">
        <v>83</v>
      </c>
      <c r="DB395">
        <v>657.5</v>
      </c>
      <c r="DC395">
        <v>24.428571420000001</v>
      </c>
      <c r="DD395">
        <v>62</v>
      </c>
      <c r="DE395">
        <v>67.285714279999993</v>
      </c>
      <c r="DF395">
        <v>82.142857140000004</v>
      </c>
      <c r="DG395">
        <v>862.71428571000001</v>
      </c>
      <c r="DH395" t="e">
        <v>#N/A</v>
      </c>
      <c r="DI395" t="e">
        <v>#N/A</v>
      </c>
      <c r="DJ395" t="e">
        <v>#N/A</v>
      </c>
      <c r="DK395" t="e">
        <v>#N/A</v>
      </c>
      <c r="DL395" t="e">
        <v>#N/A</v>
      </c>
      <c r="DM395" t="e">
        <v>#N/A</v>
      </c>
      <c r="DN395" t="e">
        <v>#N/A</v>
      </c>
      <c r="DO395" t="e">
        <v>#N/A</v>
      </c>
      <c r="DP395" t="e">
        <v>#N/A</v>
      </c>
      <c r="DQ395" t="e">
        <v>#N/A</v>
      </c>
      <c r="DR395" t="e">
        <v>#N/A</v>
      </c>
      <c r="DS395" t="e">
        <v>#N/A</v>
      </c>
      <c r="DT395" t="e">
        <v>#N/A</v>
      </c>
      <c r="DU395" t="e">
        <v>#N/A</v>
      </c>
      <c r="DV395" t="e">
        <v>#N/A</v>
      </c>
      <c r="DW395" t="e">
        <v>#N/A</v>
      </c>
      <c r="DX395" t="e">
        <v>#N/A</v>
      </c>
      <c r="DY395" t="e">
        <v>#N/A</v>
      </c>
      <c r="DZ395" t="e">
        <v>#N/A</v>
      </c>
      <c r="EA395" t="e">
        <v>#N/A</v>
      </c>
      <c r="EB395" t="e">
        <v>#N/A</v>
      </c>
      <c r="EC395" t="e">
        <v>#N/A</v>
      </c>
    </row>
    <row r="396" spans="1:133" customFormat="1" x14ac:dyDescent="0.25">
      <c r="A396" t="s">
        <v>1111</v>
      </c>
      <c r="B396" t="s">
        <v>1401</v>
      </c>
      <c r="C396">
        <v>396</v>
      </c>
      <c r="D396">
        <v>494843.41286909999</v>
      </c>
      <c r="E396">
        <v>85.921675070266417</v>
      </c>
      <c r="F396">
        <v>865.19072367644765</v>
      </c>
      <c r="G396">
        <v>61691.190689893236</v>
      </c>
      <c r="H396">
        <v>86.285714279999993</v>
      </c>
      <c r="I396">
        <v>27.454286849999999</v>
      </c>
      <c r="J396">
        <v>29.617139999999999</v>
      </c>
      <c r="K396">
        <v>9.8697087099999994</v>
      </c>
      <c r="L396">
        <v>6.1477120000000003</v>
      </c>
      <c r="M396">
        <v>17488.714285710001</v>
      </c>
      <c r="N396">
        <v>12678.85714285</v>
      </c>
      <c r="O396">
        <v>12251</v>
      </c>
      <c r="P396">
        <v>12349.85714285</v>
      </c>
      <c r="Q396">
        <v>12489.714285710001</v>
      </c>
      <c r="R396">
        <v>12630.57142857</v>
      </c>
      <c r="S396">
        <v>4809.8571428499999</v>
      </c>
      <c r="T396">
        <v>4299.4285714199996</v>
      </c>
      <c r="U396">
        <v>4461.5714285699996</v>
      </c>
      <c r="V396">
        <v>4532.1428571400002</v>
      </c>
      <c r="W396">
        <v>4644.8571428499999</v>
      </c>
      <c r="X396">
        <v>22.415510279999999</v>
      </c>
      <c r="Y396">
        <v>1.03283214</v>
      </c>
      <c r="Z396">
        <v>12774.42857142</v>
      </c>
      <c r="AA396">
        <v>12756</v>
      </c>
      <c r="AB396">
        <v>12467.42857142</v>
      </c>
      <c r="AC396">
        <v>12338.07268571</v>
      </c>
      <c r="AD396">
        <v>5129.2857142800003</v>
      </c>
      <c r="AE396">
        <v>5375.1428571400002</v>
      </c>
      <c r="AF396">
        <v>5559.7142857099998</v>
      </c>
      <c r="AG396">
        <v>5826.6395000000002</v>
      </c>
      <c r="AH396">
        <v>69149.902890850004</v>
      </c>
      <c r="AI396">
        <v>12980.635136999999</v>
      </c>
      <c r="AJ396">
        <v>29.526974710000001</v>
      </c>
      <c r="AK396">
        <v>163.19935684999999</v>
      </c>
      <c r="AL396">
        <v>251673.69264200001</v>
      </c>
      <c r="AM396">
        <v>60.620285709999997</v>
      </c>
      <c r="AN396">
        <v>2.8103840999999998</v>
      </c>
      <c r="AO396">
        <v>11.763167279999999</v>
      </c>
      <c r="AP396">
        <v>3.0387</v>
      </c>
      <c r="AQ396">
        <v>3.6922857100000002</v>
      </c>
      <c r="AR396">
        <v>3.5738714200000001</v>
      </c>
      <c r="AS396">
        <v>2.07714285</v>
      </c>
      <c r="AT396">
        <v>4.0178571400000003</v>
      </c>
      <c r="AU396">
        <v>355691.44045066001</v>
      </c>
      <c r="AV396">
        <v>289564.51394257002</v>
      </c>
      <c r="AW396">
        <v>288011.79677999998</v>
      </c>
      <c r="AX396">
        <v>323106.98336714</v>
      </c>
      <c r="AY396">
        <v>337722.74449900002</v>
      </c>
      <c r="AZ396">
        <v>24367.16600528</v>
      </c>
      <c r="BA396">
        <v>573.99081670999999</v>
      </c>
      <c r="BB396">
        <v>4769.7830861399998</v>
      </c>
      <c r="BC396">
        <v>135.34341357</v>
      </c>
      <c r="BD396">
        <v>138.65238685</v>
      </c>
      <c r="BE396">
        <v>104059.80354071</v>
      </c>
      <c r="BF396">
        <v>88860.404205710001</v>
      </c>
      <c r="BG396">
        <v>7.1005078299999997</v>
      </c>
      <c r="BH396">
        <v>1203.6666666599999</v>
      </c>
      <c r="BI396">
        <v>1261.29761904</v>
      </c>
      <c r="BJ396">
        <v>1238.43055555</v>
      </c>
      <c r="BK396">
        <v>1223</v>
      </c>
      <c r="BL396">
        <v>1229.8571428499999</v>
      </c>
      <c r="BM396">
        <v>17.781921659999998</v>
      </c>
      <c r="BN396">
        <v>3.0637921600000002</v>
      </c>
      <c r="BO396">
        <v>0.43832366</v>
      </c>
      <c r="BP396">
        <v>0.50015783000000003</v>
      </c>
      <c r="BQ396">
        <v>35.780434769999999</v>
      </c>
      <c r="BR396">
        <v>1152.5</v>
      </c>
      <c r="BS396">
        <v>7199.6680534200004</v>
      </c>
      <c r="BT396">
        <v>39743.217073</v>
      </c>
      <c r="BU396">
        <v>144444.91701328001</v>
      </c>
      <c r="BV396">
        <v>953754.82549233001</v>
      </c>
      <c r="BW396">
        <v>2558.0150938500001</v>
      </c>
      <c r="BX396">
        <v>60.579830579999999</v>
      </c>
      <c r="BY396">
        <v>11.914526159999999</v>
      </c>
      <c r="BZ396">
        <v>725.16666666000003</v>
      </c>
      <c r="CA396">
        <v>717.99999998999999</v>
      </c>
      <c r="CB396">
        <v>666.23611111000002</v>
      </c>
      <c r="CC396">
        <v>709.32142856999997</v>
      </c>
      <c r="CD396">
        <v>700.85714284999995</v>
      </c>
      <c r="CE396">
        <v>560.16666666000003</v>
      </c>
      <c r="CF396">
        <v>558.20238095000002</v>
      </c>
      <c r="CG396">
        <v>516.06944443999998</v>
      </c>
      <c r="CH396">
        <v>549.79761903999997</v>
      </c>
      <c r="CI396">
        <v>540.78571427999998</v>
      </c>
      <c r="CJ396">
        <v>165.5</v>
      </c>
      <c r="CK396">
        <v>159.79761904</v>
      </c>
      <c r="CL396">
        <v>150.16666666</v>
      </c>
      <c r="CM396">
        <v>159.52380951999999</v>
      </c>
      <c r="CN396">
        <v>161.78571428000001</v>
      </c>
      <c r="CO396">
        <v>4.2160651600000003</v>
      </c>
      <c r="CP396">
        <v>85</v>
      </c>
      <c r="CQ396">
        <v>81.191315419999995</v>
      </c>
      <c r="CR396">
        <v>15</v>
      </c>
      <c r="CS396">
        <v>34.285714280000001</v>
      </c>
      <c r="CT396">
        <v>86.142857140000004</v>
      </c>
      <c r="CU396">
        <v>85.714285709999999</v>
      </c>
      <c r="CV396">
        <v>80.835164939999999</v>
      </c>
      <c r="CW396">
        <v>67</v>
      </c>
      <c r="CX396">
        <v>30.714285709999999</v>
      </c>
      <c r="CY396">
        <v>69.571428569999995</v>
      </c>
      <c r="CZ396">
        <v>77.428571419999997</v>
      </c>
      <c r="DA396">
        <v>86</v>
      </c>
      <c r="DB396">
        <v>646.5</v>
      </c>
      <c r="DC396">
        <v>32</v>
      </c>
      <c r="DD396">
        <v>70</v>
      </c>
      <c r="DE396">
        <v>77.285714279999993</v>
      </c>
      <c r="DF396">
        <v>86.285714279999993</v>
      </c>
      <c r="DG396">
        <v>800.28571427999998</v>
      </c>
      <c r="DH396" t="e">
        <v>#N/A</v>
      </c>
      <c r="DI396" t="e">
        <v>#N/A</v>
      </c>
      <c r="DJ396" t="e">
        <v>#N/A</v>
      </c>
      <c r="DK396" t="e">
        <v>#N/A</v>
      </c>
      <c r="DL396" t="e">
        <v>#N/A</v>
      </c>
      <c r="DM396" t="e">
        <v>#N/A</v>
      </c>
      <c r="DN396" t="e">
        <v>#N/A</v>
      </c>
      <c r="DO396" t="e">
        <v>#N/A</v>
      </c>
      <c r="DP396" t="e">
        <v>#N/A</v>
      </c>
      <c r="DQ396" t="e">
        <v>#N/A</v>
      </c>
      <c r="DR396" t="e">
        <v>#N/A</v>
      </c>
      <c r="DS396" t="e">
        <v>#N/A</v>
      </c>
      <c r="DT396" t="e">
        <v>#N/A</v>
      </c>
      <c r="DU396" t="e">
        <v>#N/A</v>
      </c>
      <c r="DV396" t="e">
        <v>#N/A</v>
      </c>
      <c r="DW396" t="e">
        <v>#N/A</v>
      </c>
      <c r="DX396" t="e">
        <v>#N/A</v>
      </c>
      <c r="DY396" t="e">
        <v>#N/A</v>
      </c>
      <c r="DZ396" t="e">
        <v>#N/A</v>
      </c>
      <c r="EA396" t="e">
        <v>#N/A</v>
      </c>
      <c r="EB396" t="e">
        <v>#N/A</v>
      </c>
      <c r="EC396" t="e">
        <v>#N/A</v>
      </c>
    </row>
    <row r="397" spans="1:133" customFormat="1" x14ac:dyDescent="0.25">
      <c r="A397" t="s">
        <v>1112</v>
      </c>
      <c r="B397" t="s">
        <v>1402</v>
      </c>
      <c r="C397">
        <v>397</v>
      </c>
      <c r="D397">
        <v>149552.52308873605</v>
      </c>
      <c r="E397">
        <v>74.951785894405702</v>
      </c>
      <c r="F397">
        <v>1094.357025993666</v>
      </c>
      <c r="G397">
        <v>40716.872005210033</v>
      </c>
      <c r="H397">
        <v>74.571428569999995</v>
      </c>
      <c r="I397">
        <v>27.380839999999999</v>
      </c>
      <c r="J397">
        <v>21.674019139999999</v>
      </c>
      <c r="K397">
        <v>12.485310139999999</v>
      </c>
      <c r="L397">
        <v>7.5490978499999999</v>
      </c>
      <c r="M397">
        <v>5898.7142857099998</v>
      </c>
      <c r="N397">
        <v>4285.4285714199996</v>
      </c>
      <c r="O397">
        <v>4241.5714285699996</v>
      </c>
      <c r="P397">
        <v>4259.2857142800003</v>
      </c>
      <c r="Q397">
        <v>4295</v>
      </c>
      <c r="R397">
        <v>4318.4285714199996</v>
      </c>
      <c r="S397">
        <v>1613.2857142800001</v>
      </c>
      <c r="T397">
        <v>1459.42857142</v>
      </c>
      <c r="U397">
        <v>1496.5714285700001</v>
      </c>
      <c r="V397">
        <v>1508.71428571</v>
      </c>
      <c r="W397">
        <v>1553.2857142800001</v>
      </c>
      <c r="X397">
        <v>27.683384849999999</v>
      </c>
      <c r="Y397">
        <v>1.2602941400000001</v>
      </c>
      <c r="Z397">
        <v>4259.8571428499999</v>
      </c>
      <c r="AA397">
        <v>4194.1428571400002</v>
      </c>
      <c r="AB397">
        <v>4159.8571428499999</v>
      </c>
      <c r="AC397">
        <v>4096.7986285699999</v>
      </c>
      <c r="AD397">
        <v>1702.1428571399999</v>
      </c>
      <c r="AE397">
        <v>1796</v>
      </c>
      <c r="AF397">
        <v>1843.2857142800001</v>
      </c>
      <c r="AG397">
        <v>1943.4584</v>
      </c>
      <c r="AH397">
        <v>69732.398226420002</v>
      </c>
      <c r="AI397">
        <v>16474.839559709999</v>
      </c>
      <c r="AJ397">
        <v>9.3014377100000001</v>
      </c>
      <c r="AK397">
        <v>89.043665279999999</v>
      </c>
      <c r="AL397">
        <v>254288.07551200001</v>
      </c>
      <c r="AM397">
        <v>53.132428570000002</v>
      </c>
      <c r="AN397">
        <v>2.7227746499999999</v>
      </c>
      <c r="AO397">
        <v>12.918410140000001</v>
      </c>
      <c r="AP397">
        <v>2.7674428500000001</v>
      </c>
      <c r="AQ397">
        <v>2.6349999999999998</v>
      </c>
      <c r="AR397">
        <v>2.6633142799999998</v>
      </c>
      <c r="AS397">
        <v>3.4531857100000001</v>
      </c>
      <c r="AT397">
        <v>3.0884857100000001</v>
      </c>
      <c r="AU397">
        <v>406113.78262342</v>
      </c>
      <c r="AV397">
        <v>327076.40846300003</v>
      </c>
      <c r="AW397">
        <v>327201.462833</v>
      </c>
      <c r="AX397">
        <v>363231.40075942001</v>
      </c>
      <c r="AY397">
        <v>386825.20693684998</v>
      </c>
      <c r="AZ397">
        <v>27574.018075420001</v>
      </c>
      <c r="BA397">
        <v>896.62574342000005</v>
      </c>
      <c r="BB397">
        <v>6688.6862924200004</v>
      </c>
      <c r="BC397">
        <v>133.97490941999999</v>
      </c>
      <c r="BD397">
        <v>239.94216157</v>
      </c>
      <c r="BE397">
        <v>119230.14075471</v>
      </c>
      <c r="BF397">
        <v>100707.62632441999</v>
      </c>
      <c r="BG397">
        <v>6.83464428</v>
      </c>
      <c r="BH397">
        <v>403</v>
      </c>
      <c r="BI397">
        <v>414.98611110000002</v>
      </c>
      <c r="BJ397">
        <v>422.72619047000001</v>
      </c>
      <c r="BK397">
        <v>409.57142857000002</v>
      </c>
      <c r="BL397">
        <v>393.57142857000002</v>
      </c>
      <c r="BM397">
        <v>17.508680850000001</v>
      </c>
      <c r="BN397">
        <v>3.1296369999999998</v>
      </c>
      <c r="BO397">
        <v>0.42840400000000001</v>
      </c>
      <c r="BP397">
        <v>0.37993566000000001</v>
      </c>
      <c r="BQ397">
        <v>31.932273720000001</v>
      </c>
      <c r="BR397">
        <v>390.28571427999998</v>
      </c>
      <c r="BS397">
        <v>8426.7354145699992</v>
      </c>
      <c r="BT397">
        <v>36696.232445709997</v>
      </c>
      <c r="BU397">
        <v>133756.16736371</v>
      </c>
      <c r="BV397">
        <v>1025005.034057</v>
      </c>
      <c r="BW397">
        <v>1468.78934514</v>
      </c>
      <c r="BX397">
        <v>57.528122070000002</v>
      </c>
      <c r="BY397">
        <v>10.058577140000001</v>
      </c>
      <c r="BZ397">
        <v>212.78571428000001</v>
      </c>
      <c r="CA397">
        <v>233.90277777</v>
      </c>
      <c r="CB397">
        <v>224.98809523</v>
      </c>
      <c r="CC397">
        <v>221.24999998999999</v>
      </c>
      <c r="CD397">
        <v>216.71428571000001</v>
      </c>
      <c r="CE397">
        <v>163.35714285</v>
      </c>
      <c r="CF397">
        <v>175.97222221999999</v>
      </c>
      <c r="CG397">
        <v>174.29761904</v>
      </c>
      <c r="CH397">
        <v>168.28571428000001</v>
      </c>
      <c r="CI397">
        <v>164.07142856999999</v>
      </c>
      <c r="CJ397">
        <v>49.285714280000001</v>
      </c>
      <c r="CK397">
        <v>57.930555550000001</v>
      </c>
      <c r="CL397">
        <v>50.690476189999998</v>
      </c>
      <c r="CM397">
        <v>52.964285709999999</v>
      </c>
      <c r="CN397">
        <v>52.571428570000002</v>
      </c>
      <c r="CO397">
        <v>3.5712035700000002</v>
      </c>
      <c r="CP397">
        <v>85.285714279999993</v>
      </c>
      <c r="CQ397">
        <v>77.634099620000001</v>
      </c>
      <c r="CR397">
        <v>17.428571420000001</v>
      </c>
      <c r="CS397">
        <v>31</v>
      </c>
      <c r="CT397">
        <v>88</v>
      </c>
      <c r="CU397">
        <v>86</v>
      </c>
      <c r="CV397">
        <v>75.777777779999994</v>
      </c>
      <c r="CW397">
        <v>88.285714279999993</v>
      </c>
      <c r="CX397">
        <v>27.428571420000001</v>
      </c>
      <c r="CY397">
        <v>70.857142850000002</v>
      </c>
      <c r="CZ397">
        <v>75</v>
      </c>
      <c r="DA397">
        <v>86.428571419999997</v>
      </c>
      <c r="DB397">
        <v>707.71428571000001</v>
      </c>
      <c r="DC397">
        <v>27.857142849999999</v>
      </c>
      <c r="DD397">
        <v>70</v>
      </c>
      <c r="DE397">
        <v>75</v>
      </c>
      <c r="DF397">
        <v>85.857142850000002</v>
      </c>
      <c r="DG397">
        <v>739.71428571000001</v>
      </c>
      <c r="DH397" t="e">
        <v>#N/A</v>
      </c>
      <c r="DI397" t="e">
        <v>#N/A</v>
      </c>
      <c r="DJ397" t="e">
        <v>#N/A</v>
      </c>
      <c r="DK397" t="e">
        <v>#N/A</v>
      </c>
      <c r="DL397" t="e">
        <v>#N/A</v>
      </c>
      <c r="DM397" t="e">
        <v>#N/A</v>
      </c>
      <c r="DN397" t="e">
        <v>#N/A</v>
      </c>
      <c r="DO397" t="e">
        <v>#N/A</v>
      </c>
      <c r="DP397" t="e">
        <v>#N/A</v>
      </c>
      <c r="DQ397" t="e">
        <v>#N/A</v>
      </c>
      <c r="DR397" t="e">
        <v>#N/A</v>
      </c>
      <c r="DS397" t="e">
        <v>#N/A</v>
      </c>
      <c r="DT397" t="e">
        <v>#N/A</v>
      </c>
      <c r="DU397" t="e">
        <v>#N/A</v>
      </c>
      <c r="DV397" t="e">
        <v>#N/A</v>
      </c>
      <c r="DW397" t="e">
        <v>#N/A</v>
      </c>
      <c r="DX397" t="e">
        <v>#N/A</v>
      </c>
      <c r="DY397" t="e">
        <v>#N/A</v>
      </c>
      <c r="DZ397" t="e">
        <v>#N/A</v>
      </c>
      <c r="EA397" t="e">
        <v>#N/A</v>
      </c>
      <c r="EB397" t="e">
        <v>#N/A</v>
      </c>
      <c r="EC397" t="e">
        <v>#N/A</v>
      </c>
    </row>
    <row r="398" spans="1:133" customFormat="1" x14ac:dyDescent="0.25">
      <c r="A398" t="s">
        <v>1113</v>
      </c>
      <c r="B398" t="s">
        <v>1403</v>
      </c>
      <c r="C398">
        <v>398</v>
      </c>
      <c r="D398">
        <v>86935.60429326423</v>
      </c>
      <c r="E398">
        <v>76.426566107919413</v>
      </c>
      <c r="F398">
        <v>1021.840402398835</v>
      </c>
      <c r="G398">
        <v>59118.853172029623</v>
      </c>
      <c r="H398">
        <v>75.142857140000004</v>
      </c>
      <c r="I398">
        <v>25.769371570000001</v>
      </c>
      <c r="J398">
        <v>21.72424985</v>
      </c>
      <c r="K398">
        <v>9.4068217099999991</v>
      </c>
      <c r="L398">
        <v>5.9396331399999998</v>
      </c>
      <c r="M398">
        <v>3296.8571428499999</v>
      </c>
      <c r="N398">
        <v>2440.8571428499999</v>
      </c>
      <c r="O398">
        <v>2402.42857142</v>
      </c>
      <c r="P398">
        <v>2415</v>
      </c>
      <c r="Q398">
        <v>2428.2857142799999</v>
      </c>
      <c r="R398">
        <v>2448.5714285700001</v>
      </c>
      <c r="S398">
        <v>856</v>
      </c>
      <c r="T398">
        <v>779.42857142000003</v>
      </c>
      <c r="U398">
        <v>799.42857142000003</v>
      </c>
      <c r="V398">
        <v>806.28571427999998</v>
      </c>
      <c r="W398">
        <v>823</v>
      </c>
      <c r="X398">
        <v>23.135388710000001</v>
      </c>
      <c r="Y398">
        <v>1.0262165700000001</v>
      </c>
      <c r="Z398">
        <v>2397.5714285700001</v>
      </c>
      <c r="AA398">
        <v>2358.8571428499999</v>
      </c>
      <c r="AB398">
        <v>2353.1428571400002</v>
      </c>
      <c r="AC398">
        <v>2328.35725714</v>
      </c>
      <c r="AD398">
        <v>918</v>
      </c>
      <c r="AE398">
        <v>971.57142856999997</v>
      </c>
      <c r="AF398">
        <v>1029.71428571</v>
      </c>
      <c r="AG398">
        <v>1073.28387142</v>
      </c>
      <c r="AH398">
        <v>63484.044709139998</v>
      </c>
      <c r="AI398">
        <v>12413.447043280001</v>
      </c>
      <c r="AJ398">
        <v>-1.464232</v>
      </c>
      <c r="AK398">
        <v>66.505191850000003</v>
      </c>
      <c r="AL398">
        <v>246411.47803999999</v>
      </c>
      <c r="AM398">
        <v>57.836285709999999</v>
      </c>
      <c r="AN398">
        <v>2.2730458100000002</v>
      </c>
      <c r="AO398">
        <v>11.50944342</v>
      </c>
      <c r="AP398">
        <v>0.1105</v>
      </c>
      <c r="AQ398">
        <v>5.5778428499999997</v>
      </c>
      <c r="AR398">
        <v>6.5843571399999998</v>
      </c>
      <c r="AS398">
        <v>2.7561142799999998</v>
      </c>
      <c r="AT398">
        <v>0.95487142000000003</v>
      </c>
      <c r="AU398">
        <v>417062.50175499998</v>
      </c>
      <c r="AV398">
        <v>340238.97693233</v>
      </c>
      <c r="AW398">
        <v>356381.81284242001</v>
      </c>
      <c r="AX398">
        <v>364306.21591342002</v>
      </c>
      <c r="AY398">
        <v>369364.75031757</v>
      </c>
      <c r="AZ398">
        <v>25095.872836710001</v>
      </c>
      <c r="BA398">
        <v>736.74453742000003</v>
      </c>
      <c r="BB398">
        <v>4971.8701477100003</v>
      </c>
      <c r="BC398">
        <v>188.86140942</v>
      </c>
      <c r="BD398">
        <v>299.03135542000001</v>
      </c>
      <c r="BE398">
        <v>120259.94335128</v>
      </c>
      <c r="BF398">
        <v>96880.476927709999</v>
      </c>
      <c r="BG398">
        <v>6.3602701599999998</v>
      </c>
      <c r="BH398">
        <v>213</v>
      </c>
      <c r="BI398">
        <v>214.15277777</v>
      </c>
      <c r="BJ398">
        <v>218.39285713999999</v>
      </c>
      <c r="BK398">
        <v>211.28571428000001</v>
      </c>
      <c r="BL398">
        <v>209.71428571000001</v>
      </c>
      <c r="BM398">
        <v>17.002442500000001</v>
      </c>
      <c r="BN398">
        <v>2.7716393300000002</v>
      </c>
      <c r="BO398">
        <v>0.38490459999999999</v>
      </c>
      <c r="BP398">
        <v>0.54484679999999996</v>
      </c>
      <c r="BQ398">
        <v>35.894138849999997</v>
      </c>
      <c r="BR398">
        <v>201.83333332999999</v>
      </c>
      <c r="BS398">
        <v>6150.4049435699999</v>
      </c>
      <c r="BT398">
        <v>32175.43398342</v>
      </c>
      <c r="BU398">
        <v>124896.804477</v>
      </c>
      <c r="BV398">
        <v>996267.88996016001</v>
      </c>
      <c r="BW398">
        <v>2059.17778</v>
      </c>
      <c r="BX398">
        <v>50.312694919999998</v>
      </c>
      <c r="BY398">
        <v>9.9659661600000007</v>
      </c>
      <c r="BZ398">
        <v>114.83333333</v>
      </c>
      <c r="CA398">
        <v>98.861111109999996</v>
      </c>
      <c r="CB398">
        <v>108.86111111</v>
      </c>
      <c r="CC398">
        <v>100.40277777</v>
      </c>
      <c r="CD398">
        <v>95.642857140000004</v>
      </c>
      <c r="CE398">
        <v>88.5</v>
      </c>
      <c r="CF398">
        <v>78.361111109999996</v>
      </c>
      <c r="CG398">
        <v>87.291666660000004</v>
      </c>
      <c r="CH398">
        <v>78.069444439999998</v>
      </c>
      <c r="CI398">
        <v>73</v>
      </c>
      <c r="CJ398">
        <v>26.25</v>
      </c>
      <c r="CK398">
        <v>20.5</v>
      </c>
      <c r="CL398">
        <v>21.569444440000002</v>
      </c>
      <c r="CM398">
        <v>22.333333329999999</v>
      </c>
      <c r="CN398">
        <v>22.64285714</v>
      </c>
      <c r="CO398">
        <v>3.39035383</v>
      </c>
      <c r="CP398">
        <v>85.857142850000002</v>
      </c>
      <c r="CQ398">
        <v>78.416666669999998</v>
      </c>
      <c r="CR398">
        <v>19.285714280000001</v>
      </c>
      <c r="CS398">
        <v>31.428571420000001</v>
      </c>
      <c r="CT398">
        <v>85.571428569999995</v>
      </c>
      <c r="CU398">
        <v>85.142857140000004</v>
      </c>
      <c r="CV398">
        <v>77.916666669999998</v>
      </c>
      <c r="CW398">
        <v>47.142857139999997</v>
      </c>
      <c r="CX398">
        <v>30.14285714</v>
      </c>
      <c r="CY398">
        <v>74.142857140000004</v>
      </c>
      <c r="CZ398">
        <v>79.428571419999997</v>
      </c>
      <c r="DA398">
        <v>86.285714279999993</v>
      </c>
      <c r="DB398">
        <v>535.71428571000001</v>
      </c>
      <c r="DC398">
        <v>29.714285709999999</v>
      </c>
      <c r="DD398">
        <v>72.571428569999995</v>
      </c>
      <c r="DE398">
        <v>74</v>
      </c>
      <c r="DF398">
        <v>85.714285709999999</v>
      </c>
      <c r="DG398">
        <v>905.42857142000003</v>
      </c>
      <c r="DH398" t="e">
        <v>#N/A</v>
      </c>
      <c r="DI398" t="e">
        <v>#N/A</v>
      </c>
      <c r="DJ398" t="e">
        <v>#N/A</v>
      </c>
      <c r="DK398" t="e">
        <v>#N/A</v>
      </c>
      <c r="DL398" t="e">
        <v>#N/A</v>
      </c>
      <c r="DM398" t="e">
        <v>#N/A</v>
      </c>
      <c r="DN398" t="e">
        <v>#N/A</v>
      </c>
      <c r="DO398" t="e">
        <v>#N/A</v>
      </c>
      <c r="DP398" t="e">
        <v>#N/A</v>
      </c>
      <c r="DQ398" t="e">
        <v>#N/A</v>
      </c>
      <c r="DR398" t="e">
        <v>#N/A</v>
      </c>
      <c r="DS398" t="e">
        <v>#N/A</v>
      </c>
      <c r="DT398" t="e">
        <v>#N/A</v>
      </c>
      <c r="DU398" t="e">
        <v>#N/A</v>
      </c>
      <c r="DV398" t="e">
        <v>#N/A</v>
      </c>
      <c r="DW398" t="e">
        <v>#N/A</v>
      </c>
      <c r="DX398" t="e">
        <v>#N/A</v>
      </c>
      <c r="DY398" t="e">
        <v>#N/A</v>
      </c>
      <c r="DZ398" t="e">
        <v>#N/A</v>
      </c>
      <c r="EA398" t="e">
        <v>#N/A</v>
      </c>
      <c r="EB398" t="e">
        <v>#N/A</v>
      </c>
      <c r="EC398" t="e">
        <v>#N/A</v>
      </c>
    </row>
    <row r="399" spans="1:133" customFormat="1" x14ac:dyDescent="0.25">
      <c r="A399" t="s">
        <v>1114</v>
      </c>
      <c r="B399" t="s">
        <v>1404</v>
      </c>
      <c r="C399">
        <v>399</v>
      </c>
      <c r="D399">
        <v>65312.94379946182</v>
      </c>
      <c r="E399">
        <v>57.856877947207522</v>
      </c>
      <c r="F399">
        <v>1363.1876787857968</v>
      </c>
      <c r="G399">
        <v>68514.335727236234</v>
      </c>
      <c r="H399">
        <v>76.428571419999997</v>
      </c>
      <c r="I399">
        <v>25.258121280000001</v>
      </c>
      <c r="J399">
        <v>23.97671471</v>
      </c>
      <c r="K399">
        <v>8.46876885</v>
      </c>
      <c r="L399">
        <v>5.2328700000000001</v>
      </c>
      <c r="M399">
        <v>3510.5714285700001</v>
      </c>
      <c r="N399">
        <v>2610.42857142</v>
      </c>
      <c r="O399">
        <v>2476.5714285700001</v>
      </c>
      <c r="P399">
        <v>2511.5714285700001</v>
      </c>
      <c r="Q399">
        <v>2562.1428571400002</v>
      </c>
      <c r="R399">
        <v>2595.7142857099998</v>
      </c>
      <c r="S399">
        <v>900.14285714000005</v>
      </c>
      <c r="T399">
        <v>751.71428571000001</v>
      </c>
      <c r="U399">
        <v>786.14285714000005</v>
      </c>
      <c r="V399">
        <v>821</v>
      </c>
      <c r="W399">
        <v>858.85714284999995</v>
      </c>
      <c r="X399">
        <v>20.756999</v>
      </c>
      <c r="Y399">
        <v>0.84799385000000005</v>
      </c>
      <c r="Z399">
        <v>2571.42857142</v>
      </c>
      <c r="AA399">
        <v>2562.7142857099998</v>
      </c>
      <c r="AB399">
        <v>2578.7142857099998</v>
      </c>
      <c r="AC399">
        <v>2570.5873571400002</v>
      </c>
      <c r="AD399">
        <v>960.42857142000003</v>
      </c>
      <c r="AE399">
        <v>1018</v>
      </c>
      <c r="AF399">
        <v>1070</v>
      </c>
      <c r="AG399">
        <v>1148.6429000000001</v>
      </c>
      <c r="AH399">
        <v>64719.657171140003</v>
      </c>
      <c r="AI399">
        <v>11305.162097</v>
      </c>
      <c r="AJ399">
        <v>5.1688177099999999</v>
      </c>
      <c r="AK399">
        <v>75.972943420000007</v>
      </c>
      <c r="AL399">
        <v>258310.33801342</v>
      </c>
      <c r="AM399">
        <v>50.055714279999997</v>
      </c>
      <c r="AN399">
        <v>2.37562769</v>
      </c>
      <c r="AO399">
        <v>11.713346570000001</v>
      </c>
      <c r="AP399">
        <v>3.8965142799999999</v>
      </c>
      <c r="AQ399">
        <v>7.0936142799999997</v>
      </c>
      <c r="AR399">
        <v>3.7304571399999999</v>
      </c>
      <c r="AS399">
        <v>-4.6042850000000003E-2</v>
      </c>
      <c r="AT399">
        <v>1.97965714</v>
      </c>
      <c r="AU399">
        <v>433405.14728414</v>
      </c>
      <c r="AV399">
        <v>320493.09386983002</v>
      </c>
      <c r="AW399">
        <v>365619.92679671</v>
      </c>
      <c r="AX399">
        <v>371498.01324599999</v>
      </c>
      <c r="AY399">
        <v>409200.55541128002</v>
      </c>
      <c r="AZ399">
        <v>25294.149014279999</v>
      </c>
      <c r="BA399">
        <v>469.79930884999999</v>
      </c>
      <c r="BB399">
        <v>4760.94605314</v>
      </c>
      <c r="BC399">
        <v>93.637743279999995</v>
      </c>
      <c r="BD399">
        <v>118.290204</v>
      </c>
      <c r="BE399">
        <v>118092.79303214001</v>
      </c>
      <c r="BF399">
        <v>101627.47360057</v>
      </c>
      <c r="BG399">
        <v>6.0517905699999996</v>
      </c>
      <c r="BH399">
        <v>205.42857142</v>
      </c>
      <c r="BI399">
        <v>206.41666666</v>
      </c>
      <c r="BJ399">
        <v>189.35714285</v>
      </c>
      <c r="BK399">
        <v>191.71428571000001</v>
      </c>
      <c r="BL399">
        <v>196.28571428000001</v>
      </c>
      <c r="BM399">
        <v>15.957660000000001</v>
      </c>
      <c r="BN399">
        <v>1.25</v>
      </c>
      <c r="BO399">
        <v>0.40810457</v>
      </c>
      <c r="BP399">
        <v>0.343138</v>
      </c>
      <c r="BQ399">
        <v>28.242562800000002</v>
      </c>
      <c r="BR399">
        <v>192.71428571000001</v>
      </c>
      <c r="BS399">
        <v>5786.8135394199999</v>
      </c>
      <c r="BT399">
        <v>34838.028848139998</v>
      </c>
      <c r="BU399">
        <v>138475.34153785001</v>
      </c>
      <c r="BV399">
        <v>1014951.733535</v>
      </c>
      <c r="BW399">
        <v>2300.1679405700002</v>
      </c>
      <c r="BX399">
        <v>45.077980599999997</v>
      </c>
      <c r="BY399">
        <v>10.85594371</v>
      </c>
      <c r="BZ399">
        <v>117.85714285</v>
      </c>
      <c r="CA399">
        <v>105.81944444</v>
      </c>
      <c r="CB399">
        <v>111.53571427999999</v>
      </c>
      <c r="CC399">
        <v>107.61904761</v>
      </c>
      <c r="CD399">
        <v>114.92857142</v>
      </c>
      <c r="CE399">
        <v>93.357142850000002</v>
      </c>
      <c r="CF399">
        <v>85.444444439999998</v>
      </c>
      <c r="CG399">
        <v>88.690476189999998</v>
      </c>
      <c r="CH399">
        <v>83.976190470000006</v>
      </c>
      <c r="CI399">
        <v>89.928571419999997</v>
      </c>
      <c r="CJ399">
        <v>24.357142849999999</v>
      </c>
      <c r="CK399">
        <v>20.375</v>
      </c>
      <c r="CL399">
        <v>22.845238089999999</v>
      </c>
      <c r="CM399">
        <v>23.64285714</v>
      </c>
      <c r="CN399">
        <v>24.5</v>
      </c>
      <c r="CO399">
        <v>3.4463315699999999</v>
      </c>
      <c r="CP399">
        <v>85.928571419999997</v>
      </c>
      <c r="CQ399">
        <v>77.777777779999994</v>
      </c>
      <c r="CR399">
        <v>18</v>
      </c>
      <c r="CS399">
        <v>32.285714280000001</v>
      </c>
      <c r="CT399">
        <v>89.571428569999995</v>
      </c>
      <c r="CU399">
        <v>89.571428569999995</v>
      </c>
      <c r="CV399">
        <v>79.888888879999996</v>
      </c>
      <c r="CW399">
        <v>76.166666660000004</v>
      </c>
      <c r="CX399">
        <v>30.285714280000001</v>
      </c>
      <c r="CY399">
        <v>74</v>
      </c>
      <c r="CZ399">
        <v>79</v>
      </c>
      <c r="DA399">
        <v>87</v>
      </c>
      <c r="DB399">
        <v>820.85714284999995</v>
      </c>
      <c r="DC399">
        <v>26.857142849999999</v>
      </c>
      <c r="DD399">
        <v>67</v>
      </c>
      <c r="DE399">
        <v>74.857142850000002</v>
      </c>
      <c r="DF399">
        <v>82.571428569999995</v>
      </c>
      <c r="DG399">
        <v>981.07142856999997</v>
      </c>
      <c r="DH399" t="e">
        <v>#N/A</v>
      </c>
      <c r="DI399" t="e">
        <v>#N/A</v>
      </c>
      <c r="DJ399" t="e">
        <v>#N/A</v>
      </c>
      <c r="DK399" t="e">
        <v>#N/A</v>
      </c>
      <c r="DL399" t="e">
        <v>#N/A</v>
      </c>
      <c r="DM399" t="e">
        <v>#N/A</v>
      </c>
      <c r="DN399" t="e">
        <v>#N/A</v>
      </c>
      <c r="DO399" t="e">
        <v>#N/A</v>
      </c>
      <c r="DP399" t="e">
        <v>#N/A</v>
      </c>
      <c r="DQ399" t="e">
        <v>#N/A</v>
      </c>
      <c r="DR399" t="e">
        <v>#N/A</v>
      </c>
      <c r="DS399" t="e">
        <v>#N/A</v>
      </c>
      <c r="DT399" t="e">
        <v>#N/A</v>
      </c>
      <c r="DU399" t="e">
        <v>#N/A</v>
      </c>
      <c r="DV399" t="e">
        <v>#N/A</v>
      </c>
      <c r="DW399" t="e">
        <v>#N/A</v>
      </c>
      <c r="DX399" t="e">
        <v>#N/A</v>
      </c>
      <c r="DY399" t="e">
        <v>#N/A</v>
      </c>
      <c r="DZ399" t="e">
        <v>#N/A</v>
      </c>
      <c r="EA399" t="e">
        <v>#N/A</v>
      </c>
      <c r="EB399" t="e">
        <v>#N/A</v>
      </c>
      <c r="EC399" t="e">
        <v>#N/A</v>
      </c>
    </row>
    <row r="400" spans="1:133" customFormat="1" x14ac:dyDescent="0.25">
      <c r="A400" t="s">
        <v>1115</v>
      </c>
      <c r="B400" t="s">
        <v>1405</v>
      </c>
      <c r="C400">
        <v>400</v>
      </c>
      <c r="D400">
        <v>490182.18559355207</v>
      </c>
      <c r="E400">
        <v>87.702613447354068</v>
      </c>
      <c r="F400">
        <v>918.06471787055341</v>
      </c>
      <c r="G400">
        <v>65654.396664996311</v>
      </c>
      <c r="H400">
        <v>89.142857140000004</v>
      </c>
      <c r="I400">
        <v>27.975097569999999</v>
      </c>
      <c r="J400">
        <v>29.60830442</v>
      </c>
      <c r="K400">
        <v>8.9648685700000001</v>
      </c>
      <c r="L400">
        <v>5.6935692800000002</v>
      </c>
      <c r="M400">
        <v>17417.85714285</v>
      </c>
      <c r="N400">
        <v>12547.714285710001</v>
      </c>
      <c r="O400">
        <v>12175</v>
      </c>
      <c r="P400">
        <v>12304.714285710001</v>
      </c>
      <c r="Q400">
        <v>12440.42857142</v>
      </c>
      <c r="R400">
        <v>12545.28571428</v>
      </c>
      <c r="S400">
        <v>4870.1428571400002</v>
      </c>
      <c r="T400">
        <v>4379.8571428499999</v>
      </c>
      <c r="U400">
        <v>4509.1428571400002</v>
      </c>
      <c r="V400">
        <v>4579.8571428499999</v>
      </c>
      <c r="W400">
        <v>4701.5714285699996</v>
      </c>
      <c r="X400">
        <v>20.34808142</v>
      </c>
      <c r="Y400">
        <v>1.0064627100000001</v>
      </c>
      <c r="Z400">
        <v>12777.85714285</v>
      </c>
      <c r="AA400">
        <v>12767.57142857</v>
      </c>
      <c r="AB400">
        <v>12422.142857139999</v>
      </c>
      <c r="AC400">
        <v>12357.88165714</v>
      </c>
      <c r="AD400">
        <v>5187.4285714199996</v>
      </c>
      <c r="AE400">
        <v>5465.8571428499999</v>
      </c>
      <c r="AF400">
        <v>5621.4285714199996</v>
      </c>
      <c r="AG400">
        <v>5849.3445857099996</v>
      </c>
      <c r="AH400">
        <v>70660.519604710003</v>
      </c>
      <c r="AI400">
        <v>12122.98333714</v>
      </c>
      <c r="AJ400">
        <v>34.16978357</v>
      </c>
      <c r="AK400">
        <v>134.06890528</v>
      </c>
      <c r="AL400">
        <v>252715.49411</v>
      </c>
      <c r="AM400">
        <v>56.966714279999998</v>
      </c>
      <c r="AN400">
        <v>2.3643794699999998</v>
      </c>
      <c r="AO400">
        <v>12.33683214</v>
      </c>
      <c r="AP400">
        <v>4.3869999999999996</v>
      </c>
      <c r="AQ400">
        <v>4.3126285700000002</v>
      </c>
      <c r="AR400">
        <v>3.6027428499999998</v>
      </c>
      <c r="AS400">
        <v>2.8142</v>
      </c>
      <c r="AT400">
        <v>3.1228285699999998</v>
      </c>
      <c r="AU400">
        <v>395215.72300182999</v>
      </c>
      <c r="AV400">
        <v>306260.29301199998</v>
      </c>
      <c r="AW400">
        <v>307971.08369285002</v>
      </c>
      <c r="AX400">
        <v>344312.96318856999</v>
      </c>
      <c r="AY400">
        <v>367087.04077884997</v>
      </c>
      <c r="AZ400">
        <v>25604.521247569999</v>
      </c>
      <c r="BA400">
        <v>687.61955813999998</v>
      </c>
      <c r="BB400">
        <v>4543.1329851399996</v>
      </c>
      <c r="BC400">
        <v>77.864870850000003</v>
      </c>
      <c r="BD400">
        <v>107.72338528</v>
      </c>
      <c r="BE400">
        <v>108260.91468613999</v>
      </c>
      <c r="BF400">
        <v>91581.881297140004</v>
      </c>
      <c r="BG400">
        <v>6.7669059999999996</v>
      </c>
      <c r="BH400">
        <v>1138.6666666599999</v>
      </c>
      <c r="BI400">
        <v>1189.8690476100001</v>
      </c>
      <c r="BJ400">
        <v>1196.7380952399999</v>
      </c>
      <c r="BK400">
        <v>1175.2857142800001</v>
      </c>
      <c r="BL400">
        <v>1153</v>
      </c>
      <c r="BM400">
        <v>16.89707366</v>
      </c>
      <c r="BN400">
        <v>4.9079784000000002</v>
      </c>
      <c r="BO400">
        <v>0.47375065999999999</v>
      </c>
      <c r="BP400">
        <v>0.34885749999999999</v>
      </c>
      <c r="BQ400">
        <v>38.099035100000002</v>
      </c>
      <c r="BR400">
        <v>1072.1666666599999</v>
      </c>
      <c r="BS400">
        <v>6572.5909060000004</v>
      </c>
      <c r="BT400">
        <v>39693.371106279999</v>
      </c>
      <c r="BU400">
        <v>141974.01335985001</v>
      </c>
      <c r="BV400">
        <v>1031854.49751766</v>
      </c>
      <c r="BW400">
        <v>2541.185485</v>
      </c>
      <c r="BX400">
        <v>55.835588049999998</v>
      </c>
      <c r="BY400">
        <v>10.760467159999999</v>
      </c>
      <c r="BZ400">
        <v>674.16666666000003</v>
      </c>
      <c r="CA400">
        <v>696.02380951999999</v>
      </c>
      <c r="CB400">
        <v>683.63095238000005</v>
      </c>
      <c r="CC400">
        <v>660.70238095000002</v>
      </c>
      <c r="CD400">
        <v>669.71428571000001</v>
      </c>
      <c r="CE400">
        <v>515.5</v>
      </c>
      <c r="CF400">
        <v>543.15476190000004</v>
      </c>
      <c r="CG400">
        <v>524.45238095000002</v>
      </c>
      <c r="CH400">
        <v>505.96428571000001</v>
      </c>
      <c r="CI400">
        <v>508.92857142000003</v>
      </c>
      <c r="CJ400">
        <v>160.08333332999999</v>
      </c>
      <c r="CK400">
        <v>152.86904762</v>
      </c>
      <c r="CL400">
        <v>159.17857142</v>
      </c>
      <c r="CM400">
        <v>154.73809524000001</v>
      </c>
      <c r="CN400">
        <v>160.07142856999999</v>
      </c>
      <c r="CO400">
        <v>3.9310529999999999</v>
      </c>
      <c r="CP400">
        <v>85.785714279999993</v>
      </c>
      <c r="CQ400">
        <v>77.477151969999994</v>
      </c>
      <c r="CR400">
        <v>15.06857142</v>
      </c>
      <c r="CS400">
        <v>30.571428569999998</v>
      </c>
      <c r="CT400">
        <v>82.428571419999997</v>
      </c>
      <c r="CU400">
        <v>82.571428569999995</v>
      </c>
      <c r="CV400">
        <v>78.861477429999994</v>
      </c>
      <c r="CW400">
        <v>75.599999999999994</v>
      </c>
      <c r="CX400">
        <v>31.285714280000001</v>
      </c>
      <c r="CY400">
        <v>68.285714279999993</v>
      </c>
      <c r="CZ400">
        <v>76.285714279999993</v>
      </c>
      <c r="DA400">
        <v>86.142857140000004</v>
      </c>
      <c r="DB400">
        <v>576.85714284999995</v>
      </c>
      <c r="DC400">
        <v>31.285714280000001</v>
      </c>
      <c r="DD400">
        <v>68.285714279999993</v>
      </c>
      <c r="DE400">
        <v>76.285714279999993</v>
      </c>
      <c r="DF400">
        <v>86.142857140000004</v>
      </c>
      <c r="DG400">
        <v>763.85714284999995</v>
      </c>
      <c r="DH400" t="e">
        <v>#N/A</v>
      </c>
      <c r="DI400" t="e">
        <v>#N/A</v>
      </c>
      <c r="DJ400" t="e">
        <v>#N/A</v>
      </c>
      <c r="DK400" t="e">
        <v>#N/A</v>
      </c>
      <c r="DL400" t="e">
        <v>#N/A</v>
      </c>
      <c r="DM400" t="e">
        <v>#N/A</v>
      </c>
      <c r="DN400" t="e">
        <v>#N/A</v>
      </c>
      <c r="DO400" t="e">
        <v>#N/A</v>
      </c>
      <c r="DP400" t="e">
        <v>#N/A</v>
      </c>
      <c r="DQ400" t="e">
        <v>#N/A</v>
      </c>
      <c r="DR400" t="e">
        <v>#N/A</v>
      </c>
      <c r="DS400" t="e">
        <v>#N/A</v>
      </c>
      <c r="DT400" t="e">
        <v>#N/A</v>
      </c>
      <c r="DU400" t="e">
        <v>#N/A</v>
      </c>
      <c r="DV400" t="e">
        <v>#N/A</v>
      </c>
      <c r="DW400" t="e">
        <v>#N/A</v>
      </c>
      <c r="DX400" t="e">
        <v>#N/A</v>
      </c>
      <c r="DY400" t="e">
        <v>#N/A</v>
      </c>
      <c r="DZ400" t="e">
        <v>#N/A</v>
      </c>
      <c r="EA400" t="e">
        <v>#N/A</v>
      </c>
      <c r="EB400" t="e">
        <v>#N/A</v>
      </c>
      <c r="EC400" t="e">
        <v>#N/A</v>
      </c>
    </row>
    <row r="401" spans="1:133" customFormat="1" x14ac:dyDescent="0.25">
      <c r="A401" t="s">
        <v>1116</v>
      </c>
      <c r="B401" t="s">
        <v>1406</v>
      </c>
      <c r="C401">
        <v>401</v>
      </c>
      <c r="D401">
        <v>70005.669265439996</v>
      </c>
      <c r="E401">
        <v>90.516286446640024</v>
      </c>
      <c r="F401">
        <v>1049.7515932146821</v>
      </c>
      <c r="G401">
        <v>67272.985966656983</v>
      </c>
      <c r="H401">
        <v>73.714285709999999</v>
      </c>
      <c r="I401">
        <v>26.644399570000001</v>
      </c>
      <c r="J401">
        <v>21.85873428</v>
      </c>
      <c r="K401">
        <v>9.7043859999999995</v>
      </c>
      <c r="L401">
        <v>6.3097157099999999</v>
      </c>
      <c r="M401">
        <v>2658.8571428499999</v>
      </c>
      <c r="N401">
        <v>1954.71428571</v>
      </c>
      <c r="O401">
        <v>1924.42857142</v>
      </c>
      <c r="P401">
        <v>1938.8571428499999</v>
      </c>
      <c r="Q401">
        <v>1953.71428571</v>
      </c>
      <c r="R401">
        <v>1968.5714285700001</v>
      </c>
      <c r="S401">
        <v>704.14285714000005</v>
      </c>
      <c r="T401">
        <v>618.42857142000003</v>
      </c>
      <c r="U401">
        <v>636.14285714000005</v>
      </c>
      <c r="V401">
        <v>643.14285714000005</v>
      </c>
      <c r="W401">
        <v>667.28571427999998</v>
      </c>
      <c r="X401">
        <v>23.753147999999999</v>
      </c>
      <c r="Y401">
        <v>0.99788770999999998</v>
      </c>
      <c r="Z401">
        <v>1918.2857142800001</v>
      </c>
      <c r="AA401">
        <v>1899.42857142</v>
      </c>
      <c r="AB401">
        <v>1887.8571428499999</v>
      </c>
      <c r="AC401">
        <v>1865.83722857</v>
      </c>
      <c r="AD401">
        <v>742.57142856999997</v>
      </c>
      <c r="AE401">
        <v>781.85714284999995</v>
      </c>
      <c r="AF401">
        <v>829.42857142000003</v>
      </c>
      <c r="AG401">
        <v>877.04314284999998</v>
      </c>
      <c r="AH401">
        <v>67813.163805570002</v>
      </c>
      <c r="AI401">
        <v>13565.318749849999</v>
      </c>
      <c r="AJ401">
        <v>8.3060687099999999</v>
      </c>
      <c r="AK401">
        <v>53.258077710000002</v>
      </c>
      <c r="AL401">
        <v>254478.40645941999</v>
      </c>
      <c r="AM401">
        <v>60.363999999999997</v>
      </c>
      <c r="AN401">
        <v>1.92160646</v>
      </c>
      <c r="AO401">
        <v>12.20352057</v>
      </c>
      <c r="AP401">
        <v>6.7680857100000003</v>
      </c>
      <c r="AQ401">
        <v>12.754628569999999</v>
      </c>
      <c r="AR401">
        <v>13.23172857</v>
      </c>
      <c r="AS401">
        <v>8.2526714200000004</v>
      </c>
      <c r="AT401">
        <v>6.9646571399999999</v>
      </c>
      <c r="AU401">
        <v>421943.90152115998</v>
      </c>
      <c r="AV401">
        <v>354320.95542632998</v>
      </c>
      <c r="AW401">
        <v>380733.52040084999</v>
      </c>
      <c r="AX401">
        <v>396571.88905599999</v>
      </c>
      <c r="AY401">
        <v>391742.91870813997</v>
      </c>
      <c r="AZ401">
        <v>26330.996035849999</v>
      </c>
      <c r="BA401">
        <v>855.24514856999997</v>
      </c>
      <c r="BB401">
        <v>5323.3491661400003</v>
      </c>
      <c r="BC401">
        <v>134.41396585000001</v>
      </c>
      <c r="BD401">
        <v>472.94238171000001</v>
      </c>
      <c r="BE401">
        <v>124247.87381600001</v>
      </c>
      <c r="BF401">
        <v>98165.858779000002</v>
      </c>
      <c r="BG401">
        <v>6.6777556599999999</v>
      </c>
      <c r="BH401">
        <v>174.16666666</v>
      </c>
      <c r="BI401">
        <v>170.22222221999999</v>
      </c>
      <c r="BJ401">
        <v>176.41666666</v>
      </c>
      <c r="BK401">
        <v>168</v>
      </c>
      <c r="BL401">
        <v>166.71428571000001</v>
      </c>
      <c r="BM401">
        <v>16.994803000000001</v>
      </c>
      <c r="BN401">
        <v>2.1503266600000002</v>
      </c>
      <c r="BO401">
        <v>0.53236680000000003</v>
      </c>
      <c r="BP401">
        <v>0.59016199999999996</v>
      </c>
      <c r="BQ401">
        <v>33.527619379999997</v>
      </c>
      <c r="BR401">
        <v>174</v>
      </c>
      <c r="BS401">
        <v>6726.1202768499998</v>
      </c>
      <c r="BT401">
        <v>34397.527635569997</v>
      </c>
      <c r="BU401">
        <v>129395.59231242001</v>
      </c>
      <c r="BV401">
        <v>1207508.3768775</v>
      </c>
      <c r="BW401">
        <v>2007.2497065699999</v>
      </c>
      <c r="BX401">
        <v>56.307571510000002</v>
      </c>
      <c r="BY401">
        <v>8.9377603299999997</v>
      </c>
      <c r="BZ401">
        <v>79.333333330000002</v>
      </c>
      <c r="CA401">
        <v>80.680555549999994</v>
      </c>
      <c r="CB401">
        <v>78</v>
      </c>
      <c r="CC401">
        <v>70.486111109999996</v>
      </c>
      <c r="CD401">
        <v>72.357142850000002</v>
      </c>
      <c r="CE401">
        <v>61.916666659999997</v>
      </c>
      <c r="CF401">
        <v>65.472222220000006</v>
      </c>
      <c r="CG401">
        <v>61.76190476</v>
      </c>
      <c r="CH401">
        <v>54.77777777</v>
      </c>
      <c r="CI401">
        <v>55.071428570000002</v>
      </c>
      <c r="CJ401">
        <v>17.25</v>
      </c>
      <c r="CK401">
        <v>15.20833333</v>
      </c>
      <c r="CL401">
        <v>16.238095229999999</v>
      </c>
      <c r="CM401">
        <v>15.70833333</v>
      </c>
      <c r="CN401">
        <v>17.357142849999999</v>
      </c>
      <c r="CO401">
        <v>3.0588588300000001</v>
      </c>
      <c r="CP401">
        <v>86.428571419999997</v>
      </c>
      <c r="CQ401">
        <v>78.152777779999994</v>
      </c>
      <c r="CR401">
        <v>17.714285709999999</v>
      </c>
      <c r="CS401">
        <v>37.714285709999999</v>
      </c>
      <c r="CT401">
        <v>91.142857140000004</v>
      </c>
      <c r="CU401">
        <v>91.285714279999993</v>
      </c>
      <c r="CV401">
        <v>83.083333330000002</v>
      </c>
      <c r="CW401">
        <v>61.857142850000002</v>
      </c>
      <c r="CX401">
        <v>33</v>
      </c>
      <c r="CY401">
        <v>76.285714279999993</v>
      </c>
      <c r="CZ401">
        <v>83.142857140000004</v>
      </c>
      <c r="DA401">
        <v>91</v>
      </c>
      <c r="DB401">
        <v>683.78571427999998</v>
      </c>
      <c r="DC401">
        <v>31</v>
      </c>
      <c r="DD401">
        <v>70.857142850000002</v>
      </c>
      <c r="DE401">
        <v>79.142857140000004</v>
      </c>
      <c r="DF401">
        <v>88.571428569999995</v>
      </c>
      <c r="DG401">
        <v>838</v>
      </c>
      <c r="DH401" t="e">
        <v>#N/A</v>
      </c>
      <c r="DI401" t="e">
        <v>#N/A</v>
      </c>
      <c r="DJ401" t="e">
        <v>#N/A</v>
      </c>
      <c r="DK401" t="e">
        <v>#N/A</v>
      </c>
      <c r="DL401" t="e">
        <v>#N/A</v>
      </c>
      <c r="DM401" t="e">
        <v>#N/A</v>
      </c>
      <c r="DN401" t="e">
        <v>#N/A</v>
      </c>
      <c r="DO401" t="e">
        <v>#N/A</v>
      </c>
      <c r="DP401" t="e">
        <v>#N/A</v>
      </c>
      <c r="DQ401" t="e">
        <v>#N/A</v>
      </c>
      <c r="DR401" t="e">
        <v>#N/A</v>
      </c>
      <c r="DS401" t="e">
        <v>#N/A</v>
      </c>
      <c r="DT401" t="e">
        <v>#N/A</v>
      </c>
      <c r="DU401" t="e">
        <v>#N/A</v>
      </c>
      <c r="DV401" t="e">
        <v>#N/A</v>
      </c>
      <c r="DW401" t="e">
        <v>#N/A</v>
      </c>
      <c r="DX401" t="e">
        <v>#N/A</v>
      </c>
      <c r="DY401" t="e">
        <v>#N/A</v>
      </c>
      <c r="DZ401" t="e">
        <v>#N/A</v>
      </c>
      <c r="EA401" t="e">
        <v>#N/A</v>
      </c>
      <c r="EB401" t="e">
        <v>#N/A</v>
      </c>
      <c r="EC401" t="e">
        <v>#N/A</v>
      </c>
    </row>
    <row r="402" spans="1:133" customFormat="1" x14ac:dyDescent="0.25">
      <c r="A402" t="s">
        <v>1117</v>
      </c>
      <c r="B402" t="s">
        <v>1407</v>
      </c>
      <c r="C402">
        <v>402</v>
      </c>
      <c r="D402">
        <v>300906.54478066711</v>
      </c>
      <c r="E402">
        <v>92.26565296697764</v>
      </c>
      <c r="F402">
        <v>886.50270819053674</v>
      </c>
      <c r="G402">
        <v>54038.540324093083</v>
      </c>
      <c r="H402">
        <v>85.714285709999999</v>
      </c>
      <c r="I402">
        <v>27.02980028</v>
      </c>
      <c r="J402">
        <v>25.416039999999999</v>
      </c>
      <c r="K402">
        <v>9.0868444200000003</v>
      </c>
      <c r="L402">
        <v>5.6136885699999999</v>
      </c>
      <c r="M402">
        <v>10302.85714285</v>
      </c>
      <c r="N402">
        <v>7509.1428571400002</v>
      </c>
      <c r="O402">
        <v>7281</v>
      </c>
      <c r="P402">
        <v>7357.1428571400002</v>
      </c>
      <c r="Q402">
        <v>7435.1428571400002</v>
      </c>
      <c r="R402">
        <v>7509.8571428499999</v>
      </c>
      <c r="S402">
        <v>2793.7142857099998</v>
      </c>
      <c r="T402">
        <v>2506.5714285700001</v>
      </c>
      <c r="U402">
        <v>2572.8571428499999</v>
      </c>
      <c r="V402">
        <v>2612.8571428499999</v>
      </c>
      <c r="W402">
        <v>2685.7142857099998</v>
      </c>
      <c r="X402">
        <v>20.803136139999999</v>
      </c>
      <c r="Y402">
        <v>0.93654828000000001</v>
      </c>
      <c r="Z402">
        <v>7571.8571428499999</v>
      </c>
      <c r="AA402">
        <v>7555.2857142800003</v>
      </c>
      <c r="AB402">
        <v>7396.1428571400002</v>
      </c>
      <c r="AC402">
        <v>7433.7704142800003</v>
      </c>
      <c r="AD402">
        <v>2962.42857142</v>
      </c>
      <c r="AE402">
        <v>3127.2857142799999</v>
      </c>
      <c r="AF402">
        <v>3229.42857142</v>
      </c>
      <c r="AG402">
        <v>3403.5118714199998</v>
      </c>
      <c r="AH402">
        <v>68496.581001140003</v>
      </c>
      <c r="AI402">
        <v>12047.26721514</v>
      </c>
      <c r="AJ402">
        <v>26.864564139999999</v>
      </c>
      <c r="AK402">
        <v>66.941338999999999</v>
      </c>
      <c r="AL402">
        <v>253100.05593428001</v>
      </c>
      <c r="AM402">
        <v>51.419285709999997</v>
      </c>
      <c r="AN402">
        <v>2.5875385999999998</v>
      </c>
      <c r="AO402">
        <v>11.029566279999999</v>
      </c>
      <c r="AP402">
        <v>4.0092285700000003</v>
      </c>
      <c r="AQ402">
        <v>2.0406</v>
      </c>
      <c r="AR402">
        <v>1.95974285</v>
      </c>
      <c r="AS402">
        <v>3.3228142799999998</v>
      </c>
      <c r="AT402">
        <v>3.80492857</v>
      </c>
      <c r="AU402">
        <v>401393.22184571001</v>
      </c>
      <c r="AV402">
        <v>321483.49126356997</v>
      </c>
      <c r="AW402">
        <v>338661.92649242003</v>
      </c>
      <c r="AX402">
        <v>375946.12732514</v>
      </c>
      <c r="AY402">
        <v>402056.01050585002</v>
      </c>
      <c r="AZ402">
        <v>25563.31113328</v>
      </c>
      <c r="BA402">
        <v>752.27041928000006</v>
      </c>
      <c r="BB402">
        <v>4642.5146271399999</v>
      </c>
      <c r="BC402">
        <v>98.619059710000002</v>
      </c>
      <c r="BD402">
        <v>177.08329214</v>
      </c>
      <c r="BE402">
        <v>114498.81912227999</v>
      </c>
      <c r="BF402">
        <v>94350.470020420005</v>
      </c>
      <c r="BG402">
        <v>6.4032325700000001</v>
      </c>
      <c r="BH402">
        <v>664.57142856999997</v>
      </c>
      <c r="BI402">
        <v>660.40476190000004</v>
      </c>
      <c r="BJ402">
        <v>665.80952380999997</v>
      </c>
      <c r="BK402">
        <v>643.28571427999998</v>
      </c>
      <c r="BL402">
        <v>634.28571427999998</v>
      </c>
      <c r="BM402">
        <v>16.084439570000001</v>
      </c>
      <c r="BN402">
        <v>5.0809171400000004</v>
      </c>
      <c r="BO402">
        <v>0.37875284999999997</v>
      </c>
      <c r="BP402">
        <v>0.40328956999999999</v>
      </c>
      <c r="BQ402">
        <v>44.437675390000003</v>
      </c>
      <c r="BR402">
        <v>564.28571427999998</v>
      </c>
      <c r="BS402">
        <v>6309.8393808500005</v>
      </c>
      <c r="BT402">
        <v>37057.146432280002</v>
      </c>
      <c r="BU402">
        <v>137103.44683356999</v>
      </c>
      <c r="BV402">
        <v>1035563.55506242</v>
      </c>
      <c r="BW402">
        <v>1953.7644744199999</v>
      </c>
      <c r="BX402">
        <v>95.226761679999996</v>
      </c>
      <c r="BY402">
        <v>10.10109257</v>
      </c>
      <c r="BZ402">
        <v>372.5</v>
      </c>
      <c r="CA402">
        <v>393.64285713999999</v>
      </c>
      <c r="CB402">
        <v>388.58333333000002</v>
      </c>
      <c r="CC402">
        <v>369.14285713999999</v>
      </c>
      <c r="CD402">
        <v>371.07142857000002</v>
      </c>
      <c r="CE402">
        <v>283.57142857000002</v>
      </c>
      <c r="CF402">
        <v>305.05952380999997</v>
      </c>
      <c r="CG402">
        <v>299.65476189999998</v>
      </c>
      <c r="CH402">
        <v>280.72619047000001</v>
      </c>
      <c r="CI402">
        <v>281.85714285</v>
      </c>
      <c r="CJ402">
        <v>90.285714279999993</v>
      </c>
      <c r="CK402">
        <v>88.583333330000002</v>
      </c>
      <c r="CL402">
        <v>88.928571419999997</v>
      </c>
      <c r="CM402">
        <v>88.416666660000004</v>
      </c>
      <c r="CN402">
        <v>90.857142850000002</v>
      </c>
      <c r="CO402">
        <v>3.6082961400000002</v>
      </c>
      <c r="CP402">
        <v>85.428571419999997</v>
      </c>
      <c r="CQ402">
        <v>73.396296289999995</v>
      </c>
      <c r="CR402">
        <v>16.833333329999999</v>
      </c>
      <c r="CS402">
        <v>32</v>
      </c>
      <c r="CT402">
        <v>84.571428569999995</v>
      </c>
      <c r="CU402">
        <v>84.142857140000004</v>
      </c>
      <c r="CV402">
        <v>79.15277777</v>
      </c>
      <c r="CW402">
        <v>51.666666659999997</v>
      </c>
      <c r="CX402">
        <v>29.428571420000001</v>
      </c>
      <c r="CY402">
        <v>68</v>
      </c>
      <c r="CZ402">
        <v>74.571428569999995</v>
      </c>
      <c r="DA402">
        <v>84.714285709999999</v>
      </c>
      <c r="DB402">
        <v>625.35714284999995</v>
      </c>
      <c r="DC402">
        <v>30.571428569999998</v>
      </c>
      <c r="DD402">
        <v>65.285714279999993</v>
      </c>
      <c r="DE402">
        <v>73.285714279999993</v>
      </c>
      <c r="DF402">
        <v>84.285714279999993</v>
      </c>
      <c r="DG402">
        <v>656</v>
      </c>
      <c r="DH402" t="e">
        <v>#N/A</v>
      </c>
      <c r="DI402" t="e">
        <v>#N/A</v>
      </c>
      <c r="DJ402" t="e">
        <v>#N/A</v>
      </c>
      <c r="DK402" t="e">
        <v>#N/A</v>
      </c>
      <c r="DL402" t="e">
        <v>#N/A</v>
      </c>
      <c r="DM402" t="e">
        <v>#N/A</v>
      </c>
      <c r="DN402" t="e">
        <v>#N/A</v>
      </c>
      <c r="DO402" t="e">
        <v>#N/A</v>
      </c>
      <c r="DP402" t="e">
        <v>#N/A</v>
      </c>
      <c r="DQ402" t="e">
        <v>#N/A</v>
      </c>
      <c r="DR402" t="e">
        <v>#N/A</v>
      </c>
      <c r="DS402" t="e">
        <v>#N/A</v>
      </c>
      <c r="DT402" t="e">
        <v>#N/A</v>
      </c>
      <c r="DU402" t="e">
        <v>#N/A</v>
      </c>
      <c r="DV402" t="e">
        <v>#N/A</v>
      </c>
      <c r="DW402" t="e">
        <v>#N/A</v>
      </c>
      <c r="DX402" t="e">
        <v>#N/A</v>
      </c>
      <c r="DY402" t="e">
        <v>#N/A</v>
      </c>
      <c r="DZ402" t="e">
        <v>#N/A</v>
      </c>
      <c r="EA402" t="e">
        <v>#N/A</v>
      </c>
      <c r="EB402" t="e">
        <v>#N/A</v>
      </c>
      <c r="EC402" t="e">
        <v>#N/A</v>
      </c>
    </row>
    <row r="403" spans="1:133" customFormat="1" x14ac:dyDescent="0.25">
      <c r="A403" t="s">
        <v>1118</v>
      </c>
      <c r="B403" t="s">
        <v>1408</v>
      </c>
      <c r="C403">
        <v>403</v>
      </c>
      <c r="D403">
        <v>101697.18024397682</v>
      </c>
      <c r="E403">
        <v>67.358053268435569</v>
      </c>
      <c r="F403">
        <v>1251.2221880229638</v>
      </c>
      <c r="G403">
        <v>51442.283983428344</v>
      </c>
      <c r="H403">
        <v>89.857142850000002</v>
      </c>
      <c r="I403">
        <v>27.56671571</v>
      </c>
      <c r="J403">
        <v>25.23600442</v>
      </c>
      <c r="K403">
        <v>6.9804875700000002</v>
      </c>
      <c r="L403">
        <v>4.91347428</v>
      </c>
      <c r="M403">
        <v>5503.5714285699996</v>
      </c>
      <c r="N403">
        <v>3968.5714285700001</v>
      </c>
      <c r="O403">
        <v>3968.42857142</v>
      </c>
      <c r="P403">
        <v>3983</v>
      </c>
      <c r="Q403">
        <v>3963.8571428499999</v>
      </c>
      <c r="R403">
        <v>3993.2857142799999</v>
      </c>
      <c r="S403">
        <v>1535</v>
      </c>
      <c r="T403">
        <v>1328.1428571399999</v>
      </c>
      <c r="U403">
        <v>1377</v>
      </c>
      <c r="V403">
        <v>1423.1428571399999</v>
      </c>
      <c r="W403">
        <v>1461.1428571399999</v>
      </c>
      <c r="X403">
        <v>17.836488710000001</v>
      </c>
      <c r="Y403">
        <v>0.76606742000000005</v>
      </c>
      <c r="Z403">
        <v>3949</v>
      </c>
      <c r="AA403">
        <v>3905.1428571400002</v>
      </c>
      <c r="AB403">
        <v>3841.8571428499999</v>
      </c>
      <c r="AC403">
        <v>3855.6415714200002</v>
      </c>
      <c r="AD403">
        <v>1655.5714285700001</v>
      </c>
      <c r="AE403">
        <v>1757.8571428499999</v>
      </c>
      <c r="AF403">
        <v>1810.71428571</v>
      </c>
      <c r="AG403">
        <v>1906.96932857</v>
      </c>
      <c r="AH403">
        <v>66370.663943139996</v>
      </c>
      <c r="AI403">
        <v>9806.0966164199999</v>
      </c>
      <c r="AJ403">
        <v>5.1991798500000002</v>
      </c>
      <c r="AK403">
        <v>167.341701</v>
      </c>
      <c r="AL403">
        <v>243737.50294199999</v>
      </c>
      <c r="AM403">
        <v>49.681714280000001</v>
      </c>
      <c r="AN403">
        <v>2.0521564400000001</v>
      </c>
      <c r="AO403">
        <v>12.211627139999999</v>
      </c>
      <c r="AP403">
        <v>3.1648571400000001</v>
      </c>
      <c r="AQ403">
        <v>0.1666</v>
      </c>
      <c r="AR403">
        <v>-0.17087142</v>
      </c>
      <c r="AS403">
        <v>0.69144285000000005</v>
      </c>
      <c r="AT403">
        <v>-0.26371428000000002</v>
      </c>
      <c r="AU403">
        <v>405425.75270128</v>
      </c>
      <c r="AV403">
        <v>317307.58474785002</v>
      </c>
      <c r="AW403">
        <v>316323.34628071001</v>
      </c>
      <c r="AX403">
        <v>355444.10542742</v>
      </c>
      <c r="AY403">
        <v>377642.43086271</v>
      </c>
      <c r="AZ403">
        <v>23164.366238570001</v>
      </c>
      <c r="BA403">
        <v>643.38124228000004</v>
      </c>
      <c r="BB403">
        <v>3505.9357639999998</v>
      </c>
      <c r="BC403">
        <v>87.562202420000006</v>
      </c>
      <c r="BD403">
        <v>85.192466710000005</v>
      </c>
      <c r="BE403">
        <v>105633.38831028</v>
      </c>
      <c r="BF403">
        <v>86233.018619280003</v>
      </c>
      <c r="BG403">
        <v>5.7246934200000004</v>
      </c>
      <c r="BH403">
        <v>313.85714285</v>
      </c>
      <c r="BI403">
        <v>328.77380951999999</v>
      </c>
      <c r="BJ403">
        <v>334.39285713999999</v>
      </c>
      <c r="BK403">
        <v>317.42857142000003</v>
      </c>
      <c r="BL403">
        <v>306.57142857000002</v>
      </c>
      <c r="BM403">
        <v>13.96098085</v>
      </c>
      <c r="BN403">
        <v>1.60431525</v>
      </c>
      <c r="BO403">
        <v>0.47126899999999999</v>
      </c>
      <c r="BP403">
        <v>0.40767356999999999</v>
      </c>
      <c r="BQ403">
        <v>29.008975620000001</v>
      </c>
      <c r="BR403">
        <v>292.14285713999999</v>
      </c>
      <c r="BS403">
        <v>5317.1041024200003</v>
      </c>
      <c r="BT403">
        <v>36812.094555420001</v>
      </c>
      <c r="BU403">
        <v>134300.45628471</v>
      </c>
      <c r="BV403">
        <v>1062800.97348142</v>
      </c>
      <c r="BW403">
        <v>1835.36455114</v>
      </c>
      <c r="BX403">
        <v>44.43793591</v>
      </c>
      <c r="BY403">
        <v>9.9297715699999998</v>
      </c>
      <c r="BZ403">
        <v>196.35714285</v>
      </c>
      <c r="CA403">
        <v>201.36111111</v>
      </c>
      <c r="CB403">
        <v>186.01190475999999</v>
      </c>
      <c r="CC403">
        <v>190.49999998999999</v>
      </c>
      <c r="CD403">
        <v>188.42857142</v>
      </c>
      <c r="CE403">
        <v>154.64285713999999</v>
      </c>
      <c r="CF403">
        <v>157.47222221999999</v>
      </c>
      <c r="CG403">
        <v>146.52380951999999</v>
      </c>
      <c r="CH403">
        <v>151.95833332999999</v>
      </c>
      <c r="CI403">
        <v>147.28571428000001</v>
      </c>
      <c r="CJ403">
        <v>41.571428570000002</v>
      </c>
      <c r="CK403">
        <v>43.888888889999997</v>
      </c>
      <c r="CL403">
        <v>39.488095229999999</v>
      </c>
      <c r="CM403">
        <v>38.541666669999998</v>
      </c>
      <c r="CN403">
        <v>41.857142850000002</v>
      </c>
      <c r="CO403">
        <v>3.5217107099999998</v>
      </c>
      <c r="CP403">
        <v>86.285714279999993</v>
      </c>
      <c r="CQ403">
        <v>81.305555560000002</v>
      </c>
      <c r="CR403">
        <v>13.33333333</v>
      </c>
      <c r="CS403">
        <v>31.285714280000001</v>
      </c>
      <c r="CT403">
        <v>85.428571419999997</v>
      </c>
      <c r="CU403">
        <v>85.285714279999993</v>
      </c>
      <c r="CV403">
        <v>74.736111109999996</v>
      </c>
      <c r="CW403">
        <v>69.333333330000002</v>
      </c>
      <c r="CX403">
        <v>32.714285709999999</v>
      </c>
      <c r="CY403">
        <v>69.142857140000004</v>
      </c>
      <c r="CZ403">
        <v>78.857142850000002</v>
      </c>
      <c r="DA403">
        <v>88.428571419999997</v>
      </c>
      <c r="DB403">
        <v>670.5</v>
      </c>
      <c r="DC403">
        <v>34.428571419999997</v>
      </c>
      <c r="DD403">
        <v>70</v>
      </c>
      <c r="DE403">
        <v>79.714285709999999</v>
      </c>
      <c r="DF403">
        <v>89.285714279999993</v>
      </c>
      <c r="DG403">
        <v>912.85714284999995</v>
      </c>
      <c r="DH403" t="e">
        <v>#N/A</v>
      </c>
      <c r="DI403" t="e">
        <v>#N/A</v>
      </c>
      <c r="DJ403" t="e">
        <v>#N/A</v>
      </c>
      <c r="DK403" t="e">
        <v>#N/A</v>
      </c>
      <c r="DL403" t="e">
        <v>#N/A</v>
      </c>
      <c r="DM403" t="e">
        <v>#N/A</v>
      </c>
      <c r="DN403" t="e">
        <v>#N/A</v>
      </c>
      <c r="DO403" t="e">
        <v>#N/A</v>
      </c>
      <c r="DP403" t="e">
        <v>#N/A</v>
      </c>
      <c r="DQ403" t="e">
        <v>#N/A</v>
      </c>
      <c r="DR403" t="e">
        <v>#N/A</v>
      </c>
      <c r="DS403" t="e">
        <v>#N/A</v>
      </c>
      <c r="DT403" t="e">
        <v>#N/A</v>
      </c>
      <c r="DU403" t="e">
        <v>#N/A</v>
      </c>
      <c r="DV403" t="e">
        <v>#N/A</v>
      </c>
      <c r="DW403" t="e">
        <v>#N/A</v>
      </c>
      <c r="DX403" t="e">
        <v>#N/A</v>
      </c>
      <c r="DY403" t="e">
        <v>#N/A</v>
      </c>
      <c r="DZ403" t="e">
        <v>#N/A</v>
      </c>
      <c r="EA403" t="e">
        <v>#N/A</v>
      </c>
      <c r="EB403" t="e">
        <v>#N/A</v>
      </c>
      <c r="EC403" t="e">
        <v>#N/A</v>
      </c>
    </row>
    <row r="404" spans="1:133" customFormat="1" x14ac:dyDescent="0.25">
      <c r="A404" t="s">
        <v>1119</v>
      </c>
      <c r="B404" t="s">
        <v>1409</v>
      </c>
      <c r="C404">
        <v>404</v>
      </c>
      <c r="D404">
        <v>164715.96088345462</v>
      </c>
      <c r="E404">
        <v>81.420734693585018</v>
      </c>
      <c r="F404">
        <v>1007.7131425894688</v>
      </c>
      <c r="G404">
        <v>49853.675208088622</v>
      </c>
      <c r="H404">
        <v>75.142857140000004</v>
      </c>
      <c r="I404">
        <v>27.866949139999999</v>
      </c>
      <c r="J404">
        <v>21.478518000000001</v>
      </c>
      <c r="K404">
        <v>10.730284709999999</v>
      </c>
      <c r="L404">
        <v>6.9401021399999996</v>
      </c>
      <c r="M404">
        <v>6376</v>
      </c>
      <c r="N404">
        <v>4597.2857142800003</v>
      </c>
      <c r="O404">
        <v>4534.1428571400002</v>
      </c>
      <c r="P404">
        <v>4562.2857142800003</v>
      </c>
      <c r="Q404">
        <v>4582.5714285699996</v>
      </c>
      <c r="R404">
        <v>4606</v>
      </c>
      <c r="S404">
        <v>1778.71428571</v>
      </c>
      <c r="T404">
        <v>1608.8571428499999</v>
      </c>
      <c r="U404">
        <v>1659.5714285700001</v>
      </c>
      <c r="V404">
        <v>1679.2857142800001</v>
      </c>
      <c r="W404">
        <v>1725.1428571399999</v>
      </c>
      <c r="X404">
        <v>24.93044214</v>
      </c>
      <c r="Y404">
        <v>1.2586311400000001</v>
      </c>
      <c r="Z404">
        <v>4578</v>
      </c>
      <c r="AA404">
        <v>4533.2857142800003</v>
      </c>
      <c r="AB404">
        <v>4488.5714285699996</v>
      </c>
      <c r="AC404">
        <v>4417.8859571399998</v>
      </c>
      <c r="AD404">
        <v>1874.8571428499999</v>
      </c>
      <c r="AE404">
        <v>1971.2857142800001</v>
      </c>
      <c r="AF404">
        <v>2043.8571428499999</v>
      </c>
      <c r="AG404">
        <v>2159.64301428</v>
      </c>
      <c r="AH404">
        <v>72893.975262709995</v>
      </c>
      <c r="AI404">
        <v>15273.526088570001</v>
      </c>
      <c r="AJ404">
        <v>24.193347849999999</v>
      </c>
      <c r="AK404">
        <v>100.24878814</v>
      </c>
      <c r="AL404">
        <v>262422.82474399998</v>
      </c>
      <c r="AM404">
        <v>52.560285710000002</v>
      </c>
      <c r="AN404">
        <v>2.8491449000000002</v>
      </c>
      <c r="AO404">
        <v>11.51435028</v>
      </c>
      <c r="AP404">
        <v>6.2102285699999999</v>
      </c>
      <c r="AQ404">
        <v>6.1543428499999999</v>
      </c>
      <c r="AR404">
        <v>5.2344714200000002</v>
      </c>
      <c r="AS404">
        <v>4.6006</v>
      </c>
      <c r="AT404">
        <v>5.9320142799999998</v>
      </c>
      <c r="AU404">
        <v>389770.23483899998</v>
      </c>
      <c r="AV404">
        <v>332158.46591342002</v>
      </c>
      <c r="AW404">
        <v>332565.11734570999</v>
      </c>
      <c r="AX404">
        <v>347032.174184</v>
      </c>
      <c r="AY404">
        <v>363742.43426627998</v>
      </c>
      <c r="AZ404">
        <v>25279.972752850001</v>
      </c>
      <c r="BA404">
        <v>1008.20937157</v>
      </c>
      <c r="BB404">
        <v>5386.00889542</v>
      </c>
      <c r="BC404">
        <v>123.49176814</v>
      </c>
      <c r="BD404">
        <v>255.84825728000001</v>
      </c>
      <c r="BE404">
        <v>114828.82871214001</v>
      </c>
      <c r="BF404">
        <v>90682.457483420003</v>
      </c>
      <c r="BG404">
        <v>6.6333577100000003</v>
      </c>
      <c r="BH404">
        <v>425.85714285</v>
      </c>
      <c r="BI404">
        <v>423.70238095000002</v>
      </c>
      <c r="BJ404">
        <v>436.57142857000002</v>
      </c>
      <c r="BK404">
        <v>435.85714285</v>
      </c>
      <c r="BL404">
        <v>431.42857142000003</v>
      </c>
      <c r="BM404">
        <v>16.630675709999998</v>
      </c>
      <c r="BN404">
        <v>2.4164178299999999</v>
      </c>
      <c r="BO404">
        <v>0.51984341999999994</v>
      </c>
      <c r="BP404">
        <v>0.30148000000000003</v>
      </c>
      <c r="BQ404">
        <v>34.036241769999997</v>
      </c>
      <c r="BR404">
        <v>403.28571427999998</v>
      </c>
      <c r="BS404">
        <v>8399.6670937100007</v>
      </c>
      <c r="BT404">
        <v>40436.014616419998</v>
      </c>
      <c r="BU404">
        <v>145630.78532585001</v>
      </c>
      <c r="BV404">
        <v>1034438.60836828</v>
      </c>
      <c r="BW404">
        <v>1964.2339095699999</v>
      </c>
      <c r="BX404">
        <v>51.813264660000002</v>
      </c>
      <c r="BY404">
        <v>11.072011850000001</v>
      </c>
      <c r="BZ404">
        <v>251.21428571000001</v>
      </c>
      <c r="CA404">
        <v>258.32142857000002</v>
      </c>
      <c r="CB404">
        <v>248.59523809000001</v>
      </c>
      <c r="CC404">
        <v>240.09722221999999</v>
      </c>
      <c r="CD404">
        <v>236.64285713999999</v>
      </c>
      <c r="CE404">
        <v>196.64285713999999</v>
      </c>
      <c r="CF404">
        <v>204.36904761</v>
      </c>
      <c r="CG404">
        <v>197.33333332999999</v>
      </c>
      <c r="CH404">
        <v>190.5</v>
      </c>
      <c r="CI404">
        <v>186.21428571000001</v>
      </c>
      <c r="CJ404">
        <v>54.214285709999999</v>
      </c>
      <c r="CK404">
        <v>53.952380949999998</v>
      </c>
      <c r="CL404">
        <v>51.26190476</v>
      </c>
      <c r="CM404">
        <v>49.597222219999999</v>
      </c>
      <c r="CN404">
        <v>50.428571419999997</v>
      </c>
      <c r="CO404">
        <v>3.9324720000000002</v>
      </c>
      <c r="CP404">
        <v>86.357142850000002</v>
      </c>
      <c r="CQ404">
        <v>73.083333330000002</v>
      </c>
      <c r="CR404">
        <v>16</v>
      </c>
      <c r="CS404">
        <v>32.142857139999997</v>
      </c>
      <c r="CT404">
        <v>88.857142850000002</v>
      </c>
      <c r="CU404">
        <v>88</v>
      </c>
      <c r="CV404">
        <v>73.486111109999996</v>
      </c>
      <c r="CW404">
        <v>59.333333330000002</v>
      </c>
      <c r="CX404">
        <v>29.14285714</v>
      </c>
      <c r="CY404">
        <v>69.571428569999995</v>
      </c>
      <c r="CZ404">
        <v>77.571428569999995</v>
      </c>
      <c r="DA404">
        <v>85.142857140000004</v>
      </c>
      <c r="DB404">
        <v>657</v>
      </c>
      <c r="DC404">
        <v>28.571428569999998</v>
      </c>
      <c r="DD404">
        <v>69.428571419999997</v>
      </c>
      <c r="DE404">
        <v>76.857142850000002</v>
      </c>
      <c r="DF404">
        <v>85.285714279999993</v>
      </c>
      <c r="DG404">
        <v>560.92857142000003</v>
      </c>
      <c r="DH404" t="e">
        <v>#N/A</v>
      </c>
      <c r="DI404" t="e">
        <v>#N/A</v>
      </c>
      <c r="DJ404" t="e">
        <v>#N/A</v>
      </c>
      <c r="DK404" t="e">
        <v>#N/A</v>
      </c>
      <c r="DL404" t="e">
        <v>#N/A</v>
      </c>
      <c r="DM404" t="e">
        <v>#N/A</v>
      </c>
      <c r="DN404" t="e">
        <v>#N/A</v>
      </c>
      <c r="DO404" t="e">
        <v>#N/A</v>
      </c>
      <c r="DP404" t="e">
        <v>#N/A</v>
      </c>
      <c r="DQ404" t="e">
        <v>#N/A</v>
      </c>
      <c r="DR404" t="e">
        <v>#N/A</v>
      </c>
      <c r="DS404" t="e">
        <v>#N/A</v>
      </c>
      <c r="DT404" t="e">
        <v>#N/A</v>
      </c>
      <c r="DU404" t="e">
        <v>#N/A</v>
      </c>
      <c r="DV404" t="e">
        <v>#N/A</v>
      </c>
      <c r="DW404" t="e">
        <v>#N/A</v>
      </c>
      <c r="DX404" t="e">
        <v>#N/A</v>
      </c>
      <c r="DY404" t="e">
        <v>#N/A</v>
      </c>
      <c r="DZ404" t="e">
        <v>#N/A</v>
      </c>
      <c r="EA404" t="e">
        <v>#N/A</v>
      </c>
      <c r="EB404" t="e">
        <v>#N/A</v>
      </c>
      <c r="EC404" t="e">
        <v>#N/A</v>
      </c>
    </row>
    <row r="405" spans="1:133" customFormat="1" x14ac:dyDescent="0.25">
      <c r="A405" t="s">
        <v>1120</v>
      </c>
      <c r="B405" t="s">
        <v>1410</v>
      </c>
      <c r="C405">
        <v>405</v>
      </c>
      <c r="D405">
        <v>107030.31085492934</v>
      </c>
      <c r="E405">
        <v>60.90574442601946</v>
      </c>
      <c r="F405">
        <v>1385.9796319431475</v>
      </c>
      <c r="G405">
        <v>64325.742995705623</v>
      </c>
      <c r="H405">
        <v>78.142857140000004</v>
      </c>
      <c r="I405">
        <v>27.657236999999999</v>
      </c>
      <c r="J405">
        <v>24.349122850000001</v>
      </c>
      <c r="K405">
        <v>9.9643061399999997</v>
      </c>
      <c r="L405">
        <v>6.5368557100000002</v>
      </c>
      <c r="M405">
        <v>5528.7142857099998</v>
      </c>
      <c r="N405">
        <v>3996.5714285700001</v>
      </c>
      <c r="O405">
        <v>3901</v>
      </c>
      <c r="P405">
        <v>3933.8571428499999</v>
      </c>
      <c r="Q405">
        <v>3954</v>
      </c>
      <c r="R405">
        <v>3990.2857142799999</v>
      </c>
      <c r="S405">
        <v>1532.1428571399999</v>
      </c>
      <c r="T405">
        <v>1397</v>
      </c>
      <c r="U405">
        <v>1422.42857142</v>
      </c>
      <c r="V405">
        <v>1445</v>
      </c>
      <c r="W405">
        <v>1487.1428571399999</v>
      </c>
      <c r="X405">
        <v>23.650068569999998</v>
      </c>
      <c r="Y405">
        <v>1.1836861400000001</v>
      </c>
      <c r="Z405">
        <v>3961</v>
      </c>
      <c r="AA405">
        <v>3926.1428571400002</v>
      </c>
      <c r="AB405">
        <v>3923.5714285700001</v>
      </c>
      <c r="AC405">
        <v>3895.5500999999999</v>
      </c>
      <c r="AD405">
        <v>1603.2857142800001</v>
      </c>
      <c r="AE405">
        <v>1682.5714285700001</v>
      </c>
      <c r="AF405">
        <v>1742.42857142</v>
      </c>
      <c r="AG405">
        <v>1838.6064142800001</v>
      </c>
      <c r="AH405">
        <v>72551.453792</v>
      </c>
      <c r="AI405">
        <v>14100.74540014</v>
      </c>
      <c r="AJ405">
        <v>7.0379902799999998</v>
      </c>
      <c r="AK405">
        <v>105.56567128</v>
      </c>
      <c r="AL405">
        <v>262074.25617985</v>
      </c>
      <c r="AM405">
        <v>50.538714280000001</v>
      </c>
      <c r="AN405">
        <v>2.5769082399999999</v>
      </c>
      <c r="AO405">
        <v>10.22519071</v>
      </c>
      <c r="AP405">
        <v>4.0244714200000002</v>
      </c>
      <c r="AQ405">
        <v>5.4503285699999999</v>
      </c>
      <c r="AR405">
        <v>3.2778285700000001</v>
      </c>
      <c r="AS405">
        <v>1.91322857</v>
      </c>
      <c r="AT405">
        <v>1.6026714200000001</v>
      </c>
      <c r="AU405">
        <v>417192.77457713999</v>
      </c>
      <c r="AV405">
        <v>330846.08330285002</v>
      </c>
      <c r="AW405">
        <v>333851.93337485002</v>
      </c>
      <c r="AX405">
        <v>361084.90063885</v>
      </c>
      <c r="AY405">
        <v>373587.27871327999</v>
      </c>
      <c r="AZ405">
        <v>26625.158464569999</v>
      </c>
      <c r="BA405">
        <v>826.14278357000001</v>
      </c>
      <c r="BB405">
        <v>5326.3503607100001</v>
      </c>
      <c r="BC405">
        <v>160.01933585</v>
      </c>
      <c r="BD405">
        <v>56.578969710000003</v>
      </c>
      <c r="BE405">
        <v>114937.353345</v>
      </c>
      <c r="BF405">
        <v>96160.008269419995</v>
      </c>
      <c r="BG405">
        <v>6.5476782800000004</v>
      </c>
      <c r="BH405">
        <v>355.57142857000002</v>
      </c>
      <c r="BI405">
        <v>349</v>
      </c>
      <c r="BJ405">
        <v>361.80952380000002</v>
      </c>
      <c r="BK405">
        <v>354.71428571000001</v>
      </c>
      <c r="BL405">
        <v>359.28571427999998</v>
      </c>
      <c r="BM405">
        <v>16.635656709999999</v>
      </c>
      <c r="BN405">
        <v>2.2918238</v>
      </c>
      <c r="BO405">
        <v>0.47377542</v>
      </c>
      <c r="BP405">
        <v>0.518536</v>
      </c>
      <c r="BQ405">
        <v>28.18706456</v>
      </c>
      <c r="BR405">
        <v>316.42857142000003</v>
      </c>
      <c r="BS405">
        <v>7626.1099765700001</v>
      </c>
      <c r="BT405">
        <v>40241.898866850002</v>
      </c>
      <c r="BU405">
        <v>145341.75387670999</v>
      </c>
      <c r="BV405">
        <v>1077295.19790928</v>
      </c>
      <c r="BW405">
        <v>2413.3996234199999</v>
      </c>
      <c r="BX405">
        <v>45.818700900000003</v>
      </c>
      <c r="BY405">
        <v>10.72367257</v>
      </c>
      <c r="BZ405">
        <v>207.42857142</v>
      </c>
      <c r="CA405">
        <v>215.70238094999999</v>
      </c>
      <c r="CB405">
        <v>216.17857142</v>
      </c>
      <c r="CC405">
        <v>204.48809523</v>
      </c>
      <c r="CD405">
        <v>199.28571428000001</v>
      </c>
      <c r="CE405">
        <v>164.28571428000001</v>
      </c>
      <c r="CF405">
        <v>171.20238094999999</v>
      </c>
      <c r="CG405">
        <v>172.73809523</v>
      </c>
      <c r="CH405">
        <v>162.41666666</v>
      </c>
      <c r="CI405">
        <v>158.5</v>
      </c>
      <c r="CJ405">
        <v>42.928571419999997</v>
      </c>
      <c r="CK405">
        <v>44.5</v>
      </c>
      <c r="CL405">
        <v>43.440476189999998</v>
      </c>
      <c r="CM405">
        <v>42.071428570000002</v>
      </c>
      <c r="CN405">
        <v>40.642857139999997</v>
      </c>
      <c r="CO405">
        <v>3.7397577100000001</v>
      </c>
      <c r="CP405">
        <v>87.071428569999995</v>
      </c>
      <c r="CQ405">
        <v>77.663027249999999</v>
      </c>
      <c r="CR405">
        <v>16.428571420000001</v>
      </c>
      <c r="CS405">
        <v>30.571428569999998</v>
      </c>
      <c r="CT405">
        <v>88.428571419999997</v>
      </c>
      <c r="CU405">
        <v>87.857142850000002</v>
      </c>
      <c r="CV405">
        <v>76.767052129999996</v>
      </c>
      <c r="CW405">
        <v>76.571428569999995</v>
      </c>
      <c r="CX405">
        <v>31.714285709999999</v>
      </c>
      <c r="CY405">
        <v>72.714285709999999</v>
      </c>
      <c r="CZ405">
        <v>80.714285709999999</v>
      </c>
      <c r="DA405">
        <v>86.428571419999997</v>
      </c>
      <c r="DB405">
        <v>753.64285714000005</v>
      </c>
      <c r="DC405">
        <v>30.571428569999998</v>
      </c>
      <c r="DD405">
        <v>72.714285709999999</v>
      </c>
      <c r="DE405">
        <v>81.285714279999993</v>
      </c>
      <c r="DF405">
        <v>87.428571419999997</v>
      </c>
      <c r="DG405">
        <v>786.5</v>
      </c>
      <c r="DH405" t="e">
        <v>#N/A</v>
      </c>
      <c r="DI405" t="e">
        <v>#N/A</v>
      </c>
      <c r="DJ405" t="e">
        <v>#N/A</v>
      </c>
      <c r="DK405" t="e">
        <v>#N/A</v>
      </c>
      <c r="DL405" t="e">
        <v>#N/A</v>
      </c>
      <c r="DM405" t="e">
        <v>#N/A</v>
      </c>
      <c r="DN405" t="e">
        <v>#N/A</v>
      </c>
      <c r="DO405" t="e">
        <v>#N/A</v>
      </c>
      <c r="DP405" t="e">
        <v>#N/A</v>
      </c>
      <c r="DQ405" t="e">
        <v>#N/A</v>
      </c>
      <c r="DR405" t="e">
        <v>#N/A</v>
      </c>
      <c r="DS405" t="e">
        <v>#N/A</v>
      </c>
      <c r="DT405" t="e">
        <v>#N/A</v>
      </c>
      <c r="DU405" t="e">
        <v>#N/A</v>
      </c>
      <c r="DV405" t="e">
        <v>#N/A</v>
      </c>
      <c r="DW405" t="e">
        <v>#N/A</v>
      </c>
      <c r="DX405" t="e">
        <v>#N/A</v>
      </c>
      <c r="DY405" t="e">
        <v>#N/A</v>
      </c>
      <c r="DZ405" t="e">
        <v>#N/A</v>
      </c>
      <c r="EA405" t="e">
        <v>#N/A</v>
      </c>
      <c r="EB405" t="e">
        <v>#N/A</v>
      </c>
      <c r="EC405" t="e">
        <v>#N/A</v>
      </c>
    </row>
    <row r="406" spans="1:133" customFormat="1" x14ac:dyDescent="0.25">
      <c r="A406" t="s">
        <v>1121</v>
      </c>
      <c r="B406" t="s">
        <v>1411</v>
      </c>
      <c r="C406">
        <v>406</v>
      </c>
      <c r="D406">
        <v>309894.79921015754</v>
      </c>
      <c r="E406">
        <v>102.82766140871112</v>
      </c>
      <c r="F406">
        <v>778.80726631270272</v>
      </c>
      <c r="G406">
        <v>50902.593907861832</v>
      </c>
      <c r="H406">
        <v>83.714285709999999</v>
      </c>
      <c r="I406">
        <v>27.728832570000002</v>
      </c>
      <c r="J406">
        <v>28.087107419999999</v>
      </c>
      <c r="K406">
        <v>8.7940434199999995</v>
      </c>
      <c r="L406">
        <v>5.8860394200000004</v>
      </c>
      <c r="M406">
        <v>9933.1428571399993</v>
      </c>
      <c r="N406">
        <v>7176.2857142800003</v>
      </c>
      <c r="O406">
        <v>6976</v>
      </c>
      <c r="P406">
        <v>7028.4285714199996</v>
      </c>
      <c r="Q406">
        <v>7099.8571428499999</v>
      </c>
      <c r="R406">
        <v>7172.8571428499999</v>
      </c>
      <c r="S406">
        <v>2756.8571428499999</v>
      </c>
      <c r="T406">
        <v>2384.5714285700001</v>
      </c>
      <c r="U406">
        <v>2469.5714285700001</v>
      </c>
      <c r="V406">
        <v>2529.2857142799999</v>
      </c>
      <c r="W406">
        <v>2622.42857142</v>
      </c>
      <c r="X406">
        <v>21.247741000000001</v>
      </c>
      <c r="Y406">
        <v>0.96427728000000001</v>
      </c>
      <c r="Z406">
        <v>7174.5714285699996</v>
      </c>
      <c r="AA406">
        <v>7141</v>
      </c>
      <c r="AB406">
        <v>7034.7142857099998</v>
      </c>
      <c r="AC406">
        <v>7064.9820857100003</v>
      </c>
      <c r="AD406">
        <v>2924.8571428499999</v>
      </c>
      <c r="AE406">
        <v>3098.5714285700001</v>
      </c>
      <c r="AF406">
        <v>3223.1428571400002</v>
      </c>
      <c r="AG406">
        <v>3420.56295714</v>
      </c>
      <c r="AH406">
        <v>64882.367171999998</v>
      </c>
      <c r="AI406">
        <v>11485.01314228</v>
      </c>
      <c r="AJ406">
        <v>-2.7274639999999999</v>
      </c>
      <c r="AK406">
        <v>114.26938714000001</v>
      </c>
      <c r="AL406">
        <v>234766.52042484999</v>
      </c>
      <c r="AM406">
        <v>52.198142850000004</v>
      </c>
      <c r="AN406">
        <v>2.5693594399999999</v>
      </c>
      <c r="AO406">
        <v>11.717681710000001</v>
      </c>
      <c r="AP406">
        <v>-1.62361428</v>
      </c>
      <c r="AQ406">
        <v>-1.52281428</v>
      </c>
      <c r="AR406">
        <v>-2.09357142</v>
      </c>
      <c r="AS406">
        <v>-1.49677142</v>
      </c>
      <c r="AT406">
        <v>-1.0070571399999999</v>
      </c>
      <c r="AU406">
        <v>382485.45391028002</v>
      </c>
      <c r="AV406">
        <v>319477.93852770998</v>
      </c>
      <c r="AW406">
        <v>332414.46418627998</v>
      </c>
      <c r="AX406">
        <v>352421.08510284999</v>
      </c>
      <c r="AY406">
        <v>379521.90764214</v>
      </c>
      <c r="AZ406">
        <v>23916.981227849999</v>
      </c>
      <c r="BA406">
        <v>635.85726213999999</v>
      </c>
      <c r="BB406">
        <v>4404.7951359999997</v>
      </c>
      <c r="BC406">
        <v>93.600232419999998</v>
      </c>
      <c r="BD406">
        <v>154.46023342000001</v>
      </c>
      <c r="BE406">
        <v>103487.98726228</v>
      </c>
      <c r="BF406">
        <v>86513.77805157</v>
      </c>
      <c r="BG406">
        <v>6.3031088500000001</v>
      </c>
      <c r="BH406">
        <v>631</v>
      </c>
      <c r="BI406">
        <v>607.57142856999997</v>
      </c>
      <c r="BJ406">
        <v>612.55952380999997</v>
      </c>
      <c r="BK406">
        <v>599</v>
      </c>
      <c r="BL406">
        <v>593.28571427999998</v>
      </c>
      <c r="BM406">
        <v>15.85107842</v>
      </c>
      <c r="BN406">
        <v>5.7264831599999999</v>
      </c>
      <c r="BO406">
        <v>0.36142157000000003</v>
      </c>
      <c r="BP406">
        <v>0.43984427999999998</v>
      </c>
      <c r="BQ406">
        <v>42.69531559</v>
      </c>
      <c r="BR406">
        <v>604.85714284999995</v>
      </c>
      <c r="BS406">
        <v>6082.0231775700004</v>
      </c>
      <c r="BT406">
        <v>35595.687359000003</v>
      </c>
      <c r="BU406">
        <v>128982.65274927999</v>
      </c>
      <c r="BV406">
        <v>1011897.75250442</v>
      </c>
      <c r="BW406">
        <v>1812.982135</v>
      </c>
      <c r="BX406">
        <v>87.514489780000005</v>
      </c>
      <c r="BY406">
        <v>9.9263277100000007</v>
      </c>
      <c r="BZ406">
        <v>353.78571427999998</v>
      </c>
      <c r="CA406">
        <v>351.22619047000001</v>
      </c>
      <c r="CB406">
        <v>381.625</v>
      </c>
      <c r="CC406">
        <v>372.61111111000002</v>
      </c>
      <c r="CD406">
        <v>356.14285713999999</v>
      </c>
      <c r="CE406">
        <v>275.78571427999998</v>
      </c>
      <c r="CF406">
        <v>275.73809523</v>
      </c>
      <c r="CG406">
        <v>298.56944443999998</v>
      </c>
      <c r="CH406">
        <v>286.72222221999999</v>
      </c>
      <c r="CI406">
        <v>275.14285713999999</v>
      </c>
      <c r="CJ406">
        <v>79.428571419999997</v>
      </c>
      <c r="CK406">
        <v>75.488095229999999</v>
      </c>
      <c r="CL406">
        <v>83.055555549999994</v>
      </c>
      <c r="CM406">
        <v>85.888888890000004</v>
      </c>
      <c r="CN406">
        <v>81.928571419999997</v>
      </c>
      <c r="CO406">
        <v>3.5368754199999999</v>
      </c>
      <c r="CP406">
        <v>85.571428569999995</v>
      </c>
      <c r="CQ406">
        <v>79</v>
      </c>
      <c r="CR406">
        <v>16.5</v>
      </c>
      <c r="CS406">
        <v>33.285714280000001</v>
      </c>
      <c r="CT406">
        <v>85.428571419999997</v>
      </c>
      <c r="CU406">
        <v>84.428571419999997</v>
      </c>
      <c r="CV406">
        <v>79.333333330000002</v>
      </c>
      <c r="CW406">
        <v>46.333333330000002</v>
      </c>
      <c r="CX406">
        <v>30.14285714</v>
      </c>
      <c r="CY406">
        <v>66.285714279999993</v>
      </c>
      <c r="CZ406">
        <v>74.285714279999993</v>
      </c>
      <c r="DA406">
        <v>85.428571419999997</v>
      </c>
      <c r="DB406">
        <v>643.92857142000003</v>
      </c>
      <c r="DC406">
        <v>30.14285714</v>
      </c>
      <c r="DD406">
        <v>66.285714279999993</v>
      </c>
      <c r="DE406">
        <v>74.285714279999993</v>
      </c>
      <c r="DF406">
        <v>85.428571419999997</v>
      </c>
      <c r="DG406">
        <v>616.42857142000003</v>
      </c>
      <c r="DH406" t="e">
        <v>#N/A</v>
      </c>
      <c r="DI406" t="e">
        <v>#N/A</v>
      </c>
      <c r="DJ406" t="e">
        <v>#N/A</v>
      </c>
      <c r="DK406" t="e">
        <v>#N/A</v>
      </c>
      <c r="DL406" t="e">
        <v>#N/A</v>
      </c>
      <c r="DM406" t="e">
        <v>#N/A</v>
      </c>
      <c r="DN406" t="e">
        <v>#N/A</v>
      </c>
      <c r="DO406" t="e">
        <v>#N/A</v>
      </c>
      <c r="DP406" t="e">
        <v>#N/A</v>
      </c>
      <c r="DQ406" t="e">
        <v>#N/A</v>
      </c>
      <c r="DR406" t="e">
        <v>#N/A</v>
      </c>
      <c r="DS406" t="e">
        <v>#N/A</v>
      </c>
      <c r="DT406" t="e">
        <v>#N/A</v>
      </c>
      <c r="DU406" t="e">
        <v>#N/A</v>
      </c>
      <c r="DV406" t="e">
        <v>#N/A</v>
      </c>
      <c r="DW406" t="e">
        <v>#N/A</v>
      </c>
      <c r="DX406" t="e">
        <v>#N/A</v>
      </c>
      <c r="DY406" t="e">
        <v>#N/A</v>
      </c>
      <c r="DZ406" t="e">
        <v>#N/A</v>
      </c>
      <c r="EA406" t="e">
        <v>#N/A</v>
      </c>
      <c r="EB406" t="e">
        <v>#N/A</v>
      </c>
      <c r="EC406" t="e">
        <v>#N/A</v>
      </c>
    </row>
    <row r="407" spans="1:133" customFormat="1" x14ac:dyDescent="0.25">
      <c r="A407" t="s">
        <v>1122</v>
      </c>
      <c r="B407" t="s">
        <v>1412</v>
      </c>
      <c r="C407">
        <v>407</v>
      </c>
      <c r="D407">
        <v>48848.917139899917</v>
      </c>
      <c r="E407">
        <v>72.817503479788002</v>
      </c>
      <c r="F407">
        <v>1118.0631105594618</v>
      </c>
      <c r="G407">
        <v>65277.190940565466</v>
      </c>
      <c r="H407">
        <v>64.571428569999995</v>
      </c>
      <c r="I407">
        <v>26.485168569999999</v>
      </c>
      <c r="J407">
        <v>19.490915569999999</v>
      </c>
      <c r="K407">
        <v>12.413592</v>
      </c>
      <c r="L407">
        <v>7.46289128</v>
      </c>
      <c r="M407">
        <v>2086.5714285700001</v>
      </c>
      <c r="N407">
        <v>1517.8571428499999</v>
      </c>
      <c r="O407">
        <v>1484.2857142800001</v>
      </c>
      <c r="P407">
        <v>1487.71428571</v>
      </c>
      <c r="Q407">
        <v>1498.42857142</v>
      </c>
      <c r="R407">
        <v>1514.42857142</v>
      </c>
      <c r="S407">
        <v>568.71428571000001</v>
      </c>
      <c r="T407">
        <v>534.14285714000005</v>
      </c>
      <c r="U407">
        <v>543.14285714000005</v>
      </c>
      <c r="V407">
        <v>545.85714284999995</v>
      </c>
      <c r="W407">
        <v>552.42857142000003</v>
      </c>
      <c r="X407">
        <v>28.264700000000001</v>
      </c>
      <c r="Y407">
        <v>1.3459714199999999</v>
      </c>
      <c r="Z407">
        <v>1500.5714285700001</v>
      </c>
      <c r="AA407">
        <v>1496</v>
      </c>
      <c r="AB407">
        <v>1476.5714285700001</v>
      </c>
      <c r="AC407">
        <v>1464.53405714</v>
      </c>
      <c r="AD407">
        <v>599.71428571000001</v>
      </c>
      <c r="AE407">
        <v>621.14285714000005</v>
      </c>
      <c r="AF407">
        <v>639</v>
      </c>
      <c r="AG407">
        <v>662.95920000000001</v>
      </c>
      <c r="AH407">
        <v>75529.180739710006</v>
      </c>
      <c r="AI407">
        <v>17994.821647280001</v>
      </c>
      <c r="AJ407">
        <v>6.2070987100000004</v>
      </c>
      <c r="AK407">
        <v>205.30321028</v>
      </c>
      <c r="AL407">
        <v>289091.68994399998</v>
      </c>
      <c r="AM407">
        <v>51.881857140000001</v>
      </c>
      <c r="AN407">
        <v>2.60041023</v>
      </c>
      <c r="AO407">
        <v>12.653782140000001</v>
      </c>
      <c r="AP407">
        <v>5.53872857</v>
      </c>
      <c r="AQ407">
        <v>5.0409857100000002</v>
      </c>
      <c r="AR407">
        <v>3.13504285</v>
      </c>
      <c r="AS407">
        <v>3.1131285700000002</v>
      </c>
      <c r="AT407">
        <v>3.5386000000000002</v>
      </c>
      <c r="AU407">
        <v>392922.10248127999</v>
      </c>
      <c r="AV407">
        <v>286966.52754813997</v>
      </c>
      <c r="AW407">
        <v>310607.36000699998</v>
      </c>
      <c r="AX407">
        <v>324987.41016656999</v>
      </c>
      <c r="AY407">
        <v>339639.25906328001</v>
      </c>
      <c r="AZ407">
        <v>25150.472663280001</v>
      </c>
      <c r="BA407">
        <v>1165.71519085</v>
      </c>
      <c r="BB407">
        <v>6382.89067557</v>
      </c>
      <c r="BC407">
        <v>123.40056971</v>
      </c>
      <c r="BD407">
        <v>552.41490441999997</v>
      </c>
      <c r="BE407">
        <v>124749.18065214</v>
      </c>
      <c r="BF407">
        <v>96030.220682850006</v>
      </c>
      <c r="BG407">
        <v>6.5861261400000002</v>
      </c>
      <c r="BH407">
        <v>139</v>
      </c>
      <c r="BI407">
        <v>149.58333332999999</v>
      </c>
      <c r="BJ407">
        <v>149.41666666</v>
      </c>
      <c r="BK407">
        <v>149.57142856999999</v>
      </c>
      <c r="BL407">
        <v>145.71428571000001</v>
      </c>
      <c r="BM407">
        <v>17.126418569999998</v>
      </c>
      <c r="BN407">
        <v>3.1668523999999998</v>
      </c>
      <c r="BO407">
        <v>0.63247759999999997</v>
      </c>
      <c r="BP407">
        <v>0.93277699999999997</v>
      </c>
      <c r="BQ407">
        <v>30.973045290000002</v>
      </c>
      <c r="BR407">
        <v>131.42857142</v>
      </c>
      <c r="BS407">
        <v>9565.1299924199993</v>
      </c>
      <c r="BT407">
        <v>41753.547259419996</v>
      </c>
      <c r="BU407">
        <v>159868.08543914001</v>
      </c>
      <c r="BV407">
        <v>1042251.964266</v>
      </c>
      <c r="BW407">
        <v>2603.3112228499999</v>
      </c>
      <c r="BX407">
        <v>49.638055430000001</v>
      </c>
      <c r="BY407">
        <v>12.42679128</v>
      </c>
      <c r="BZ407">
        <v>83.214285709999999</v>
      </c>
      <c r="CA407">
        <v>86.619047620000003</v>
      </c>
      <c r="CB407">
        <v>90.805555549999994</v>
      </c>
      <c r="CC407">
        <v>79.369047620000003</v>
      </c>
      <c r="CD407">
        <v>80.714285709999999</v>
      </c>
      <c r="CE407">
        <v>69</v>
      </c>
      <c r="CF407">
        <v>70.095238089999995</v>
      </c>
      <c r="CG407">
        <v>73.013888879999996</v>
      </c>
      <c r="CH407">
        <v>64.238095240000007</v>
      </c>
      <c r="CI407">
        <v>65.571428569999995</v>
      </c>
      <c r="CJ407">
        <v>14</v>
      </c>
      <c r="CK407">
        <v>16.52380952</v>
      </c>
      <c r="CL407">
        <v>17.791666660000001</v>
      </c>
      <c r="CM407">
        <v>15.13095238</v>
      </c>
      <c r="CN407">
        <v>15.428571420000001</v>
      </c>
      <c r="CO407">
        <v>3.9606234200000001</v>
      </c>
      <c r="CP407">
        <v>85.714285709999999</v>
      </c>
      <c r="CQ407">
        <v>71.555555560000002</v>
      </c>
      <c r="CR407">
        <v>12.33333333</v>
      </c>
      <c r="CS407">
        <v>32.428571419999997</v>
      </c>
      <c r="CT407">
        <v>91.571428569999995</v>
      </c>
      <c r="CU407">
        <v>86</v>
      </c>
      <c r="CV407">
        <v>67.638888890000004</v>
      </c>
      <c r="CW407">
        <v>68.5</v>
      </c>
      <c r="CX407">
        <v>33</v>
      </c>
      <c r="CY407">
        <v>66.714285709999999</v>
      </c>
      <c r="CZ407">
        <v>78.142857140000004</v>
      </c>
      <c r="DA407">
        <v>85.285714279999993</v>
      </c>
      <c r="DB407">
        <v>784.42857142000003</v>
      </c>
      <c r="DC407">
        <v>34.714285709999999</v>
      </c>
      <c r="DD407">
        <v>74.428571419999997</v>
      </c>
      <c r="DE407">
        <v>73</v>
      </c>
      <c r="DF407">
        <v>82.285714279999993</v>
      </c>
      <c r="DG407">
        <v>659.78571427999998</v>
      </c>
      <c r="DH407" t="e">
        <v>#N/A</v>
      </c>
      <c r="DI407" t="e">
        <v>#N/A</v>
      </c>
      <c r="DJ407" t="e">
        <v>#N/A</v>
      </c>
      <c r="DK407" t="e">
        <v>#N/A</v>
      </c>
      <c r="DL407" t="e">
        <v>#N/A</v>
      </c>
      <c r="DM407" t="e">
        <v>#N/A</v>
      </c>
      <c r="DN407" t="e">
        <v>#N/A</v>
      </c>
      <c r="DO407" t="e">
        <v>#N/A</v>
      </c>
      <c r="DP407" t="e">
        <v>#N/A</v>
      </c>
      <c r="DQ407" t="e">
        <v>#N/A</v>
      </c>
      <c r="DR407" t="e">
        <v>#N/A</v>
      </c>
      <c r="DS407" t="e">
        <v>#N/A</v>
      </c>
      <c r="DT407" t="e">
        <v>#N/A</v>
      </c>
      <c r="DU407" t="e">
        <v>#N/A</v>
      </c>
      <c r="DV407" t="e">
        <v>#N/A</v>
      </c>
      <c r="DW407" t="e">
        <v>#N/A</v>
      </c>
      <c r="DX407" t="e">
        <v>#N/A</v>
      </c>
      <c r="DY407" t="e">
        <v>#N/A</v>
      </c>
      <c r="DZ407" t="e">
        <v>#N/A</v>
      </c>
      <c r="EA407" t="e">
        <v>#N/A</v>
      </c>
      <c r="EB407" t="e">
        <v>#N/A</v>
      </c>
      <c r="EC407" t="e">
        <v>#N/A</v>
      </c>
    </row>
    <row r="408" spans="1:133" customFormat="1" x14ac:dyDescent="0.25">
      <c r="A408" t="s">
        <v>1123</v>
      </c>
      <c r="B408" t="s">
        <v>1413</v>
      </c>
      <c r="C408">
        <v>408</v>
      </c>
      <c r="D408">
        <v>54119.429587200008</v>
      </c>
      <c r="E408">
        <v>57.42502610570012</v>
      </c>
      <c r="F408">
        <v>1372.7878306501964</v>
      </c>
      <c r="G408">
        <v>55157.453536610417</v>
      </c>
      <c r="H408">
        <v>70.857142850000002</v>
      </c>
      <c r="I408">
        <v>24.51082014</v>
      </c>
      <c r="J408">
        <v>22.05313928</v>
      </c>
      <c r="K408">
        <v>8.4330870000000004</v>
      </c>
      <c r="L408">
        <v>5.2136868500000002</v>
      </c>
      <c r="M408">
        <v>2751</v>
      </c>
      <c r="N408">
        <v>2077.1428571400002</v>
      </c>
      <c r="O408">
        <v>1966</v>
      </c>
      <c r="P408">
        <v>1999.5714285700001</v>
      </c>
      <c r="Q408">
        <v>2045.8571428499999</v>
      </c>
      <c r="R408">
        <v>2071</v>
      </c>
      <c r="S408">
        <v>673.85714284999995</v>
      </c>
      <c r="T408">
        <v>579.42857142000003</v>
      </c>
      <c r="U408">
        <v>605.14285714000005</v>
      </c>
      <c r="V408">
        <v>620.85714284999995</v>
      </c>
      <c r="W408">
        <v>641.71428571000001</v>
      </c>
      <c r="X408">
        <v>21.283929140000001</v>
      </c>
      <c r="Y408">
        <v>0.88412228000000004</v>
      </c>
      <c r="Z408">
        <v>2056.5714285700001</v>
      </c>
      <c r="AA408">
        <v>2042.71428571</v>
      </c>
      <c r="AB408">
        <v>2052</v>
      </c>
      <c r="AC408">
        <v>2034.39625714</v>
      </c>
      <c r="AD408">
        <v>726.85714284999995</v>
      </c>
      <c r="AE408">
        <v>775</v>
      </c>
      <c r="AF408">
        <v>816.28571427999998</v>
      </c>
      <c r="AG408">
        <v>875.21415714</v>
      </c>
      <c r="AH408">
        <v>67665.575283280006</v>
      </c>
      <c r="AI408">
        <v>12112.91696785</v>
      </c>
      <c r="AJ408">
        <v>12.84657857</v>
      </c>
      <c r="AK408">
        <v>87.429927140000004</v>
      </c>
      <c r="AL408">
        <v>276420.87383300002</v>
      </c>
      <c r="AM408">
        <v>50.422857139999998</v>
      </c>
      <c r="AN408">
        <v>2.3871438299999999</v>
      </c>
      <c r="AO408">
        <v>10.41134128</v>
      </c>
      <c r="AP408">
        <v>9.9054571399999993</v>
      </c>
      <c r="AQ408">
        <v>12.02032857</v>
      </c>
      <c r="AR408">
        <v>8.3611000000000004</v>
      </c>
      <c r="AS408">
        <v>7.0491571400000002</v>
      </c>
      <c r="AT408">
        <v>7.2992285700000004</v>
      </c>
      <c r="AU408">
        <v>442605.49820884998</v>
      </c>
      <c r="AV408">
        <v>328074.10927933</v>
      </c>
      <c r="AW408">
        <v>351559.87871014001</v>
      </c>
      <c r="AX408">
        <v>367365.20669371</v>
      </c>
      <c r="AY408">
        <v>406427.21121057001</v>
      </c>
      <c r="AZ408">
        <v>26718.574002279998</v>
      </c>
      <c r="BA408">
        <v>585.57495671000004</v>
      </c>
      <c r="BB408">
        <v>5089.1268238499997</v>
      </c>
      <c r="BC408">
        <v>71.962676000000002</v>
      </c>
      <c r="BD408">
        <v>158.61947257</v>
      </c>
      <c r="BE408">
        <v>128910.60862842</v>
      </c>
      <c r="BF408">
        <v>109401.82560642</v>
      </c>
      <c r="BG408">
        <v>6.3017451400000004</v>
      </c>
      <c r="BH408">
        <v>167.85714285</v>
      </c>
      <c r="BI408">
        <v>167.20833332999999</v>
      </c>
      <c r="BJ408">
        <v>163.08333332999999</v>
      </c>
      <c r="BK408">
        <v>162.14285713999999</v>
      </c>
      <c r="BL408">
        <v>163.85714285</v>
      </c>
      <c r="BM408">
        <v>17.134174850000001</v>
      </c>
      <c r="BN408">
        <v>3.5272019999999999</v>
      </c>
      <c r="BO408">
        <v>0.42490242</v>
      </c>
      <c r="BP408">
        <v>0.50731159999999997</v>
      </c>
      <c r="BQ408">
        <v>29.096467520000001</v>
      </c>
      <c r="BR408">
        <v>155</v>
      </c>
      <c r="BS408">
        <v>6120.4611092799996</v>
      </c>
      <c r="BT408">
        <v>35670.847928570001</v>
      </c>
      <c r="BU408">
        <v>145595.06266813999</v>
      </c>
      <c r="BV408">
        <v>1001145.97768871</v>
      </c>
      <c r="BW408">
        <v>1944.8465987100001</v>
      </c>
      <c r="BX408">
        <v>45.480342759999999</v>
      </c>
      <c r="BY408">
        <v>11.40290057</v>
      </c>
      <c r="BZ408">
        <v>97</v>
      </c>
      <c r="CA408">
        <v>83.861111109999996</v>
      </c>
      <c r="CB408">
        <v>91.880952370000003</v>
      </c>
      <c r="CC408">
        <v>88.952380950000006</v>
      </c>
      <c r="CD408">
        <v>92.571428569999995</v>
      </c>
      <c r="CE408">
        <v>75.5</v>
      </c>
      <c r="CF408">
        <v>66.222222220000006</v>
      </c>
      <c r="CG408">
        <v>70.535714279999993</v>
      </c>
      <c r="CH408">
        <v>67.880952379999997</v>
      </c>
      <c r="CI408">
        <v>71.285714279999993</v>
      </c>
      <c r="CJ408">
        <v>21</v>
      </c>
      <c r="CK408">
        <v>17.63888888</v>
      </c>
      <c r="CL408">
        <v>21.345238089999999</v>
      </c>
      <c r="CM408">
        <v>21.071428569999998</v>
      </c>
      <c r="CN408">
        <v>21.214285709999999</v>
      </c>
      <c r="CO408">
        <v>3.5683418499999999</v>
      </c>
      <c r="CP408">
        <v>85.642857140000004</v>
      </c>
      <c r="CQ408">
        <v>79.138888890000004</v>
      </c>
      <c r="CR408">
        <v>17</v>
      </c>
      <c r="CS408">
        <v>32.857142850000002</v>
      </c>
      <c r="CT408">
        <v>90.285714279999993</v>
      </c>
      <c r="CU408">
        <v>89.571428569999995</v>
      </c>
      <c r="CV408">
        <v>81.694444439999998</v>
      </c>
      <c r="CW408">
        <v>56.166666659999997</v>
      </c>
      <c r="CX408">
        <v>26.428571420000001</v>
      </c>
      <c r="CY408">
        <v>70.142857140000004</v>
      </c>
      <c r="CZ408">
        <v>76.571428569999995</v>
      </c>
      <c r="DA408">
        <v>86.285714279999993</v>
      </c>
      <c r="DB408">
        <v>792.5</v>
      </c>
      <c r="DC408">
        <v>27.285714280000001</v>
      </c>
      <c r="DD408">
        <v>71.857142850000002</v>
      </c>
      <c r="DE408">
        <v>78.714285709999999</v>
      </c>
      <c r="DF408">
        <v>86</v>
      </c>
      <c r="DG408">
        <v>942.28571427999998</v>
      </c>
      <c r="DH408" t="e">
        <v>#N/A</v>
      </c>
      <c r="DI408" t="e">
        <v>#N/A</v>
      </c>
      <c r="DJ408" t="e">
        <v>#N/A</v>
      </c>
      <c r="DK408" t="e">
        <v>#N/A</v>
      </c>
      <c r="DL408" t="e">
        <v>#N/A</v>
      </c>
      <c r="DM408" t="e">
        <v>#N/A</v>
      </c>
      <c r="DN408" t="e">
        <v>#N/A</v>
      </c>
      <c r="DO408" t="e">
        <v>#N/A</v>
      </c>
      <c r="DP408" t="e">
        <v>#N/A</v>
      </c>
      <c r="DQ408" t="e">
        <v>#N/A</v>
      </c>
      <c r="DR408" t="e">
        <v>#N/A</v>
      </c>
      <c r="DS408" t="e">
        <v>#N/A</v>
      </c>
      <c r="DT408" t="e">
        <v>#N/A</v>
      </c>
      <c r="DU408" t="e">
        <v>#N/A</v>
      </c>
      <c r="DV408" t="e">
        <v>#N/A</v>
      </c>
      <c r="DW408" t="e">
        <v>#N/A</v>
      </c>
      <c r="DX408" t="e">
        <v>#N/A</v>
      </c>
      <c r="DY408" t="e">
        <v>#N/A</v>
      </c>
      <c r="DZ408" t="e">
        <v>#N/A</v>
      </c>
      <c r="EA408" t="e">
        <v>#N/A</v>
      </c>
      <c r="EB408" t="e">
        <v>#N/A</v>
      </c>
      <c r="EC408" t="e">
        <v>#N/A</v>
      </c>
    </row>
    <row r="409" spans="1:133" customFormat="1" x14ac:dyDescent="0.25">
      <c r="A409" t="s">
        <v>1124</v>
      </c>
      <c r="B409" t="s">
        <v>1414</v>
      </c>
      <c r="C409">
        <v>409</v>
      </c>
      <c r="D409">
        <v>92696.31251591054</v>
      </c>
      <c r="E409">
        <v>75.988508622864998</v>
      </c>
      <c r="F409">
        <v>1085.2589666677445</v>
      </c>
      <c r="G409">
        <v>47120.540385198532</v>
      </c>
      <c r="H409">
        <v>61.142857139999997</v>
      </c>
      <c r="I409">
        <v>26.886429570000001</v>
      </c>
      <c r="J409">
        <v>20.622394709999998</v>
      </c>
      <c r="K409">
        <v>12.32639842</v>
      </c>
      <c r="L409">
        <v>7.4940125699999998</v>
      </c>
      <c r="M409">
        <v>3926.5714285700001</v>
      </c>
      <c r="N409">
        <v>2861.7142857099998</v>
      </c>
      <c r="O409">
        <v>2810</v>
      </c>
      <c r="P409">
        <v>2820</v>
      </c>
      <c r="Q409">
        <v>2840.7142857099998</v>
      </c>
      <c r="R409">
        <v>2873.8571428499999</v>
      </c>
      <c r="S409">
        <v>1064.8571428499999</v>
      </c>
      <c r="T409">
        <v>966.71428571000001</v>
      </c>
      <c r="U409">
        <v>989.85714284999995</v>
      </c>
      <c r="V409">
        <v>998.28571427999998</v>
      </c>
      <c r="W409">
        <v>1020.8571428499999</v>
      </c>
      <c r="X409">
        <v>27.991421420000002</v>
      </c>
      <c r="Y409">
        <v>1.2721371400000001</v>
      </c>
      <c r="Z409">
        <v>2817.1428571400002</v>
      </c>
      <c r="AA409">
        <v>2781.2857142799999</v>
      </c>
      <c r="AB409">
        <v>2766.8571428499999</v>
      </c>
      <c r="AC409">
        <v>2754.7415571400002</v>
      </c>
      <c r="AD409">
        <v>1120.1428571399999</v>
      </c>
      <c r="AE409">
        <v>1180.71428571</v>
      </c>
      <c r="AF409">
        <v>1223.5714285700001</v>
      </c>
      <c r="AG409">
        <v>1295.1681428500001</v>
      </c>
      <c r="AH409">
        <v>70207.854210570003</v>
      </c>
      <c r="AI409">
        <v>16475.940221000001</v>
      </c>
      <c r="AJ409">
        <v>7.5758695700000001</v>
      </c>
      <c r="AK409">
        <v>173.99216085</v>
      </c>
      <c r="AL409">
        <v>261383.79081014</v>
      </c>
      <c r="AM409">
        <v>49.675857139999998</v>
      </c>
      <c r="AN409">
        <v>2.45216016</v>
      </c>
      <c r="AO409">
        <v>13.15467057</v>
      </c>
      <c r="AP409">
        <v>1.42778571</v>
      </c>
      <c r="AQ409">
        <v>1.46418571</v>
      </c>
      <c r="AR409">
        <v>2.9870857100000001</v>
      </c>
      <c r="AS409">
        <v>4.1073571400000004</v>
      </c>
      <c r="AT409">
        <v>4.5649571399999997</v>
      </c>
      <c r="AU409">
        <v>355654.81331428001</v>
      </c>
      <c r="AV409">
        <v>319902.70447542</v>
      </c>
      <c r="AW409">
        <v>363784.47511642001</v>
      </c>
      <c r="AX409">
        <v>313663.00152842002</v>
      </c>
      <c r="AY409">
        <v>407931.40927114</v>
      </c>
      <c r="AZ409">
        <v>25624.957276280002</v>
      </c>
      <c r="BA409">
        <v>1211.85790185</v>
      </c>
      <c r="BB409">
        <v>6236.3445908499998</v>
      </c>
      <c r="BC409">
        <v>205.75164285</v>
      </c>
      <c r="BD409">
        <v>240.57900171</v>
      </c>
      <c r="BE409">
        <v>120192.01092728</v>
      </c>
      <c r="BF409">
        <v>95384.378133709994</v>
      </c>
      <c r="BG409">
        <v>7.3406517100000004</v>
      </c>
      <c r="BH409">
        <v>282.85714285</v>
      </c>
      <c r="BI409">
        <v>284.14285713999999</v>
      </c>
      <c r="BJ409">
        <v>271.59523809000001</v>
      </c>
      <c r="BK409">
        <v>281.71428571000001</v>
      </c>
      <c r="BL409">
        <v>250.85714285</v>
      </c>
      <c r="BM409">
        <v>18.647648</v>
      </c>
      <c r="BN409">
        <v>2.1662620000000001</v>
      </c>
      <c r="BO409">
        <v>0.46818500000000002</v>
      </c>
      <c r="BP409">
        <v>0.51173528000000001</v>
      </c>
      <c r="BQ409">
        <v>30.27595127</v>
      </c>
      <c r="BR409">
        <v>255.14285713999999</v>
      </c>
      <c r="BS409">
        <v>8407.6156254199996</v>
      </c>
      <c r="BT409">
        <v>37153.032396850002</v>
      </c>
      <c r="BU409">
        <v>138265.28914514001</v>
      </c>
      <c r="BV409">
        <v>1036727.06454528</v>
      </c>
      <c r="BW409">
        <v>1674.0598008500001</v>
      </c>
      <c r="BX409">
        <v>49.29308391</v>
      </c>
      <c r="BY409">
        <v>10.517922</v>
      </c>
      <c r="BZ409">
        <v>139.5</v>
      </c>
      <c r="CA409">
        <v>128.75</v>
      </c>
      <c r="CB409">
        <v>134.90277777</v>
      </c>
      <c r="CC409">
        <v>137.17857142</v>
      </c>
      <c r="CD409">
        <v>140.57142856999999</v>
      </c>
      <c r="CE409">
        <v>110.42857142</v>
      </c>
      <c r="CF409">
        <v>104.97222222000001</v>
      </c>
      <c r="CG409">
        <v>109.81944444</v>
      </c>
      <c r="CH409">
        <v>110.35714285</v>
      </c>
      <c r="CI409">
        <v>111.78571427999999</v>
      </c>
      <c r="CJ409">
        <v>28.928571420000001</v>
      </c>
      <c r="CK409">
        <v>23.77777777</v>
      </c>
      <c r="CL409">
        <v>25.083333329999999</v>
      </c>
      <c r="CM409">
        <v>26.821428569999998</v>
      </c>
      <c r="CN409">
        <v>28.571428569999998</v>
      </c>
      <c r="CO409">
        <v>3.609235</v>
      </c>
      <c r="CP409">
        <v>85.714285709999999</v>
      </c>
      <c r="CQ409">
        <v>77.333333330000002</v>
      </c>
      <c r="CR409">
        <v>15.83333333</v>
      </c>
      <c r="CS409">
        <v>31</v>
      </c>
      <c r="CT409">
        <v>89.285714279999993</v>
      </c>
      <c r="CU409">
        <v>86</v>
      </c>
      <c r="CV409">
        <v>79.388888890000004</v>
      </c>
      <c r="CW409">
        <v>68.666666660000004</v>
      </c>
      <c r="CX409">
        <v>28.428571420000001</v>
      </c>
      <c r="CY409">
        <v>74.857142850000002</v>
      </c>
      <c r="CZ409">
        <v>81.285714279999993</v>
      </c>
      <c r="DA409">
        <v>89.142857140000004</v>
      </c>
      <c r="DB409">
        <v>820.64285714000005</v>
      </c>
      <c r="DC409">
        <v>27.14285714</v>
      </c>
      <c r="DD409">
        <v>69.285714279999993</v>
      </c>
      <c r="DE409">
        <v>75.285714279999993</v>
      </c>
      <c r="DF409">
        <v>85.714285709999999</v>
      </c>
      <c r="DG409">
        <v>781.64285714000005</v>
      </c>
      <c r="DH409" t="e">
        <v>#N/A</v>
      </c>
      <c r="DI409" t="e">
        <v>#N/A</v>
      </c>
      <c r="DJ409" t="e">
        <v>#N/A</v>
      </c>
      <c r="DK409" t="e">
        <v>#N/A</v>
      </c>
      <c r="DL409" t="e">
        <v>#N/A</v>
      </c>
      <c r="DM409" t="e">
        <v>#N/A</v>
      </c>
      <c r="DN409" t="e">
        <v>#N/A</v>
      </c>
      <c r="DO409" t="e">
        <v>#N/A</v>
      </c>
      <c r="DP409" t="e">
        <v>#N/A</v>
      </c>
      <c r="DQ409" t="e">
        <v>#N/A</v>
      </c>
      <c r="DR409" t="e">
        <v>#N/A</v>
      </c>
      <c r="DS409" t="e">
        <v>#N/A</v>
      </c>
      <c r="DT409" t="e">
        <v>#N/A</v>
      </c>
      <c r="DU409" t="e">
        <v>#N/A</v>
      </c>
      <c r="DV409" t="e">
        <v>#N/A</v>
      </c>
      <c r="DW409" t="e">
        <v>#N/A</v>
      </c>
      <c r="DX409" t="e">
        <v>#N/A</v>
      </c>
      <c r="DY409" t="e">
        <v>#N/A</v>
      </c>
      <c r="DZ409" t="e">
        <v>#N/A</v>
      </c>
      <c r="EA409" t="e">
        <v>#N/A</v>
      </c>
      <c r="EB409" t="e">
        <v>#N/A</v>
      </c>
      <c r="EC409" t="e">
        <v>#N/A</v>
      </c>
    </row>
    <row r="410" spans="1:133" customFormat="1" x14ac:dyDescent="0.25">
      <c r="A410" t="s">
        <v>1125</v>
      </c>
      <c r="B410" t="s">
        <v>1415</v>
      </c>
      <c r="C410">
        <v>410</v>
      </c>
      <c r="D410">
        <v>89122.645874759997</v>
      </c>
      <c r="E410">
        <v>58.145808601282731</v>
      </c>
      <c r="F410">
        <v>1373.1296197460381</v>
      </c>
      <c r="G410">
        <v>50162.620545216894</v>
      </c>
      <c r="H410">
        <v>90.428571419999997</v>
      </c>
      <c r="I410">
        <v>27.286328279999999</v>
      </c>
      <c r="J410">
        <v>25.703952569999998</v>
      </c>
      <c r="K410">
        <v>6.9484942800000002</v>
      </c>
      <c r="L410">
        <v>4.8638827100000004</v>
      </c>
      <c r="M410">
        <v>5624.5714285699996</v>
      </c>
      <c r="N410">
        <v>4082.42857142</v>
      </c>
      <c r="O410">
        <v>4052.42857142</v>
      </c>
      <c r="P410">
        <v>4065.8571428499999</v>
      </c>
      <c r="Q410">
        <v>4051.8571428499999</v>
      </c>
      <c r="R410">
        <v>4086.42857142</v>
      </c>
      <c r="S410">
        <v>1542.1428571399999</v>
      </c>
      <c r="T410">
        <v>1331.1428571399999</v>
      </c>
      <c r="U410">
        <v>1381.1428571399999</v>
      </c>
      <c r="V410">
        <v>1427.5714285700001</v>
      </c>
      <c r="W410">
        <v>1460.5714285700001</v>
      </c>
      <c r="X410">
        <v>17.838748850000002</v>
      </c>
      <c r="Y410">
        <v>0.76561599999999996</v>
      </c>
      <c r="Z410">
        <v>4032.2857142799999</v>
      </c>
      <c r="AA410">
        <v>3988.42857142</v>
      </c>
      <c r="AB410">
        <v>3944</v>
      </c>
      <c r="AC410">
        <v>3962.9137428499998</v>
      </c>
      <c r="AD410">
        <v>1649.5714285700001</v>
      </c>
      <c r="AE410">
        <v>1752.5714285700001</v>
      </c>
      <c r="AF410">
        <v>1822.5714285700001</v>
      </c>
      <c r="AG410">
        <v>1928.9580571399999</v>
      </c>
      <c r="AH410">
        <v>65045.680041710002</v>
      </c>
      <c r="AI410">
        <v>9637.6436197099993</v>
      </c>
      <c r="AJ410">
        <v>3.2962981400000002</v>
      </c>
      <c r="AK410">
        <v>167.90487142000001</v>
      </c>
      <c r="AL410">
        <v>240939.98778957</v>
      </c>
      <c r="AM410">
        <v>48.848571419999999</v>
      </c>
      <c r="AN410">
        <v>2.0767412599999999</v>
      </c>
      <c r="AO410">
        <v>11.15212857</v>
      </c>
      <c r="AP410">
        <v>2.0150571400000001</v>
      </c>
      <c r="AQ410">
        <v>-1.0745</v>
      </c>
      <c r="AR410">
        <v>-9.1985709999999998E-2</v>
      </c>
      <c r="AS410">
        <v>0.56778571</v>
      </c>
      <c r="AT410">
        <v>8.8414279999999998E-2</v>
      </c>
      <c r="AU410">
        <v>414235.30653300002</v>
      </c>
      <c r="AV410">
        <v>297004.81074356998</v>
      </c>
      <c r="AW410">
        <v>309051.27670799999</v>
      </c>
      <c r="AX410">
        <v>341756.50988114002</v>
      </c>
      <c r="AY410">
        <v>383252.82515614002</v>
      </c>
      <c r="AZ410">
        <v>21927.407614849999</v>
      </c>
      <c r="BA410">
        <v>672.19350141999996</v>
      </c>
      <c r="BB410">
        <v>3318.3878464200002</v>
      </c>
      <c r="BC410">
        <v>131.58850357</v>
      </c>
      <c r="BD410">
        <v>145.39431300000001</v>
      </c>
      <c r="BE410">
        <v>105384.20225471001</v>
      </c>
      <c r="BF410">
        <v>82169.487178419993</v>
      </c>
      <c r="BG410">
        <v>5.2773637100000004</v>
      </c>
      <c r="BH410">
        <v>295.42857142000003</v>
      </c>
      <c r="BI410">
        <v>335.46428571000001</v>
      </c>
      <c r="BJ410">
        <v>335.11111111000002</v>
      </c>
      <c r="BK410">
        <v>314.71428571000001</v>
      </c>
      <c r="BL410">
        <v>294.57142857000002</v>
      </c>
      <c r="BM410">
        <v>12.78914728</v>
      </c>
      <c r="BN410">
        <v>1.1439395000000001</v>
      </c>
      <c r="BO410">
        <v>0.50432571000000004</v>
      </c>
      <c r="BP410">
        <v>0.47778999999999999</v>
      </c>
      <c r="BQ410">
        <v>26.811866989999999</v>
      </c>
      <c r="BR410">
        <v>277</v>
      </c>
      <c r="BS410">
        <v>5202.5860305699998</v>
      </c>
      <c r="BT410">
        <v>35774.801081570004</v>
      </c>
      <c r="BU410">
        <v>131745.28954371001</v>
      </c>
      <c r="BV410">
        <v>1008263.40519928</v>
      </c>
      <c r="BW410">
        <v>1850.58433257</v>
      </c>
      <c r="BX410">
        <v>40.964014339999999</v>
      </c>
      <c r="BY410">
        <v>10.361530569999999</v>
      </c>
      <c r="BZ410">
        <v>207.5</v>
      </c>
      <c r="CA410">
        <v>207.2</v>
      </c>
      <c r="CB410">
        <v>173.41666666</v>
      </c>
      <c r="CC410">
        <v>200.05555555000001</v>
      </c>
      <c r="CD410">
        <v>197.14285713999999</v>
      </c>
      <c r="CE410">
        <v>161.35714285</v>
      </c>
      <c r="CF410">
        <v>159.73333332999999</v>
      </c>
      <c r="CG410">
        <v>135.05000000000001</v>
      </c>
      <c r="CH410">
        <v>157.52777777</v>
      </c>
      <c r="CI410">
        <v>152.28571428000001</v>
      </c>
      <c r="CJ410">
        <v>45.857142850000002</v>
      </c>
      <c r="CK410">
        <v>47.466666660000001</v>
      </c>
      <c r="CL410">
        <v>38.36666666</v>
      </c>
      <c r="CM410">
        <v>42.527777780000001</v>
      </c>
      <c r="CN410">
        <v>45.214285709999999</v>
      </c>
      <c r="CO410">
        <v>3.66619457</v>
      </c>
      <c r="CP410">
        <v>86.571428569999995</v>
      </c>
      <c r="CQ410">
        <v>81.305555560000002</v>
      </c>
      <c r="CR410">
        <v>13.33333333</v>
      </c>
      <c r="CS410">
        <v>31.428571420000001</v>
      </c>
      <c r="CT410">
        <v>84.857142850000002</v>
      </c>
      <c r="CU410">
        <v>84.714285709999999</v>
      </c>
      <c r="CV410">
        <v>74.736111109999996</v>
      </c>
      <c r="CW410">
        <v>55.333333330000002</v>
      </c>
      <c r="CX410">
        <v>31.857142849999999</v>
      </c>
      <c r="CY410">
        <v>66</v>
      </c>
      <c r="CZ410">
        <v>76.285714279999993</v>
      </c>
      <c r="DA410">
        <v>87.428571419999997</v>
      </c>
      <c r="DB410">
        <v>640.78571427999998</v>
      </c>
      <c r="DC410">
        <v>31.857142849999999</v>
      </c>
      <c r="DD410">
        <v>66</v>
      </c>
      <c r="DE410">
        <v>76.285714279999993</v>
      </c>
      <c r="DF410">
        <v>87.428571419999997</v>
      </c>
      <c r="DG410">
        <v>837.78571427999998</v>
      </c>
      <c r="DH410" t="e">
        <v>#N/A</v>
      </c>
      <c r="DI410" t="e">
        <v>#N/A</v>
      </c>
      <c r="DJ410" t="e">
        <v>#N/A</v>
      </c>
      <c r="DK410" t="e">
        <v>#N/A</v>
      </c>
      <c r="DL410" t="e">
        <v>#N/A</v>
      </c>
      <c r="DM410" t="e">
        <v>#N/A</v>
      </c>
      <c r="DN410" t="e">
        <v>#N/A</v>
      </c>
      <c r="DO410" t="e">
        <v>#N/A</v>
      </c>
      <c r="DP410" t="e">
        <v>#N/A</v>
      </c>
      <c r="DQ410" t="e">
        <v>#N/A</v>
      </c>
      <c r="DR410" t="e">
        <v>#N/A</v>
      </c>
      <c r="DS410" t="e">
        <v>#N/A</v>
      </c>
      <c r="DT410" t="e">
        <v>#N/A</v>
      </c>
      <c r="DU410" t="e">
        <v>#N/A</v>
      </c>
      <c r="DV410" t="e">
        <v>#N/A</v>
      </c>
      <c r="DW410" t="e">
        <v>#N/A</v>
      </c>
      <c r="DX410" t="e">
        <v>#N/A</v>
      </c>
      <c r="DY410" t="e">
        <v>#N/A</v>
      </c>
      <c r="DZ410" t="e">
        <v>#N/A</v>
      </c>
      <c r="EA410" t="e">
        <v>#N/A</v>
      </c>
      <c r="EB410" t="e">
        <v>#N/A</v>
      </c>
      <c r="EC410" t="e">
        <v>#N/A</v>
      </c>
    </row>
    <row r="411" spans="1:133" customFormat="1" x14ac:dyDescent="0.25">
      <c r="A411" t="s">
        <v>1126</v>
      </c>
      <c r="B411" t="s">
        <v>1416</v>
      </c>
      <c r="C411">
        <v>411</v>
      </c>
      <c r="D411">
        <v>63844.3674216</v>
      </c>
      <c r="E411">
        <v>83.495844287650556</v>
      </c>
      <c r="F411">
        <v>1171.328840890538</v>
      </c>
      <c r="G411">
        <v>68905.301604573047</v>
      </c>
      <c r="H411">
        <v>72.571428569999995</v>
      </c>
      <c r="I411">
        <v>26.383362420000001</v>
      </c>
      <c r="J411">
        <v>19.715737140000002</v>
      </c>
      <c r="K411">
        <v>10.26368257</v>
      </c>
      <c r="L411">
        <v>6.4464954199999998</v>
      </c>
      <c r="M411">
        <v>2571.1428571400002</v>
      </c>
      <c r="N411">
        <v>1896</v>
      </c>
      <c r="O411">
        <v>1847.42857142</v>
      </c>
      <c r="P411">
        <v>1863.71428571</v>
      </c>
      <c r="Q411">
        <v>1877</v>
      </c>
      <c r="R411">
        <v>1901.5714285700001</v>
      </c>
      <c r="S411">
        <v>675.14285714000005</v>
      </c>
      <c r="T411">
        <v>608.14285714000005</v>
      </c>
      <c r="U411">
        <v>627.57142856999997</v>
      </c>
      <c r="V411">
        <v>638.28571427999998</v>
      </c>
      <c r="W411">
        <v>654.85714284999995</v>
      </c>
      <c r="X411">
        <v>24.47607928</v>
      </c>
      <c r="Y411">
        <v>1.0667322800000001</v>
      </c>
      <c r="Z411">
        <v>1893</v>
      </c>
      <c r="AA411">
        <v>1866.71428571</v>
      </c>
      <c r="AB411">
        <v>1833.2857142800001</v>
      </c>
      <c r="AC411">
        <v>1845.0661571400001</v>
      </c>
      <c r="AD411">
        <v>712.42857142000003</v>
      </c>
      <c r="AE411">
        <v>759.42857142000003</v>
      </c>
      <c r="AF411">
        <v>792.42857142000003</v>
      </c>
      <c r="AG411">
        <v>835.60709999999995</v>
      </c>
      <c r="AH411">
        <v>71090.122834850001</v>
      </c>
      <c r="AI411">
        <v>14478.96936157</v>
      </c>
      <c r="AJ411">
        <v>11.918366710000001</v>
      </c>
      <c r="AK411">
        <v>48.950290850000002</v>
      </c>
      <c r="AL411">
        <v>269130.31107013999</v>
      </c>
      <c r="AM411">
        <v>54.84671428</v>
      </c>
      <c r="AN411">
        <v>2.1581642400000001</v>
      </c>
      <c r="AO411">
        <v>13.137969569999999</v>
      </c>
      <c r="AP411">
        <v>8.4590142799999999</v>
      </c>
      <c r="AQ411">
        <v>7.0306571399999997</v>
      </c>
      <c r="AR411">
        <v>5.6337285699999997</v>
      </c>
      <c r="AS411">
        <v>5.0274142800000003</v>
      </c>
      <c r="AT411">
        <v>2.7212285700000001</v>
      </c>
      <c r="AU411">
        <v>420803.24938742002</v>
      </c>
      <c r="AV411">
        <v>334836.97087114002</v>
      </c>
      <c r="AW411">
        <v>353004.50340784999</v>
      </c>
      <c r="AX411">
        <v>392964.27190857002</v>
      </c>
      <c r="AY411">
        <v>391524.32765300001</v>
      </c>
      <c r="AZ411">
        <v>29665.394097280001</v>
      </c>
      <c r="BA411">
        <v>931.10498299999995</v>
      </c>
      <c r="BB411">
        <v>6254.8823621399997</v>
      </c>
      <c r="BC411">
        <v>106.00428914</v>
      </c>
      <c r="BD411">
        <v>261.72810742000001</v>
      </c>
      <c r="BE411">
        <v>135351.67061470999</v>
      </c>
      <c r="BF411">
        <v>112092.80145899999</v>
      </c>
      <c r="BG411">
        <v>7.1546185700000002</v>
      </c>
      <c r="BH411">
        <v>177.71428571000001</v>
      </c>
      <c r="BI411">
        <v>169.89285713999999</v>
      </c>
      <c r="BJ411">
        <v>170.59523809000001</v>
      </c>
      <c r="BK411">
        <v>168.28571428000001</v>
      </c>
      <c r="BL411">
        <v>168</v>
      </c>
      <c r="BM411">
        <v>18.432206140000002</v>
      </c>
      <c r="BN411">
        <v>2.3971871999999999</v>
      </c>
      <c r="BO411">
        <v>0.48852266</v>
      </c>
      <c r="BP411">
        <v>0.49695440000000002</v>
      </c>
      <c r="BQ411">
        <v>34.773620600000001</v>
      </c>
      <c r="BR411">
        <v>153</v>
      </c>
      <c r="BS411">
        <v>6876.3175158499998</v>
      </c>
      <c r="BT411">
        <v>35029.704592280003</v>
      </c>
      <c r="BU411">
        <v>132756.34704113999</v>
      </c>
      <c r="BV411">
        <v>1242518.3877081401</v>
      </c>
      <c r="BW411">
        <v>1979.33331071</v>
      </c>
      <c r="BX411">
        <v>54.798851759999998</v>
      </c>
      <c r="BY411">
        <v>8.7321161400000005</v>
      </c>
      <c r="BZ411">
        <v>73.857142850000002</v>
      </c>
      <c r="CA411">
        <v>75.059523810000002</v>
      </c>
      <c r="CB411">
        <v>71.202380950000006</v>
      </c>
      <c r="CC411">
        <v>69.880952379999997</v>
      </c>
      <c r="CD411">
        <v>75.571428569999995</v>
      </c>
      <c r="CE411">
        <v>59.714285709999999</v>
      </c>
      <c r="CF411">
        <v>61.702380949999998</v>
      </c>
      <c r="CG411">
        <v>66.555555549999994</v>
      </c>
      <c r="CH411">
        <v>65.638888879999996</v>
      </c>
      <c r="CI411">
        <v>61.214285709999999</v>
      </c>
      <c r="CJ411">
        <v>14.21428571</v>
      </c>
      <c r="CK411">
        <v>13.357142850000001</v>
      </c>
      <c r="CL411">
        <v>13.27777777</v>
      </c>
      <c r="CM411">
        <v>13.597222220000001</v>
      </c>
      <c r="CN411">
        <v>14.14285714</v>
      </c>
      <c r="CO411">
        <v>2.8624117099999999</v>
      </c>
      <c r="CP411">
        <v>87.428571419999997</v>
      </c>
      <c r="CR411">
        <v>17.5</v>
      </c>
      <c r="CS411">
        <v>34.571428570000002</v>
      </c>
      <c r="CT411">
        <v>88.428571419999997</v>
      </c>
      <c r="CU411">
        <v>86.142857140000004</v>
      </c>
      <c r="CW411">
        <v>67</v>
      </c>
      <c r="CX411">
        <v>30.285714280000001</v>
      </c>
      <c r="CY411">
        <v>72</v>
      </c>
      <c r="CZ411">
        <v>78.857142850000002</v>
      </c>
      <c r="DA411">
        <v>83.714285709999999</v>
      </c>
      <c r="DB411">
        <v>669.28571427999998</v>
      </c>
      <c r="DC411">
        <v>30.428571420000001</v>
      </c>
      <c r="DD411">
        <v>69.571428569999995</v>
      </c>
      <c r="DE411">
        <v>79.857142850000002</v>
      </c>
      <c r="DF411">
        <v>87.285714279999993</v>
      </c>
      <c r="DG411">
        <v>620.71428571000001</v>
      </c>
      <c r="DH411" t="e">
        <v>#N/A</v>
      </c>
      <c r="DI411" t="e">
        <v>#N/A</v>
      </c>
      <c r="DJ411" t="e">
        <v>#N/A</v>
      </c>
      <c r="DK411" t="e">
        <v>#N/A</v>
      </c>
      <c r="DL411" t="e">
        <v>#N/A</v>
      </c>
      <c r="DM411" t="e">
        <v>#N/A</v>
      </c>
      <c r="DN411" t="e">
        <v>#N/A</v>
      </c>
      <c r="DO411" t="e">
        <v>#N/A</v>
      </c>
      <c r="DP411" t="e">
        <v>#N/A</v>
      </c>
      <c r="DQ411" t="e">
        <v>#N/A</v>
      </c>
      <c r="DR411" t="e">
        <v>#N/A</v>
      </c>
      <c r="DS411" t="e">
        <v>#N/A</v>
      </c>
      <c r="DT411" t="e">
        <v>#N/A</v>
      </c>
      <c r="DU411" t="e">
        <v>#N/A</v>
      </c>
      <c r="DV411" t="e">
        <v>#N/A</v>
      </c>
      <c r="DW411" t="e">
        <v>#N/A</v>
      </c>
      <c r="DX411" t="e">
        <v>#N/A</v>
      </c>
      <c r="DY411" t="e">
        <v>#N/A</v>
      </c>
      <c r="DZ411" t="e">
        <v>#N/A</v>
      </c>
      <c r="EA411" t="e">
        <v>#N/A</v>
      </c>
      <c r="EB411" t="e">
        <v>#N/A</v>
      </c>
      <c r="EC411" t="e">
        <v>#N/A</v>
      </c>
    </row>
    <row r="412" spans="1:133" customFormat="1" x14ac:dyDescent="0.25">
      <c r="A412" t="s">
        <v>1127</v>
      </c>
      <c r="B412" t="s">
        <v>1417</v>
      </c>
      <c r="C412">
        <v>412</v>
      </c>
      <c r="D412">
        <v>220342.12391380654</v>
      </c>
      <c r="E412">
        <v>105.85331546637345</v>
      </c>
      <c r="F412">
        <v>737.32354554280653</v>
      </c>
      <c r="G412">
        <v>27377.277518467941</v>
      </c>
      <c r="H412">
        <v>91.428571419999997</v>
      </c>
      <c r="I412">
        <v>28.723772140000001</v>
      </c>
      <c r="J412">
        <v>37.800004569999999</v>
      </c>
      <c r="K412">
        <v>8.4782764200000003</v>
      </c>
      <c r="L412">
        <v>5.7401492799999998</v>
      </c>
      <c r="M412">
        <v>10143.85714285</v>
      </c>
      <c r="N412">
        <v>7252.8571428499999</v>
      </c>
      <c r="O412">
        <v>7151.5714285699996</v>
      </c>
      <c r="P412">
        <v>7186.4285714199996</v>
      </c>
      <c r="Q412">
        <v>7211.7142857099998</v>
      </c>
      <c r="R412">
        <v>7255.7142857099998</v>
      </c>
      <c r="S412">
        <v>2891</v>
      </c>
      <c r="T412">
        <v>2365.42857142</v>
      </c>
      <c r="U412">
        <v>2480.8571428499999</v>
      </c>
      <c r="V412">
        <v>2560.42857142</v>
      </c>
      <c r="W412">
        <v>2696.1428571400002</v>
      </c>
      <c r="X412">
        <v>20.092976570000001</v>
      </c>
      <c r="Y412">
        <v>0.95044814</v>
      </c>
      <c r="Z412">
        <v>7137.5714285699996</v>
      </c>
      <c r="AA412">
        <v>7053.7142857099998</v>
      </c>
      <c r="AB412">
        <v>7034.2857142800003</v>
      </c>
      <c r="AC412">
        <v>7059.1982428499996</v>
      </c>
      <c r="AD412">
        <v>3075.2857142799999</v>
      </c>
      <c r="AE412">
        <v>3296.7142857099998</v>
      </c>
      <c r="AF412">
        <v>3511</v>
      </c>
      <c r="AG412">
        <v>3727.3449000000001</v>
      </c>
      <c r="AH412">
        <v>57200.966652709998</v>
      </c>
      <c r="AI412">
        <v>9573.3958810000004</v>
      </c>
      <c r="AJ412">
        <v>-105.74245514</v>
      </c>
      <c r="AK412">
        <v>99.980028849999997</v>
      </c>
      <c r="AL412">
        <v>198634.65574428</v>
      </c>
      <c r="AM412">
        <v>66.139142849999999</v>
      </c>
      <c r="AN412">
        <v>1.8287420000000001</v>
      </c>
      <c r="AO412">
        <v>4.3940065700000002</v>
      </c>
      <c r="AP412">
        <v>-17.87315714</v>
      </c>
      <c r="AQ412">
        <v>-14.497514280000001</v>
      </c>
      <c r="AR412">
        <v>-18.210728570000001</v>
      </c>
      <c r="AS412">
        <v>-16.40747142</v>
      </c>
      <c r="AT412">
        <v>-19.443828570000001</v>
      </c>
      <c r="AU412">
        <v>250494.28463842001</v>
      </c>
      <c r="AV412">
        <v>210405.83464941999</v>
      </c>
      <c r="AW412">
        <v>202619.86418584999</v>
      </c>
      <c r="AX412">
        <v>226371.35376828001</v>
      </c>
      <c r="AY412">
        <v>240102.97042457</v>
      </c>
      <c r="AZ412">
        <v>16239.45546071</v>
      </c>
      <c r="BA412">
        <v>384.84332827999998</v>
      </c>
      <c r="BB412">
        <v>2709.8273195699999</v>
      </c>
      <c r="BC412">
        <v>138.04053757</v>
      </c>
      <c r="BD412">
        <v>140.15282142000001</v>
      </c>
      <c r="BE412">
        <v>70482.083398279996</v>
      </c>
      <c r="BF412">
        <v>56914.494422850003</v>
      </c>
      <c r="BG412">
        <v>6.4643639999999998</v>
      </c>
      <c r="BH412">
        <v>648.57142856999997</v>
      </c>
      <c r="BI412">
        <v>670.35714284999995</v>
      </c>
      <c r="BJ412">
        <v>679.17857142000003</v>
      </c>
      <c r="BK412">
        <v>663</v>
      </c>
      <c r="BL412">
        <v>644</v>
      </c>
      <c r="BM412">
        <v>15.83824871</v>
      </c>
      <c r="BN412">
        <v>2.7982035700000001</v>
      </c>
      <c r="BO412">
        <v>0.28216827999999999</v>
      </c>
      <c r="BP412">
        <v>0.55820413999999996</v>
      </c>
      <c r="BQ412">
        <v>35.214494690000002</v>
      </c>
      <c r="BR412">
        <v>521.42857142000003</v>
      </c>
      <c r="BS412">
        <v>6100.5776725699998</v>
      </c>
      <c r="BT412">
        <v>36542.29694457</v>
      </c>
      <c r="BU412">
        <v>126297.390418</v>
      </c>
      <c r="BV412">
        <v>963954.97992399998</v>
      </c>
      <c r="BW412">
        <v>1067.22300857</v>
      </c>
      <c r="BX412">
        <v>60.419948740000002</v>
      </c>
      <c r="BY412">
        <v>10.13342228</v>
      </c>
      <c r="BZ412">
        <v>395.42857142000003</v>
      </c>
      <c r="CA412">
        <v>358.54761903999997</v>
      </c>
      <c r="CB412">
        <v>371.27380951999999</v>
      </c>
      <c r="CC412">
        <v>363.79761903999997</v>
      </c>
      <c r="CD412">
        <v>380.21428571000001</v>
      </c>
      <c r="CE412">
        <v>305.42857142000003</v>
      </c>
      <c r="CF412">
        <v>278.08333333000002</v>
      </c>
      <c r="CG412">
        <v>285.91666665999998</v>
      </c>
      <c r="CH412">
        <v>279.36904761</v>
      </c>
      <c r="CI412">
        <v>290.57142857000002</v>
      </c>
      <c r="CJ412">
        <v>89.571428569999995</v>
      </c>
      <c r="CK412">
        <v>80.464285709999999</v>
      </c>
      <c r="CL412">
        <v>85.357142850000002</v>
      </c>
      <c r="CM412">
        <v>84.428571419999997</v>
      </c>
      <c r="CN412">
        <v>89.071428569999995</v>
      </c>
      <c r="CO412">
        <v>3.8054252800000001</v>
      </c>
      <c r="CP412">
        <v>86</v>
      </c>
      <c r="CQ412">
        <v>74.055555560000002</v>
      </c>
      <c r="CR412">
        <v>12.666666660000001</v>
      </c>
      <c r="CS412">
        <v>31.285714280000001</v>
      </c>
      <c r="CT412">
        <v>84.142857140000004</v>
      </c>
      <c r="CU412">
        <v>82.571428569999995</v>
      </c>
      <c r="CV412">
        <v>79.064814810000001</v>
      </c>
      <c r="CW412">
        <v>38.857142850000002</v>
      </c>
      <c r="CX412">
        <v>31.714285709999999</v>
      </c>
      <c r="CY412">
        <v>69.714285709999999</v>
      </c>
      <c r="CZ412">
        <v>74</v>
      </c>
      <c r="DA412">
        <v>85.571428569999995</v>
      </c>
      <c r="DB412">
        <v>417.57142857000002</v>
      </c>
      <c r="DC412">
        <v>31.714285709999999</v>
      </c>
      <c r="DD412">
        <v>69.714285709999999</v>
      </c>
      <c r="DE412">
        <v>74</v>
      </c>
      <c r="DF412">
        <v>85.571428569999995</v>
      </c>
      <c r="DG412">
        <v>660.64285714000005</v>
      </c>
      <c r="DH412" t="e">
        <v>#N/A</v>
      </c>
      <c r="DI412" t="e">
        <v>#N/A</v>
      </c>
      <c r="DJ412" t="e">
        <v>#N/A</v>
      </c>
      <c r="DK412" t="e">
        <v>#N/A</v>
      </c>
      <c r="DL412" t="e">
        <v>#N/A</v>
      </c>
      <c r="DM412" t="e">
        <v>#N/A</v>
      </c>
      <c r="DN412" t="e">
        <v>#N/A</v>
      </c>
      <c r="DO412" t="e">
        <v>#N/A</v>
      </c>
      <c r="DP412" t="e">
        <v>#N/A</v>
      </c>
      <c r="DQ412" t="e">
        <v>#N/A</v>
      </c>
      <c r="DR412" t="e">
        <v>#N/A</v>
      </c>
      <c r="DS412" t="e">
        <v>#N/A</v>
      </c>
      <c r="DT412" t="e">
        <v>#N/A</v>
      </c>
      <c r="DU412" t="e">
        <v>#N/A</v>
      </c>
      <c r="DV412" t="e">
        <v>#N/A</v>
      </c>
      <c r="DW412" t="e">
        <v>#N/A</v>
      </c>
      <c r="DX412" t="e">
        <v>#N/A</v>
      </c>
      <c r="DY412" t="e">
        <v>#N/A</v>
      </c>
      <c r="DZ412" t="e">
        <v>#N/A</v>
      </c>
      <c r="EA412" t="e">
        <v>#N/A</v>
      </c>
      <c r="EB412" t="e">
        <v>#N/A</v>
      </c>
      <c r="EC412" t="e">
        <v>#N/A</v>
      </c>
    </row>
    <row r="413" spans="1:133" customFormat="1" x14ac:dyDescent="0.25">
      <c r="A413" t="s">
        <v>1128</v>
      </c>
      <c r="B413" t="s">
        <v>1418</v>
      </c>
      <c r="C413">
        <v>413</v>
      </c>
      <c r="D413">
        <v>187673.85992276692</v>
      </c>
      <c r="E413">
        <v>64.945747980113154</v>
      </c>
      <c r="F413">
        <v>1282.5752128386191</v>
      </c>
      <c r="G413">
        <v>56562.639920736481</v>
      </c>
      <c r="H413">
        <v>81.857142850000002</v>
      </c>
      <c r="I413">
        <v>27.457320419999999</v>
      </c>
      <c r="J413">
        <v>23.951194569999998</v>
      </c>
      <c r="K413">
        <v>10.297264419999999</v>
      </c>
      <c r="L413">
        <v>6.5471149999999998</v>
      </c>
      <c r="M413">
        <v>9526.2857142800003</v>
      </c>
      <c r="N413">
        <v>6910.5714285699996</v>
      </c>
      <c r="O413">
        <v>6703.5714285699996</v>
      </c>
      <c r="P413">
        <v>6766.2857142800003</v>
      </c>
      <c r="Q413">
        <v>6824.4285714199996</v>
      </c>
      <c r="R413">
        <v>6876.2857142800003</v>
      </c>
      <c r="S413">
        <v>2615.7142857099998</v>
      </c>
      <c r="T413">
        <v>2395.2857142799999</v>
      </c>
      <c r="U413">
        <v>2456.42857142</v>
      </c>
      <c r="V413">
        <v>2476.5714285700001</v>
      </c>
      <c r="W413">
        <v>2529.1428571400002</v>
      </c>
      <c r="X413">
        <v>23.850729279999999</v>
      </c>
      <c r="Y413">
        <v>1.1460964199999999</v>
      </c>
      <c r="Z413">
        <v>6872.5714285699996</v>
      </c>
      <c r="AA413">
        <v>6822.8571428499999</v>
      </c>
      <c r="AB413">
        <v>6777.1428571400002</v>
      </c>
      <c r="AC413">
        <v>6727.8245428500004</v>
      </c>
      <c r="AD413">
        <v>2766.1428571400002</v>
      </c>
      <c r="AE413">
        <v>2911.8571428499999</v>
      </c>
      <c r="AF413">
        <v>3009.2857142799999</v>
      </c>
      <c r="AG413">
        <v>3166.87455714</v>
      </c>
      <c r="AH413">
        <v>70706.067371280005</v>
      </c>
      <c r="AI413">
        <v>14050.225956140001</v>
      </c>
      <c r="AJ413">
        <v>20.37177771</v>
      </c>
      <c r="AK413">
        <v>126.69003057</v>
      </c>
      <c r="AL413">
        <v>257852.97109271001</v>
      </c>
      <c r="AM413">
        <v>48.753999999999998</v>
      </c>
      <c r="AN413">
        <v>2.29104134</v>
      </c>
      <c r="AO413">
        <v>10.777197279999999</v>
      </c>
      <c r="AP413">
        <v>4.1268285699999998</v>
      </c>
      <c r="AQ413">
        <v>3.0408714200000002</v>
      </c>
      <c r="AR413">
        <v>2.3617285699999999</v>
      </c>
      <c r="AS413">
        <v>4.1270428499999996</v>
      </c>
      <c r="AT413">
        <v>6.3003857099999996</v>
      </c>
      <c r="AU413">
        <v>378893.83536271</v>
      </c>
      <c r="AV413">
        <v>314599.39095313998</v>
      </c>
      <c r="AW413">
        <v>352699.94769433001</v>
      </c>
      <c r="AX413">
        <v>327513.54423871002</v>
      </c>
      <c r="AY413">
        <v>364774.43599142</v>
      </c>
      <c r="AZ413">
        <v>25039.335687999999</v>
      </c>
      <c r="BA413">
        <v>897.90173085000004</v>
      </c>
      <c r="BB413">
        <v>5099.1150241400001</v>
      </c>
      <c r="BC413">
        <v>110.56816728</v>
      </c>
      <c r="BD413">
        <v>76.943327569999994</v>
      </c>
      <c r="BE413">
        <v>109443.95096971</v>
      </c>
      <c r="BF413">
        <v>91136.114984999993</v>
      </c>
      <c r="BG413">
        <v>6.6970044199999998</v>
      </c>
      <c r="BH413">
        <v>635.28571427999998</v>
      </c>
      <c r="BI413">
        <v>614.70238095000002</v>
      </c>
      <c r="BJ413">
        <v>629.61111111000002</v>
      </c>
      <c r="BK413">
        <v>692.14285714000005</v>
      </c>
      <c r="BL413">
        <v>630.42857142000003</v>
      </c>
      <c r="BM413">
        <v>17.143732709999998</v>
      </c>
      <c r="BN413">
        <v>1.5052116600000001</v>
      </c>
      <c r="BO413">
        <v>0.53355185000000005</v>
      </c>
      <c r="BP413">
        <v>0.44296328000000001</v>
      </c>
      <c r="BQ413">
        <v>26.488366389999999</v>
      </c>
      <c r="BR413">
        <v>590.42857142000003</v>
      </c>
      <c r="BS413">
        <v>7739.0085924200002</v>
      </c>
      <c r="BT413">
        <v>40085.956964420002</v>
      </c>
      <c r="BU413">
        <v>146334.81928200001</v>
      </c>
      <c r="BV413">
        <v>1056136.3183834199</v>
      </c>
      <c r="BW413">
        <v>2177.80244128</v>
      </c>
      <c r="BX413">
        <v>40.67663237</v>
      </c>
      <c r="BY413">
        <v>10.982925850000001</v>
      </c>
      <c r="BZ413">
        <v>366.78571427999998</v>
      </c>
      <c r="CA413">
        <v>381.72619047000001</v>
      </c>
      <c r="CB413">
        <v>369.36111111000002</v>
      </c>
      <c r="CC413">
        <v>366.80952380999997</v>
      </c>
      <c r="CD413">
        <v>369.07142857000002</v>
      </c>
      <c r="CE413">
        <v>286</v>
      </c>
      <c r="CF413">
        <v>303.17857142000003</v>
      </c>
      <c r="CG413">
        <v>297.63888888999998</v>
      </c>
      <c r="CH413">
        <v>289.02380951999999</v>
      </c>
      <c r="CI413">
        <v>288.57142857000002</v>
      </c>
      <c r="CJ413">
        <v>81.357142850000002</v>
      </c>
      <c r="CK413">
        <v>78.547619040000001</v>
      </c>
      <c r="CL413">
        <v>71.722222220000006</v>
      </c>
      <c r="CM413">
        <v>77.785714279999993</v>
      </c>
      <c r="CN413">
        <v>79.571428569999995</v>
      </c>
      <c r="CO413">
        <v>3.8428292800000001</v>
      </c>
      <c r="CP413">
        <v>86.142857140000004</v>
      </c>
      <c r="CQ413">
        <v>76.382846830000005</v>
      </c>
      <c r="CR413">
        <v>17.760000000000002</v>
      </c>
      <c r="CS413">
        <v>31.857142849999999</v>
      </c>
      <c r="CT413">
        <v>87.285714279999993</v>
      </c>
      <c r="CU413">
        <v>85.285714279999993</v>
      </c>
      <c r="CV413">
        <v>77.400793649999997</v>
      </c>
      <c r="CW413">
        <v>71.5</v>
      </c>
      <c r="CX413">
        <v>32.428571419999997</v>
      </c>
      <c r="CY413">
        <v>71.857142850000002</v>
      </c>
      <c r="CZ413">
        <v>79</v>
      </c>
      <c r="DA413">
        <v>86.571428569999995</v>
      </c>
      <c r="DB413">
        <v>635.35714284999995</v>
      </c>
      <c r="DC413">
        <v>33</v>
      </c>
      <c r="DD413">
        <v>70</v>
      </c>
      <c r="DE413">
        <v>77.714285709999999</v>
      </c>
      <c r="DF413">
        <v>85.857142850000002</v>
      </c>
      <c r="DG413">
        <v>687.21428571000001</v>
      </c>
      <c r="DH413" t="e">
        <v>#N/A</v>
      </c>
      <c r="DI413" t="e">
        <v>#N/A</v>
      </c>
      <c r="DJ413" t="e">
        <v>#N/A</v>
      </c>
      <c r="DK413" t="e">
        <v>#N/A</v>
      </c>
      <c r="DL413" t="e">
        <v>#N/A</v>
      </c>
      <c r="DM413" t="e">
        <v>#N/A</v>
      </c>
      <c r="DN413" t="e">
        <v>#N/A</v>
      </c>
      <c r="DO413" t="e">
        <v>#N/A</v>
      </c>
      <c r="DP413" t="e">
        <v>#N/A</v>
      </c>
      <c r="DQ413" t="e">
        <v>#N/A</v>
      </c>
      <c r="DR413" t="e">
        <v>#N/A</v>
      </c>
      <c r="DS413" t="e">
        <v>#N/A</v>
      </c>
      <c r="DT413" t="e">
        <v>#N/A</v>
      </c>
      <c r="DU413" t="e">
        <v>#N/A</v>
      </c>
      <c r="DV413" t="e">
        <v>#N/A</v>
      </c>
      <c r="DW413" t="e">
        <v>#N/A</v>
      </c>
      <c r="DX413" t="e">
        <v>#N/A</v>
      </c>
      <c r="DY413" t="e">
        <v>#N/A</v>
      </c>
      <c r="DZ413" t="e">
        <v>#N/A</v>
      </c>
      <c r="EA413" t="e">
        <v>#N/A</v>
      </c>
      <c r="EB413" t="e">
        <v>#N/A</v>
      </c>
      <c r="EC413" t="e">
        <v>#N/A</v>
      </c>
    </row>
    <row r="414" spans="1:133" customFormat="1" x14ac:dyDescent="0.25">
      <c r="A414" t="s">
        <v>1129</v>
      </c>
      <c r="B414" t="s">
        <v>1419</v>
      </c>
      <c r="C414">
        <v>414</v>
      </c>
      <c r="D414">
        <v>69960.407858443679</v>
      </c>
      <c r="E414">
        <v>79.672586128065149</v>
      </c>
      <c r="F414">
        <v>1036.0024154111641</v>
      </c>
      <c r="G414">
        <v>61425.343870096163</v>
      </c>
      <c r="H414">
        <v>76.714285709999999</v>
      </c>
      <c r="I414">
        <v>24.818064710000002</v>
      </c>
      <c r="J414">
        <v>24.22408257</v>
      </c>
      <c r="K414">
        <v>8.1821981400000006</v>
      </c>
      <c r="L414">
        <v>5.0679785700000002</v>
      </c>
      <c r="M414">
        <v>2914.8571428499999</v>
      </c>
      <c r="N414">
        <v>2192.5714285700001</v>
      </c>
      <c r="O414">
        <v>2088.2857142799999</v>
      </c>
      <c r="P414">
        <v>2114</v>
      </c>
      <c r="Q414">
        <v>2157.7142857099998</v>
      </c>
      <c r="R414">
        <v>2185.8571428499999</v>
      </c>
      <c r="S414">
        <v>722.28571427999998</v>
      </c>
      <c r="T414">
        <v>616.71428571000001</v>
      </c>
      <c r="U414">
        <v>641.71428571000001</v>
      </c>
      <c r="V414">
        <v>662.85714284999995</v>
      </c>
      <c r="W414">
        <v>683.28571427999998</v>
      </c>
      <c r="X414">
        <v>20.456867419999998</v>
      </c>
      <c r="Y414">
        <v>0.79718871000000002</v>
      </c>
      <c r="Z414">
        <v>2173</v>
      </c>
      <c r="AA414">
        <v>2163.5714285700001</v>
      </c>
      <c r="AB414">
        <v>2139</v>
      </c>
      <c r="AC414">
        <v>2153.3099857100001</v>
      </c>
      <c r="AD414">
        <v>774.28571427999998</v>
      </c>
      <c r="AE414">
        <v>830.85714284999995</v>
      </c>
      <c r="AF414">
        <v>875.85714284999995</v>
      </c>
      <c r="AG414">
        <v>931.8021</v>
      </c>
      <c r="AH414">
        <v>66155.88201257</v>
      </c>
      <c r="AI414">
        <v>11519.30113285</v>
      </c>
      <c r="AJ414">
        <v>13.58260728</v>
      </c>
      <c r="AK414">
        <v>39.114519710000003</v>
      </c>
      <c r="AL414">
        <v>267245.11950641999</v>
      </c>
      <c r="AM414">
        <v>55.155714279999998</v>
      </c>
      <c r="AN414">
        <v>1.98674678</v>
      </c>
      <c r="AO414">
        <v>12.163097</v>
      </c>
      <c r="AP414">
        <v>9.3152428500000006</v>
      </c>
      <c r="AQ414">
        <v>5.9214714199999996</v>
      </c>
      <c r="AR414">
        <v>3.5559428500000001</v>
      </c>
      <c r="AS414">
        <v>3.9649714199999999</v>
      </c>
      <c r="AT414">
        <v>7.3337857099999999</v>
      </c>
      <c r="AU414">
        <v>413491.49200327997</v>
      </c>
      <c r="AV414">
        <v>314000.65159457002</v>
      </c>
      <c r="AW414">
        <v>310631.21071199997</v>
      </c>
      <c r="AX414">
        <v>359143.68175828003</v>
      </c>
      <c r="AY414">
        <v>399956.28537857003</v>
      </c>
      <c r="AZ414">
        <v>24436.918199</v>
      </c>
      <c r="BA414">
        <v>524.18545742000003</v>
      </c>
      <c r="BB414">
        <v>4503.3843349999997</v>
      </c>
      <c r="BC414">
        <v>115.50743614</v>
      </c>
      <c r="BD414">
        <v>458.25009027999999</v>
      </c>
      <c r="BE414">
        <v>125924.692091</v>
      </c>
      <c r="BF414">
        <v>98993.711961570007</v>
      </c>
      <c r="BG414">
        <v>6.0169987100000002</v>
      </c>
      <c r="BH414">
        <v>175.28571428000001</v>
      </c>
      <c r="BI414">
        <v>200.82142856999999</v>
      </c>
      <c r="BJ414">
        <v>200.53571428000001</v>
      </c>
      <c r="BK414">
        <v>175.42857142</v>
      </c>
      <c r="BL414">
        <v>169.42857142</v>
      </c>
      <c r="BM414">
        <v>15.95095985</v>
      </c>
      <c r="BN414">
        <v>3.6666666600000002</v>
      </c>
      <c r="BO414">
        <v>0.46353883000000001</v>
      </c>
      <c r="BP414">
        <v>0.34051999999999999</v>
      </c>
      <c r="BQ414">
        <v>34.150826709999997</v>
      </c>
      <c r="BR414">
        <v>170.71428571000001</v>
      </c>
      <c r="BS414">
        <v>5879.0826390000002</v>
      </c>
      <c r="BT414">
        <v>34811.304614419998</v>
      </c>
      <c r="BU414">
        <v>140454.13566828001</v>
      </c>
      <c r="BV414">
        <v>1051917.2439188501</v>
      </c>
      <c r="BW414">
        <v>1979.3748084199999</v>
      </c>
      <c r="BX414">
        <v>53.238606230000002</v>
      </c>
      <c r="BY414">
        <v>10.445898140000001</v>
      </c>
      <c r="BZ414">
        <v>93.928571419999997</v>
      </c>
      <c r="CA414">
        <v>87.404761899999997</v>
      </c>
      <c r="CB414">
        <v>93.27777777</v>
      </c>
      <c r="CC414">
        <v>87.833333330000002</v>
      </c>
      <c r="CD414">
        <v>92.571428569999995</v>
      </c>
      <c r="CE414">
        <v>73.714285709999999</v>
      </c>
      <c r="CF414">
        <v>70.119047609999996</v>
      </c>
      <c r="CG414">
        <v>74.375</v>
      </c>
      <c r="CH414">
        <v>68.464285709999999</v>
      </c>
      <c r="CI414">
        <v>72.571428569999995</v>
      </c>
      <c r="CJ414">
        <v>19.857142849999999</v>
      </c>
      <c r="CK414">
        <v>17.285714280000001</v>
      </c>
      <c r="CL414">
        <v>18.90277777</v>
      </c>
      <c r="CM414">
        <v>19.369047609999999</v>
      </c>
      <c r="CN414">
        <v>19.5</v>
      </c>
      <c r="CO414">
        <v>3.30288257</v>
      </c>
      <c r="CP414">
        <v>86.071428569999995</v>
      </c>
      <c r="CQ414">
        <v>76.54718699</v>
      </c>
      <c r="CR414">
        <v>17.8</v>
      </c>
      <c r="CS414">
        <v>33.857142850000002</v>
      </c>
      <c r="CT414">
        <v>90.857142850000002</v>
      </c>
      <c r="CU414">
        <v>90.142857140000004</v>
      </c>
      <c r="CV414">
        <v>79.827541539999999</v>
      </c>
      <c r="CW414">
        <v>69</v>
      </c>
      <c r="CX414">
        <v>29.571428569999998</v>
      </c>
      <c r="CY414">
        <v>74</v>
      </c>
      <c r="CZ414">
        <v>76.285714279999993</v>
      </c>
      <c r="DA414">
        <v>84.428571419999997</v>
      </c>
      <c r="DB414">
        <v>759.57142856999997</v>
      </c>
      <c r="DC414">
        <v>29.571428569999998</v>
      </c>
      <c r="DD414">
        <v>74</v>
      </c>
      <c r="DE414">
        <v>76.285714279999993</v>
      </c>
      <c r="DF414">
        <v>84.428571419999997</v>
      </c>
      <c r="DG414">
        <v>805.21428571000001</v>
      </c>
      <c r="DH414" t="e">
        <v>#N/A</v>
      </c>
      <c r="DI414" t="e">
        <v>#N/A</v>
      </c>
      <c r="DJ414" t="e">
        <v>#N/A</v>
      </c>
      <c r="DK414" t="e">
        <v>#N/A</v>
      </c>
      <c r="DL414" t="e">
        <v>#N/A</v>
      </c>
      <c r="DM414" t="e">
        <v>#N/A</v>
      </c>
      <c r="DN414" t="e">
        <v>#N/A</v>
      </c>
      <c r="DO414" t="e">
        <v>#N/A</v>
      </c>
      <c r="DP414" t="e">
        <v>#N/A</v>
      </c>
      <c r="DQ414" t="e">
        <v>#N/A</v>
      </c>
      <c r="DR414" t="e">
        <v>#N/A</v>
      </c>
      <c r="DS414" t="e">
        <v>#N/A</v>
      </c>
      <c r="DT414" t="e">
        <v>#N/A</v>
      </c>
      <c r="DU414" t="e">
        <v>#N/A</v>
      </c>
      <c r="DV414" t="e">
        <v>#N/A</v>
      </c>
      <c r="DW414" t="e">
        <v>#N/A</v>
      </c>
      <c r="DX414" t="e">
        <v>#N/A</v>
      </c>
      <c r="DY414" t="e">
        <v>#N/A</v>
      </c>
      <c r="DZ414" t="e">
        <v>#N/A</v>
      </c>
      <c r="EA414" t="e">
        <v>#N/A</v>
      </c>
      <c r="EB414" t="e">
        <v>#N/A</v>
      </c>
      <c r="EC414" t="e">
        <v>#N/A</v>
      </c>
    </row>
    <row r="415" spans="1:133" customFormat="1" x14ac:dyDescent="0.25">
      <c r="A415" t="s">
        <v>1130</v>
      </c>
      <c r="B415" t="s">
        <v>1420</v>
      </c>
      <c r="C415">
        <v>415</v>
      </c>
      <c r="D415">
        <v>108134.65746996</v>
      </c>
      <c r="E415">
        <v>57.604290597329424</v>
      </c>
      <c r="F415">
        <v>1441.4368730698443</v>
      </c>
      <c r="G415">
        <v>45016.585548076037</v>
      </c>
      <c r="H415">
        <v>77.285714279999993</v>
      </c>
      <c r="I415">
        <v>27.82304242</v>
      </c>
      <c r="J415">
        <v>22.888985999999999</v>
      </c>
      <c r="K415">
        <v>10.99228271</v>
      </c>
      <c r="L415">
        <v>7.0328265700000001</v>
      </c>
      <c r="M415">
        <v>5893.2857142800003</v>
      </c>
      <c r="N415">
        <v>4255.1428571400002</v>
      </c>
      <c r="O415">
        <v>4171.7142857099998</v>
      </c>
      <c r="P415">
        <v>4199.8571428499999</v>
      </c>
      <c r="Q415">
        <v>4226.8571428499999</v>
      </c>
      <c r="R415">
        <v>4246.5714285699996</v>
      </c>
      <c r="S415">
        <v>1638.1428571399999</v>
      </c>
      <c r="T415">
        <v>1503.5714285700001</v>
      </c>
      <c r="U415">
        <v>1539.8571428499999</v>
      </c>
      <c r="V415">
        <v>1551.8571428499999</v>
      </c>
      <c r="W415">
        <v>1592.5714285700001</v>
      </c>
      <c r="X415">
        <v>25.274112710000001</v>
      </c>
      <c r="Y415">
        <v>1.2622962799999999</v>
      </c>
      <c r="Z415">
        <v>4246.8571428499999</v>
      </c>
      <c r="AA415">
        <v>4198.8571428499999</v>
      </c>
      <c r="AB415">
        <v>4165.2857142800003</v>
      </c>
      <c r="AC415">
        <v>4127.46978571</v>
      </c>
      <c r="AD415">
        <v>1715.71428571</v>
      </c>
      <c r="AE415">
        <v>1806.5714285700001</v>
      </c>
      <c r="AF415">
        <v>1876.5714285700001</v>
      </c>
      <c r="AG415">
        <v>1964.8233857099999</v>
      </c>
      <c r="AH415">
        <v>71216.634378140006</v>
      </c>
      <c r="AI415">
        <v>15182.33707542</v>
      </c>
      <c r="AJ415">
        <v>19.88619585</v>
      </c>
      <c r="AK415">
        <v>63.61140528</v>
      </c>
      <c r="AL415">
        <v>256958.21002571</v>
      </c>
      <c r="AM415">
        <v>56.249571420000002</v>
      </c>
      <c r="AN415">
        <v>3.77733579</v>
      </c>
      <c r="AO415">
        <v>12.57986316</v>
      </c>
      <c r="AP415">
        <v>4.8130857100000002</v>
      </c>
      <c r="AQ415">
        <v>3.1574</v>
      </c>
      <c r="AR415">
        <v>2.1194571400000002</v>
      </c>
      <c r="AS415">
        <v>2.9850857099999999</v>
      </c>
      <c r="AT415">
        <v>6.2651571400000003</v>
      </c>
      <c r="AU415">
        <v>362627.25677049998</v>
      </c>
      <c r="AV415">
        <v>309576.96890814003</v>
      </c>
      <c r="AW415">
        <v>309965.87253971002</v>
      </c>
      <c r="AX415">
        <v>329479.69396241999</v>
      </c>
      <c r="AY415">
        <v>357254.88640014001</v>
      </c>
      <c r="AZ415">
        <v>25176.619558850001</v>
      </c>
      <c r="BA415">
        <v>1020.7058452799999</v>
      </c>
      <c r="BB415">
        <v>5557.3884904200004</v>
      </c>
      <c r="BC415">
        <v>183.66942157</v>
      </c>
      <c r="BD415">
        <v>217.20466128000001</v>
      </c>
      <c r="BE415">
        <v>115545.27399514</v>
      </c>
      <c r="BF415">
        <v>90540.165514570006</v>
      </c>
      <c r="BG415">
        <v>6.9976450000000003</v>
      </c>
      <c r="BH415">
        <v>429.83333333000002</v>
      </c>
      <c r="BI415">
        <v>416.20238095000002</v>
      </c>
      <c r="BJ415">
        <v>422.05952380000002</v>
      </c>
      <c r="BK415">
        <v>425.42857142000003</v>
      </c>
      <c r="BL415">
        <v>413.85714285</v>
      </c>
      <c r="BM415">
        <v>17.352884499999998</v>
      </c>
      <c r="BN415">
        <v>0.91789319999999996</v>
      </c>
      <c r="BO415">
        <v>0.49924783</v>
      </c>
      <c r="BP415">
        <v>0.38936566</v>
      </c>
      <c r="BQ415">
        <v>35.617476109999998</v>
      </c>
      <c r="BR415">
        <v>253</v>
      </c>
      <c r="BS415">
        <v>8139.7073512799998</v>
      </c>
      <c r="BT415">
        <v>38797.194088570002</v>
      </c>
      <c r="BU415">
        <v>140111.66384857</v>
      </c>
      <c r="BV415">
        <v>1041411.96771633</v>
      </c>
      <c r="BW415">
        <v>1767.06803214</v>
      </c>
      <c r="BX415">
        <v>49.999404759999997</v>
      </c>
      <c r="BY415">
        <v>10.735231000000001</v>
      </c>
      <c r="BZ415">
        <v>231.33333332999999</v>
      </c>
      <c r="CA415">
        <v>211.61111111</v>
      </c>
      <c r="CB415">
        <v>199.72222221999999</v>
      </c>
      <c r="CC415">
        <v>194.72222221999999</v>
      </c>
      <c r="CD415">
        <v>194.64285713999999</v>
      </c>
      <c r="CE415">
        <v>180.66666666</v>
      </c>
      <c r="CF415">
        <v>164.86111111</v>
      </c>
      <c r="CG415">
        <v>153.26388888</v>
      </c>
      <c r="CH415">
        <v>151.76388888</v>
      </c>
      <c r="CI415">
        <v>152.85714285</v>
      </c>
      <c r="CJ415">
        <v>50.833333330000002</v>
      </c>
      <c r="CK415">
        <v>46.749999989999999</v>
      </c>
      <c r="CL415">
        <v>46.458333330000002</v>
      </c>
      <c r="CM415">
        <v>42.958333330000002</v>
      </c>
      <c r="CN415">
        <v>41.642857139999997</v>
      </c>
      <c r="CO415">
        <v>3.7943880000000001</v>
      </c>
      <c r="CP415">
        <v>86.142857140000004</v>
      </c>
      <c r="CQ415">
        <v>73.125</v>
      </c>
      <c r="CR415">
        <v>16</v>
      </c>
      <c r="CS415">
        <v>33.285714280000001</v>
      </c>
      <c r="CT415">
        <v>88.285714279999993</v>
      </c>
      <c r="CU415">
        <v>87.571428569999995</v>
      </c>
      <c r="CV415">
        <v>71.638888890000004</v>
      </c>
      <c r="CW415">
        <v>41.666666659999997</v>
      </c>
      <c r="CX415">
        <v>31.428571420000001</v>
      </c>
      <c r="CY415">
        <v>67.285714279999993</v>
      </c>
      <c r="CZ415">
        <v>74</v>
      </c>
      <c r="DA415">
        <v>83.571428569999995</v>
      </c>
      <c r="DB415">
        <v>648.85714284999995</v>
      </c>
      <c r="DC415">
        <v>30.857142849999999</v>
      </c>
      <c r="DD415">
        <v>70.142857140000004</v>
      </c>
      <c r="DE415">
        <v>76.714285709999999</v>
      </c>
      <c r="DF415">
        <v>85.285714279999993</v>
      </c>
      <c r="DG415">
        <v>604.85714284999995</v>
      </c>
      <c r="DH415" t="e">
        <v>#N/A</v>
      </c>
      <c r="DI415" t="e">
        <v>#N/A</v>
      </c>
      <c r="DJ415" t="e">
        <v>#N/A</v>
      </c>
      <c r="DK415" t="e">
        <v>#N/A</v>
      </c>
      <c r="DL415" t="e">
        <v>#N/A</v>
      </c>
      <c r="DM415" t="e">
        <v>#N/A</v>
      </c>
      <c r="DN415" t="e">
        <v>#N/A</v>
      </c>
      <c r="DO415" t="e">
        <v>#N/A</v>
      </c>
      <c r="DP415" t="e">
        <v>#N/A</v>
      </c>
      <c r="DQ415" t="e">
        <v>#N/A</v>
      </c>
      <c r="DR415" t="e">
        <v>#N/A</v>
      </c>
      <c r="DS415" t="e">
        <v>#N/A</v>
      </c>
      <c r="DT415" t="e">
        <v>#N/A</v>
      </c>
      <c r="DU415" t="e">
        <v>#N/A</v>
      </c>
      <c r="DV415" t="e">
        <v>#N/A</v>
      </c>
      <c r="DW415" t="e">
        <v>#N/A</v>
      </c>
      <c r="DX415" t="e">
        <v>#N/A</v>
      </c>
      <c r="DY415" t="e">
        <v>#N/A</v>
      </c>
      <c r="DZ415" t="e">
        <v>#N/A</v>
      </c>
      <c r="EA415" t="e">
        <v>#N/A</v>
      </c>
      <c r="EB415" t="e">
        <v>#N/A</v>
      </c>
      <c r="EC415" t="e">
        <v>#N/A</v>
      </c>
    </row>
    <row r="416" spans="1:133" customFormat="1" x14ac:dyDescent="0.25">
      <c r="A416" t="s">
        <v>1131</v>
      </c>
      <c r="B416" t="s">
        <v>1421</v>
      </c>
      <c r="C416">
        <v>416</v>
      </c>
      <c r="D416">
        <v>853356.92823532782</v>
      </c>
      <c r="E416">
        <v>107.08116272424398</v>
      </c>
      <c r="F416">
        <v>723.80494823577953</v>
      </c>
      <c r="G416">
        <v>41454.739070818076</v>
      </c>
      <c r="H416">
        <v>92.571428569999995</v>
      </c>
      <c r="I416">
        <v>27.299975280000002</v>
      </c>
      <c r="J416">
        <v>34.944578569999997</v>
      </c>
      <c r="K416">
        <v>8.2164018500000005</v>
      </c>
      <c r="L416">
        <v>5.0732608499999996</v>
      </c>
      <c r="M416">
        <v>27080.428571420001</v>
      </c>
      <c r="N416">
        <v>19667.571428570001</v>
      </c>
      <c r="O416">
        <v>19032</v>
      </c>
      <c r="P416">
        <v>19276.428571420001</v>
      </c>
      <c r="Q416">
        <v>19468.571428570001</v>
      </c>
      <c r="R416">
        <v>19616.571428570001</v>
      </c>
      <c r="S416">
        <v>7412.8571428499999</v>
      </c>
      <c r="T416">
        <v>6593</v>
      </c>
      <c r="U416">
        <v>6767.5714285699996</v>
      </c>
      <c r="V416">
        <v>6893.8571428499999</v>
      </c>
      <c r="W416">
        <v>7116.2857142800003</v>
      </c>
      <c r="X416">
        <v>18.559996420000001</v>
      </c>
      <c r="Y416">
        <v>0.89470870999999996</v>
      </c>
      <c r="Z416">
        <v>19903.714285710001</v>
      </c>
      <c r="AA416">
        <v>19872</v>
      </c>
      <c r="AB416">
        <v>19611.571428570001</v>
      </c>
      <c r="AC416">
        <v>19457.388557139999</v>
      </c>
      <c r="AD416">
        <v>7917.4285714199996</v>
      </c>
      <c r="AE416">
        <v>8384.4285714199996</v>
      </c>
      <c r="AF416">
        <v>8719.1428571399993</v>
      </c>
      <c r="AG416">
        <v>9129.0102857099992</v>
      </c>
      <c r="AH416">
        <v>68217.465187420006</v>
      </c>
      <c r="AI416">
        <v>10662.632621999999</v>
      </c>
      <c r="AJ416">
        <v>23.59798571</v>
      </c>
      <c r="AK416">
        <v>175.81632941999999</v>
      </c>
      <c r="AL416">
        <v>250425.99118128</v>
      </c>
      <c r="AM416">
        <v>57.67814285</v>
      </c>
      <c r="AN416">
        <v>2.97412527</v>
      </c>
      <c r="AO416">
        <v>12.2892785</v>
      </c>
      <c r="AP416">
        <v>2.8826571400000001</v>
      </c>
      <c r="AQ416">
        <v>3.0837428500000001</v>
      </c>
      <c r="AR416">
        <v>4.9278714199999998</v>
      </c>
      <c r="AS416">
        <v>3.8523571400000001</v>
      </c>
      <c r="AT416">
        <v>3.6621000000000001</v>
      </c>
      <c r="AU416">
        <v>335541.05131900002</v>
      </c>
      <c r="AV416">
        <v>282915.31630370999</v>
      </c>
      <c r="AW416">
        <v>285024.58739713999</v>
      </c>
      <c r="AX416">
        <v>308492.68962557003</v>
      </c>
      <c r="AY416">
        <v>323896.87165414001</v>
      </c>
      <c r="AZ416">
        <v>22838.704477849999</v>
      </c>
      <c r="BA416">
        <v>598.67945141999996</v>
      </c>
      <c r="BB416">
        <v>3616.85901328</v>
      </c>
      <c r="BC416">
        <v>106.39431771</v>
      </c>
      <c r="BD416">
        <v>120.11043871</v>
      </c>
      <c r="BE416">
        <v>102093.88584428</v>
      </c>
      <c r="BF416">
        <v>83844.331602279999</v>
      </c>
      <c r="BG416">
        <v>7.0055589999999999</v>
      </c>
      <c r="BH416">
        <v>1840.8</v>
      </c>
      <c r="BI416">
        <v>1999.5119047600001</v>
      </c>
      <c r="BJ416">
        <v>2022.94047619</v>
      </c>
      <c r="BK416">
        <v>1923.1428571399999</v>
      </c>
      <c r="BL416">
        <v>1878.2857142800001</v>
      </c>
      <c r="BM416">
        <v>17.097095599999999</v>
      </c>
      <c r="BN416">
        <v>5.5387294000000002</v>
      </c>
      <c r="BO416">
        <v>0.42454639999999999</v>
      </c>
      <c r="BP416">
        <v>0.42264020000000002</v>
      </c>
      <c r="BQ416">
        <v>40.068220279999998</v>
      </c>
      <c r="BR416">
        <v>1774.8</v>
      </c>
      <c r="BS416">
        <v>6044.7721285699999</v>
      </c>
      <c r="BT416">
        <v>39308.060139419998</v>
      </c>
      <c r="BU416">
        <v>144324.28833827999</v>
      </c>
      <c r="BV416">
        <v>971525.24438259995</v>
      </c>
      <c r="BW416">
        <v>1690.3101352799999</v>
      </c>
      <c r="BX416">
        <v>60.823401079999996</v>
      </c>
      <c r="BY416">
        <v>11.425178000000001</v>
      </c>
      <c r="BZ416">
        <v>1104.2</v>
      </c>
      <c r="CA416">
        <v>1151.55952381</v>
      </c>
      <c r="CB416">
        <v>1164.1666666599999</v>
      </c>
      <c r="CC416">
        <v>1117.9027777700001</v>
      </c>
      <c r="CD416">
        <v>1120.2857142800001</v>
      </c>
      <c r="CE416">
        <v>842.4</v>
      </c>
      <c r="CF416">
        <v>908.26190475999999</v>
      </c>
      <c r="CG416">
        <v>905.66666666000003</v>
      </c>
      <c r="CH416">
        <v>855.79166666000003</v>
      </c>
      <c r="CI416">
        <v>851.85714284999995</v>
      </c>
      <c r="CJ416">
        <v>260.3</v>
      </c>
      <c r="CK416">
        <v>243.29761904</v>
      </c>
      <c r="CL416">
        <v>258.5</v>
      </c>
      <c r="CM416">
        <v>262.11111111000002</v>
      </c>
      <c r="CN416">
        <v>269.28571427999998</v>
      </c>
      <c r="CO416">
        <v>4.1283874000000003</v>
      </c>
      <c r="CP416">
        <v>85.714285709999999</v>
      </c>
      <c r="CQ416">
        <v>77.848056020000001</v>
      </c>
      <c r="CR416">
        <v>15.43333333</v>
      </c>
      <c r="CS416">
        <v>31.571428569999998</v>
      </c>
      <c r="CT416">
        <v>85.857142850000002</v>
      </c>
      <c r="CU416">
        <v>84</v>
      </c>
      <c r="CV416">
        <v>76.722011670000001</v>
      </c>
      <c r="CW416">
        <v>58</v>
      </c>
      <c r="CX416">
        <v>32.714285709999999</v>
      </c>
      <c r="CY416">
        <v>66.142857140000004</v>
      </c>
      <c r="CZ416">
        <v>76.428571419999997</v>
      </c>
      <c r="DA416">
        <v>86.428571419999997</v>
      </c>
      <c r="DB416">
        <v>626.28571427999998</v>
      </c>
      <c r="DC416">
        <v>32.714285709999999</v>
      </c>
      <c r="DD416">
        <v>66.142857140000004</v>
      </c>
      <c r="DE416">
        <v>76.428571419999997</v>
      </c>
      <c r="DF416">
        <v>86.428571419999997</v>
      </c>
      <c r="DG416">
        <v>678.78571427999998</v>
      </c>
      <c r="DH416" t="e">
        <v>#N/A</v>
      </c>
      <c r="DI416" t="e">
        <v>#N/A</v>
      </c>
      <c r="DJ416" t="e">
        <v>#N/A</v>
      </c>
      <c r="DK416" t="e">
        <v>#N/A</v>
      </c>
      <c r="DL416" t="e">
        <v>#N/A</v>
      </c>
      <c r="DM416" t="e">
        <v>#N/A</v>
      </c>
      <c r="DN416" t="e">
        <v>#N/A</v>
      </c>
      <c r="DO416" t="e">
        <v>#N/A</v>
      </c>
      <c r="DP416" t="e">
        <v>#N/A</v>
      </c>
      <c r="DQ416" t="e">
        <v>#N/A</v>
      </c>
      <c r="DR416" t="e">
        <v>#N/A</v>
      </c>
      <c r="DS416" t="e">
        <v>#N/A</v>
      </c>
      <c r="DT416" t="e">
        <v>#N/A</v>
      </c>
      <c r="DU416" t="e">
        <v>#N/A</v>
      </c>
      <c r="DV416" t="e">
        <v>#N/A</v>
      </c>
      <c r="DW416" t="e">
        <v>#N/A</v>
      </c>
      <c r="DX416" t="e">
        <v>#N/A</v>
      </c>
      <c r="DY416" t="e">
        <v>#N/A</v>
      </c>
      <c r="DZ416" t="e">
        <v>#N/A</v>
      </c>
      <c r="EA416" t="e">
        <v>#N/A</v>
      </c>
      <c r="EB416" t="e">
        <v>#N/A</v>
      </c>
      <c r="EC416" t="e">
        <v>#N/A</v>
      </c>
    </row>
    <row r="417" spans="1:133" customFormat="1" x14ac:dyDescent="0.25">
      <c r="A417" t="s">
        <v>1132</v>
      </c>
      <c r="B417" t="s">
        <v>1422</v>
      </c>
      <c r="C417">
        <v>417</v>
      </c>
      <c r="D417">
        <v>104784.83743178508</v>
      </c>
      <c r="E417">
        <v>53.568763109998315</v>
      </c>
      <c r="F417">
        <v>1539.9890845806356</v>
      </c>
      <c r="G417">
        <v>42452.418906251361</v>
      </c>
      <c r="H417">
        <v>79.571428569999995</v>
      </c>
      <c r="I417">
        <v>27.921827570000001</v>
      </c>
      <c r="J417">
        <v>23.619489420000001</v>
      </c>
      <c r="K417">
        <v>10.794193999999999</v>
      </c>
      <c r="L417">
        <v>7.0290999999999997</v>
      </c>
      <c r="M417">
        <v>6537.7142857099998</v>
      </c>
      <c r="N417">
        <v>4712.4285714199996</v>
      </c>
      <c r="O417">
        <v>4629.2857142800003</v>
      </c>
      <c r="P417">
        <v>4665.1428571400002</v>
      </c>
      <c r="Q417">
        <v>4698.2857142800003</v>
      </c>
      <c r="R417">
        <v>4720</v>
      </c>
      <c r="S417">
        <v>1825.2857142800001</v>
      </c>
      <c r="T417">
        <v>1627.42857142</v>
      </c>
      <c r="U417">
        <v>1678</v>
      </c>
      <c r="V417">
        <v>1703.1428571399999</v>
      </c>
      <c r="W417">
        <v>1755.8571428499999</v>
      </c>
      <c r="X417">
        <v>25.191130279999999</v>
      </c>
      <c r="Y417">
        <v>1.2306521399999999</v>
      </c>
      <c r="Z417">
        <v>4683.7142857099998</v>
      </c>
      <c r="AA417">
        <v>4631.2857142800003</v>
      </c>
      <c r="AB417">
        <v>4609.1428571400002</v>
      </c>
      <c r="AC417">
        <v>4535.0082571399998</v>
      </c>
      <c r="AD417">
        <v>1919.71428571</v>
      </c>
      <c r="AE417">
        <v>2025.42857142</v>
      </c>
      <c r="AF417">
        <v>2109.7142857099998</v>
      </c>
      <c r="AG417">
        <v>2223.7119714199998</v>
      </c>
      <c r="AH417">
        <v>70867.492627140004</v>
      </c>
      <c r="AI417">
        <v>14991.69003457</v>
      </c>
      <c r="AJ417">
        <v>17.91981071</v>
      </c>
      <c r="AK417">
        <v>41.927928420000001</v>
      </c>
      <c r="AL417">
        <v>254462.95035170999</v>
      </c>
      <c r="AM417">
        <v>53.34314285</v>
      </c>
      <c r="AN417">
        <v>2.8478344400000002</v>
      </c>
      <c r="AO417">
        <v>10.61235471</v>
      </c>
      <c r="AP417">
        <v>4.6509714200000003</v>
      </c>
      <c r="AQ417">
        <v>2.1585714199999999</v>
      </c>
      <c r="AR417">
        <v>2.4024000000000001</v>
      </c>
      <c r="AS417">
        <v>2.7350857099999999</v>
      </c>
      <c r="AT417">
        <v>6.1978285700000004</v>
      </c>
      <c r="AU417">
        <v>398297.79306400003</v>
      </c>
      <c r="AV417">
        <v>308749.77858784999</v>
      </c>
      <c r="AW417">
        <v>314343.90711770998</v>
      </c>
      <c r="AX417">
        <v>336423.33397971001</v>
      </c>
      <c r="AY417">
        <v>356325.78779714002</v>
      </c>
      <c r="AZ417">
        <v>23726.063418279999</v>
      </c>
      <c r="BA417">
        <v>1020.90400885</v>
      </c>
      <c r="BB417">
        <v>5036.1427651399999</v>
      </c>
      <c r="BC417">
        <v>143.29318228</v>
      </c>
      <c r="BD417">
        <v>225.33794184999999</v>
      </c>
      <c r="BE417">
        <v>109691.21234871</v>
      </c>
      <c r="BF417">
        <v>85066.958771000005</v>
      </c>
      <c r="BG417">
        <v>6.2080734199999998</v>
      </c>
      <c r="BH417">
        <v>405.14285713999999</v>
      </c>
      <c r="BI417">
        <v>411.89285713999999</v>
      </c>
      <c r="BJ417">
        <v>427.04761903999997</v>
      </c>
      <c r="BK417">
        <v>426.57142857000002</v>
      </c>
      <c r="BL417">
        <v>419.42857142000003</v>
      </c>
      <c r="BM417">
        <v>15.47458071</v>
      </c>
      <c r="BN417">
        <v>1.2259416599999999</v>
      </c>
      <c r="BO417">
        <v>0.51583857</v>
      </c>
      <c r="BP417">
        <v>0.35330013999999998</v>
      </c>
      <c r="BQ417">
        <v>28.845912460000001</v>
      </c>
      <c r="BR417">
        <v>302.71428571000001</v>
      </c>
      <c r="BS417">
        <v>8524.0223678500006</v>
      </c>
      <c r="BT417">
        <v>40108.437788709998</v>
      </c>
      <c r="BU417">
        <v>143918.93382542001</v>
      </c>
      <c r="BV417">
        <v>1032396.14447285</v>
      </c>
      <c r="BW417">
        <v>1638.20845614</v>
      </c>
      <c r="BX417">
        <v>41.813541579999999</v>
      </c>
      <c r="BY417">
        <v>10.723360420000001</v>
      </c>
      <c r="BZ417">
        <v>252.28571428000001</v>
      </c>
      <c r="CA417">
        <v>253.65277778000001</v>
      </c>
      <c r="CB417">
        <v>241.29166666</v>
      </c>
      <c r="CC417">
        <v>235.38888888</v>
      </c>
      <c r="CD417">
        <v>231.5</v>
      </c>
      <c r="CE417">
        <v>194.57142856999999</v>
      </c>
      <c r="CF417">
        <v>200.16666666</v>
      </c>
      <c r="CG417">
        <v>189.29166666</v>
      </c>
      <c r="CH417">
        <v>185.66666666</v>
      </c>
      <c r="CI417">
        <v>180.85714285</v>
      </c>
      <c r="CJ417">
        <v>56.785714280000001</v>
      </c>
      <c r="CK417">
        <v>53.486111110000003</v>
      </c>
      <c r="CL417">
        <v>52</v>
      </c>
      <c r="CM417">
        <v>49.722222219999999</v>
      </c>
      <c r="CN417">
        <v>50.428571419999997</v>
      </c>
      <c r="CO417">
        <v>3.8732088500000001</v>
      </c>
      <c r="CP417">
        <v>86.071428569999995</v>
      </c>
      <c r="CQ417">
        <v>77.472222220000006</v>
      </c>
      <c r="CR417">
        <v>15.25</v>
      </c>
      <c r="CS417">
        <v>32.142857139999997</v>
      </c>
      <c r="CT417">
        <v>87.857142850000002</v>
      </c>
      <c r="CU417">
        <v>87.142857140000004</v>
      </c>
      <c r="CV417">
        <v>71.277777779999994</v>
      </c>
      <c r="CW417">
        <v>38.333333330000002</v>
      </c>
      <c r="CX417">
        <v>31.428571420000001</v>
      </c>
      <c r="CY417">
        <v>68.285714279999993</v>
      </c>
      <c r="CZ417">
        <v>77</v>
      </c>
      <c r="DA417">
        <v>84.285714279999993</v>
      </c>
      <c r="DB417">
        <v>637.85714284999995</v>
      </c>
      <c r="DC417">
        <v>30.571428569999998</v>
      </c>
      <c r="DD417">
        <v>69.857142850000002</v>
      </c>
      <c r="DE417">
        <v>76.714285709999999</v>
      </c>
      <c r="DF417">
        <v>85</v>
      </c>
      <c r="DG417">
        <v>679.07142856999997</v>
      </c>
      <c r="DH417" t="e">
        <v>#N/A</v>
      </c>
      <c r="DI417" t="e">
        <v>#N/A</v>
      </c>
      <c r="DJ417" t="e">
        <v>#N/A</v>
      </c>
      <c r="DK417" t="e">
        <v>#N/A</v>
      </c>
      <c r="DL417" t="e">
        <v>#N/A</v>
      </c>
      <c r="DM417" t="e">
        <v>#N/A</v>
      </c>
      <c r="DN417" t="e">
        <v>#N/A</v>
      </c>
      <c r="DO417" t="e">
        <v>#N/A</v>
      </c>
      <c r="DP417" t="e">
        <v>#N/A</v>
      </c>
      <c r="DQ417" t="e">
        <v>#N/A</v>
      </c>
      <c r="DR417" t="e">
        <v>#N/A</v>
      </c>
      <c r="DS417" t="e">
        <v>#N/A</v>
      </c>
      <c r="DT417" t="e">
        <v>#N/A</v>
      </c>
      <c r="DU417" t="e">
        <v>#N/A</v>
      </c>
      <c r="DV417" t="e">
        <v>#N/A</v>
      </c>
      <c r="DW417" t="e">
        <v>#N/A</v>
      </c>
      <c r="DX417" t="e">
        <v>#N/A</v>
      </c>
      <c r="DY417" t="e">
        <v>#N/A</v>
      </c>
      <c r="DZ417" t="e">
        <v>#N/A</v>
      </c>
      <c r="EA417" t="e">
        <v>#N/A</v>
      </c>
      <c r="EB417" t="e">
        <v>#N/A</v>
      </c>
      <c r="EC417" t="e">
        <v>#N/A</v>
      </c>
    </row>
    <row r="418" spans="1:133" customFormat="1" x14ac:dyDescent="0.25">
      <c r="A418" t="s">
        <v>1133</v>
      </c>
      <c r="B418" t="s">
        <v>1423</v>
      </c>
      <c r="C418">
        <v>418</v>
      </c>
      <c r="D418">
        <v>149657.44746700599</v>
      </c>
      <c r="E418">
        <v>95.424558864690738</v>
      </c>
      <c r="F418">
        <v>825.04459433952479</v>
      </c>
      <c r="G418">
        <v>61874.096951857478</v>
      </c>
      <c r="H418">
        <v>75.714285709999999</v>
      </c>
      <c r="I418">
        <v>29.085930569999999</v>
      </c>
      <c r="J418">
        <v>23.309484000000001</v>
      </c>
      <c r="K418">
        <v>12.63609928</v>
      </c>
      <c r="L418">
        <v>8.3157204199999999</v>
      </c>
      <c r="M418">
        <v>4346.5714285699996</v>
      </c>
      <c r="N418">
        <v>3094.5714285700001</v>
      </c>
      <c r="O418">
        <v>3054</v>
      </c>
      <c r="P418">
        <v>3067.5714285700001</v>
      </c>
      <c r="Q418">
        <v>3080</v>
      </c>
      <c r="R418">
        <v>3086.7142857099998</v>
      </c>
      <c r="S418">
        <v>1252</v>
      </c>
      <c r="T418">
        <v>1163.5714285700001</v>
      </c>
      <c r="U418">
        <v>1187.1428571399999</v>
      </c>
      <c r="V418">
        <v>1200.42857142</v>
      </c>
      <c r="W418">
        <v>1224.2857142800001</v>
      </c>
      <c r="X418">
        <v>28.70925428</v>
      </c>
      <c r="Y418">
        <v>1.52499728</v>
      </c>
      <c r="Z418">
        <v>3061</v>
      </c>
      <c r="AA418">
        <v>3030.8571428499999</v>
      </c>
      <c r="AB418">
        <v>3010.42857142</v>
      </c>
      <c r="AC418">
        <v>2991.34247142</v>
      </c>
      <c r="AD418">
        <v>1288.1428571399999</v>
      </c>
      <c r="AE418">
        <v>1335</v>
      </c>
      <c r="AF418">
        <v>1394.5714285700001</v>
      </c>
      <c r="AG418">
        <v>1442.53915714</v>
      </c>
      <c r="AH418">
        <v>75341.135429849994</v>
      </c>
      <c r="AI418">
        <v>18168.56713557</v>
      </c>
      <c r="AJ418">
        <v>12.32672728</v>
      </c>
      <c r="AK418">
        <v>63.84303542</v>
      </c>
      <c r="AL418">
        <v>258900.96506856999</v>
      </c>
      <c r="AM418">
        <v>51.548428569999999</v>
      </c>
      <c r="AN418">
        <v>3.0902890599999999</v>
      </c>
      <c r="AO418">
        <v>12.276377999999999</v>
      </c>
      <c r="AP418">
        <v>4.3263285700000003</v>
      </c>
      <c r="AQ418">
        <v>4.47617142</v>
      </c>
      <c r="AR418">
        <v>1.0017428500000001</v>
      </c>
      <c r="AS418">
        <v>0.55675713999999998</v>
      </c>
      <c r="AT418">
        <v>2.78631428</v>
      </c>
      <c r="AU418">
        <v>443923.20300770999</v>
      </c>
      <c r="AV418">
        <v>371289.33199833002</v>
      </c>
      <c r="AW418">
        <v>397169.89253413997</v>
      </c>
      <c r="AX418">
        <v>412381.24011114001</v>
      </c>
      <c r="AY418">
        <v>418408.07443500002</v>
      </c>
      <c r="AZ418">
        <v>28118.996111140001</v>
      </c>
      <c r="BA418">
        <v>1310.4049808499999</v>
      </c>
      <c r="BB418">
        <v>7250.9525774200001</v>
      </c>
      <c r="BC418">
        <v>137.704598</v>
      </c>
      <c r="BD418">
        <v>87.197868279999994</v>
      </c>
      <c r="BE418">
        <v>117206.38015842</v>
      </c>
      <c r="BF418">
        <v>96882.496803419999</v>
      </c>
      <c r="BG418">
        <v>6.5449452800000003</v>
      </c>
      <c r="BH418">
        <v>278.14285713999999</v>
      </c>
      <c r="BI418">
        <v>263.19444443999998</v>
      </c>
      <c r="BJ418">
        <v>271.57142856000002</v>
      </c>
      <c r="BK418">
        <v>264.42857142000003</v>
      </c>
      <c r="BL418">
        <v>265.85714285</v>
      </c>
      <c r="BM418">
        <v>15.80526371</v>
      </c>
      <c r="BN418">
        <v>9.9169461999999999</v>
      </c>
      <c r="BO418">
        <v>0.42435285</v>
      </c>
      <c r="BP418">
        <v>0.40580057000000003</v>
      </c>
      <c r="BQ418">
        <v>45.659088750000002</v>
      </c>
      <c r="BR418">
        <v>273.14285713999999</v>
      </c>
      <c r="BS418">
        <v>9318.4261135699999</v>
      </c>
      <c r="BT418">
        <v>40893.330853419997</v>
      </c>
      <c r="BU418">
        <v>140690.38587271</v>
      </c>
      <c r="BV418">
        <v>1006628.29445442</v>
      </c>
      <c r="BW418">
        <v>2471.8321449999999</v>
      </c>
      <c r="BX418">
        <v>72.693852849999999</v>
      </c>
      <c r="BY418">
        <v>10.84500257</v>
      </c>
      <c r="BZ418">
        <v>173.64285713999999</v>
      </c>
      <c r="CA418">
        <v>175.55</v>
      </c>
      <c r="CB418">
        <v>176.84523809000001</v>
      </c>
      <c r="CC418">
        <v>164.58333332999999</v>
      </c>
      <c r="CD418">
        <v>166.85714285</v>
      </c>
      <c r="CE418">
        <v>134.71428571000001</v>
      </c>
      <c r="CF418">
        <v>140.18333333000001</v>
      </c>
      <c r="CG418">
        <v>141.83333332999999</v>
      </c>
      <c r="CH418">
        <v>127.27380952</v>
      </c>
      <c r="CI418">
        <v>130.21428571000001</v>
      </c>
      <c r="CJ418">
        <v>38.571428570000002</v>
      </c>
      <c r="CK418">
        <v>35.36666666</v>
      </c>
      <c r="CL418">
        <v>35.01190476</v>
      </c>
      <c r="CM418">
        <v>37.309523810000002</v>
      </c>
      <c r="CN418">
        <v>36.928571419999997</v>
      </c>
      <c r="CO418">
        <v>4.0606107099999997</v>
      </c>
      <c r="CP418">
        <v>86</v>
      </c>
      <c r="CQ418">
        <v>72.130144029999997</v>
      </c>
      <c r="CR418">
        <v>16.399999999999999</v>
      </c>
      <c r="CS418">
        <v>33</v>
      </c>
      <c r="CT418">
        <v>88.571428569999995</v>
      </c>
      <c r="CU418">
        <v>87.428571419999997</v>
      </c>
      <c r="CV418">
        <v>70.601851850000003</v>
      </c>
      <c r="CW418">
        <v>56.8</v>
      </c>
      <c r="CX418">
        <v>27.285714280000001</v>
      </c>
      <c r="CY418">
        <v>67.571428569999995</v>
      </c>
      <c r="CZ418">
        <v>71.285714279999993</v>
      </c>
      <c r="DA418">
        <v>85.857142850000002</v>
      </c>
      <c r="DB418">
        <v>687.28571427999998</v>
      </c>
      <c r="DC418">
        <v>23.571428569999998</v>
      </c>
      <c r="DD418">
        <v>65.285714279999993</v>
      </c>
      <c r="DE418">
        <v>70.714285709999999</v>
      </c>
      <c r="DF418">
        <v>84.428571419999997</v>
      </c>
      <c r="DG418">
        <v>940.5</v>
      </c>
      <c r="DH418" t="e">
        <v>#N/A</v>
      </c>
      <c r="DI418" t="e">
        <v>#N/A</v>
      </c>
      <c r="DJ418" t="e">
        <v>#N/A</v>
      </c>
      <c r="DK418" t="e">
        <v>#N/A</v>
      </c>
      <c r="DL418" t="e">
        <v>#N/A</v>
      </c>
      <c r="DM418" t="e">
        <v>#N/A</v>
      </c>
      <c r="DN418" t="e">
        <v>#N/A</v>
      </c>
      <c r="DO418" t="e">
        <v>#N/A</v>
      </c>
      <c r="DP418" t="e">
        <v>#N/A</v>
      </c>
      <c r="DQ418" t="e">
        <v>#N/A</v>
      </c>
      <c r="DR418" t="e">
        <v>#N/A</v>
      </c>
      <c r="DS418" t="e">
        <v>#N/A</v>
      </c>
      <c r="DT418" t="e">
        <v>#N/A</v>
      </c>
      <c r="DU418" t="e">
        <v>#N/A</v>
      </c>
      <c r="DV418" t="e">
        <v>#N/A</v>
      </c>
      <c r="DW418" t="e">
        <v>#N/A</v>
      </c>
      <c r="DX418" t="e">
        <v>#N/A</v>
      </c>
      <c r="DY418" t="e">
        <v>#N/A</v>
      </c>
      <c r="DZ418" t="e">
        <v>#N/A</v>
      </c>
      <c r="EA418" t="e">
        <v>#N/A</v>
      </c>
      <c r="EB418" t="e">
        <v>#N/A</v>
      </c>
      <c r="EC418" t="e">
        <v>#N/A</v>
      </c>
    </row>
    <row r="419" spans="1:133" customFormat="1" x14ac:dyDescent="0.25">
      <c r="A419" t="s">
        <v>1134</v>
      </c>
      <c r="B419" t="s">
        <v>1424</v>
      </c>
      <c r="C419">
        <v>419</v>
      </c>
      <c r="D419">
        <v>47429.60821260573</v>
      </c>
      <c r="E419">
        <v>59.175808554116742</v>
      </c>
      <c r="F419">
        <v>1610.3074869309355</v>
      </c>
      <c r="G419">
        <v>27107.650988789479</v>
      </c>
      <c r="H419">
        <v>54</v>
      </c>
      <c r="I419">
        <v>28.135563999999999</v>
      </c>
      <c r="J419">
        <v>20.98817957</v>
      </c>
      <c r="K419">
        <v>14.253240140000001</v>
      </c>
      <c r="L419">
        <v>8.6892367099999994</v>
      </c>
      <c r="M419">
        <v>2336.2857142799999</v>
      </c>
      <c r="N419">
        <v>1687.71428571</v>
      </c>
      <c r="O419">
        <v>1640.5714285700001</v>
      </c>
      <c r="P419">
        <v>1660.8571428499999</v>
      </c>
      <c r="Q419">
        <v>1682.42857142</v>
      </c>
      <c r="R419">
        <v>1694.2857142800001</v>
      </c>
      <c r="S419">
        <v>648.57142856999997</v>
      </c>
      <c r="T419">
        <v>623.42857142000003</v>
      </c>
      <c r="U419">
        <v>628</v>
      </c>
      <c r="V419">
        <v>623.85714284999995</v>
      </c>
      <c r="W419">
        <v>628.28571427999998</v>
      </c>
      <c r="X419">
        <v>30.928890419999998</v>
      </c>
      <c r="Y419">
        <v>1.53161942</v>
      </c>
      <c r="Z419">
        <v>1676.1428571399999</v>
      </c>
      <c r="AA419">
        <v>1662.2857142800001</v>
      </c>
      <c r="AB419">
        <v>1647.5714285700001</v>
      </c>
      <c r="AC419">
        <v>1628.36365714</v>
      </c>
      <c r="AD419">
        <v>695.42857142000003</v>
      </c>
      <c r="AE419">
        <v>717.42857142000003</v>
      </c>
      <c r="AF419">
        <v>721.28571427999998</v>
      </c>
      <c r="AG419">
        <v>744.96277141999997</v>
      </c>
      <c r="AH419">
        <v>86234.589477419999</v>
      </c>
      <c r="AI419">
        <v>22925.708134280001</v>
      </c>
      <c r="AJ419">
        <v>7.1238537099999997</v>
      </c>
      <c r="AK419">
        <v>38.06601671</v>
      </c>
      <c r="AL419">
        <v>305622.78728285001</v>
      </c>
      <c r="AM419">
        <v>57.143857140000001</v>
      </c>
      <c r="AN419">
        <v>2.0063162299999999</v>
      </c>
      <c r="AO419">
        <v>17.515362280000002</v>
      </c>
      <c r="AP419">
        <v>8.0843000000000007</v>
      </c>
      <c r="AQ419">
        <v>11.5297</v>
      </c>
      <c r="AR419">
        <v>5.8846999999999996</v>
      </c>
      <c r="AS419">
        <v>7.9182428500000004</v>
      </c>
      <c r="AT419">
        <v>5.4673857100000003</v>
      </c>
      <c r="AU419">
        <v>449272.07768799999</v>
      </c>
      <c r="AV419">
        <v>317006.56950427999</v>
      </c>
      <c r="AW419">
        <v>319646.15605441999</v>
      </c>
      <c r="AX419">
        <v>382643.618372</v>
      </c>
      <c r="AY419">
        <v>392515.21906641999</v>
      </c>
      <c r="AZ419">
        <v>30545.937579279998</v>
      </c>
      <c r="BA419">
        <v>1142.1776170000001</v>
      </c>
      <c r="BB419">
        <v>8270.7065825699992</v>
      </c>
      <c r="BC419">
        <v>22.384512999999998</v>
      </c>
      <c r="BD419">
        <v>273.94292514</v>
      </c>
      <c r="BE419">
        <v>127093.13654471</v>
      </c>
      <c r="BF419">
        <v>108866.15185571001</v>
      </c>
      <c r="BG419">
        <v>7.2828668499999996</v>
      </c>
      <c r="BH419">
        <v>170</v>
      </c>
      <c r="BI419">
        <v>185.08333332999999</v>
      </c>
      <c r="BJ419">
        <v>188.53571428000001</v>
      </c>
      <c r="BK419">
        <v>174.71428571000001</v>
      </c>
      <c r="BL419">
        <v>174.57142856999999</v>
      </c>
      <c r="BM419">
        <v>18.020015140000002</v>
      </c>
      <c r="BN419">
        <v>4.0633350000000004</v>
      </c>
      <c r="BO419">
        <v>0.67571420000000004</v>
      </c>
      <c r="BP419">
        <v>0.27858500000000003</v>
      </c>
      <c r="BQ419">
        <v>36.166367919999999</v>
      </c>
      <c r="BR419">
        <v>109.28571427999999</v>
      </c>
      <c r="BS419">
        <v>13178.49718928</v>
      </c>
      <c r="BT419">
        <v>50500.137587420002</v>
      </c>
      <c r="BU419">
        <v>178054.51493757</v>
      </c>
      <c r="BV419">
        <v>1170602.6217074201</v>
      </c>
      <c r="BW419">
        <v>1030.1703001400001</v>
      </c>
      <c r="BX419">
        <v>53.086500350000001</v>
      </c>
      <c r="BY419">
        <v>12.432277279999999</v>
      </c>
      <c r="BZ419">
        <v>88.785714279999993</v>
      </c>
      <c r="CA419">
        <v>115.51666666</v>
      </c>
      <c r="CB419">
        <v>95.347222220000006</v>
      </c>
      <c r="CC419">
        <v>94.283333330000005</v>
      </c>
      <c r="CD419">
        <v>87.857142850000002</v>
      </c>
      <c r="CE419">
        <v>69.642857140000004</v>
      </c>
      <c r="CF419">
        <v>94.116666660000007</v>
      </c>
      <c r="CG419">
        <v>91.716666669999995</v>
      </c>
      <c r="CH419">
        <v>92.270833330000002</v>
      </c>
      <c r="CI419">
        <v>69.285714279999993</v>
      </c>
      <c r="CJ419">
        <v>18.785714280000001</v>
      </c>
      <c r="CK419">
        <v>21.4</v>
      </c>
      <c r="CL419">
        <v>18.666666660000001</v>
      </c>
      <c r="CM419">
        <v>20.541666660000001</v>
      </c>
      <c r="CN419">
        <v>18.357142849999999</v>
      </c>
      <c r="CO419">
        <v>4.3952175699999998</v>
      </c>
      <c r="CP419">
        <v>85.714285709999999</v>
      </c>
      <c r="CQ419">
        <v>66.388888890000004</v>
      </c>
      <c r="CR419">
        <v>15</v>
      </c>
      <c r="CS419">
        <v>37.799999999999997</v>
      </c>
      <c r="CT419">
        <v>93</v>
      </c>
      <c r="CU419">
        <v>89.6</v>
      </c>
      <c r="CV419">
        <v>73.055555560000002</v>
      </c>
      <c r="CW419">
        <v>52</v>
      </c>
      <c r="CX419">
        <v>28.666666660000001</v>
      </c>
      <c r="CY419">
        <v>70.833333330000002</v>
      </c>
      <c r="CZ419">
        <v>76.333333330000002</v>
      </c>
      <c r="DA419">
        <v>87.666666660000004</v>
      </c>
      <c r="DB419">
        <v>628.71428571000001</v>
      </c>
      <c r="DC419">
        <v>20.714285709999999</v>
      </c>
      <c r="DD419">
        <v>67.285714279999993</v>
      </c>
      <c r="DE419">
        <v>75.714285709999999</v>
      </c>
      <c r="DF419">
        <v>85.285714279999993</v>
      </c>
      <c r="DG419">
        <v>811.71428571000001</v>
      </c>
      <c r="DH419" t="e">
        <v>#N/A</v>
      </c>
      <c r="DI419" t="e">
        <v>#N/A</v>
      </c>
      <c r="DJ419" t="e">
        <v>#N/A</v>
      </c>
      <c r="DK419" t="e">
        <v>#N/A</v>
      </c>
      <c r="DL419" t="e">
        <v>#N/A</v>
      </c>
      <c r="DM419" t="e">
        <v>#N/A</v>
      </c>
      <c r="DN419" t="e">
        <v>#N/A</v>
      </c>
      <c r="DO419" t="e">
        <v>#N/A</v>
      </c>
      <c r="DP419" t="e">
        <v>#N/A</v>
      </c>
      <c r="DQ419" t="e">
        <v>#N/A</v>
      </c>
      <c r="DR419" t="e">
        <v>#N/A</v>
      </c>
      <c r="DS419" t="e">
        <v>#N/A</v>
      </c>
      <c r="DT419" t="e">
        <v>#N/A</v>
      </c>
      <c r="DU419" t="e">
        <v>#N/A</v>
      </c>
      <c r="DV419" t="e">
        <v>#N/A</v>
      </c>
      <c r="DW419" t="e">
        <v>#N/A</v>
      </c>
      <c r="DX419" t="e">
        <v>#N/A</v>
      </c>
      <c r="DY419" t="e">
        <v>#N/A</v>
      </c>
      <c r="DZ419" t="e">
        <v>#N/A</v>
      </c>
      <c r="EA419" t="e">
        <v>#N/A</v>
      </c>
      <c r="EB419" t="e">
        <v>#N/A</v>
      </c>
      <c r="EC419" t="e">
        <v>#N/A</v>
      </c>
    </row>
    <row r="420" spans="1:133" customFormat="1" x14ac:dyDescent="0.25">
      <c r="A420" t="s">
        <v>1135</v>
      </c>
      <c r="B420" t="s">
        <v>1425</v>
      </c>
      <c r="C420">
        <v>420</v>
      </c>
      <c r="D420">
        <v>126410.2767197213</v>
      </c>
      <c r="E420">
        <v>71.640738077684517</v>
      </c>
      <c r="F420">
        <v>1125.2421180521458</v>
      </c>
      <c r="G420">
        <v>68182.59067504722</v>
      </c>
      <c r="H420">
        <v>82.285714279999993</v>
      </c>
      <c r="I420">
        <v>27.543795419999999</v>
      </c>
      <c r="J420">
        <v>26.442786999999999</v>
      </c>
      <c r="K420">
        <v>8.6994980000000002</v>
      </c>
      <c r="L420">
        <v>5.8748351400000001</v>
      </c>
      <c r="M420">
        <v>5880.7142857099998</v>
      </c>
      <c r="N420">
        <v>4261.2857142800003</v>
      </c>
      <c r="O420">
        <v>4170</v>
      </c>
      <c r="P420">
        <v>4200.4285714199996</v>
      </c>
      <c r="Q420">
        <v>4231.8571428499999</v>
      </c>
      <c r="R420">
        <v>4254.5714285699996</v>
      </c>
      <c r="S420">
        <v>1619.42857142</v>
      </c>
      <c r="T420">
        <v>1344.2857142800001</v>
      </c>
      <c r="U420">
        <v>1388.8571428499999</v>
      </c>
      <c r="V420">
        <v>1450.71428571</v>
      </c>
      <c r="W420">
        <v>1531.71428571</v>
      </c>
      <c r="X420">
        <v>21.345214420000001</v>
      </c>
      <c r="Y420">
        <v>0.98812814000000004</v>
      </c>
      <c r="Z420">
        <v>4177.2857142800003</v>
      </c>
      <c r="AA420">
        <v>4130</v>
      </c>
      <c r="AB420">
        <v>4106.2857142800003</v>
      </c>
      <c r="AC420">
        <v>4084.8129714199999</v>
      </c>
      <c r="AD420">
        <v>1705</v>
      </c>
      <c r="AE420">
        <v>1814.1428571399999</v>
      </c>
      <c r="AF420">
        <v>1926.42857142</v>
      </c>
      <c r="AG420">
        <v>2059.6487999999999</v>
      </c>
      <c r="AH420">
        <v>62091.307487710001</v>
      </c>
      <c r="AI420">
        <v>10908.418480849999</v>
      </c>
      <c r="AJ420">
        <v>-23.778914279999999</v>
      </c>
      <c r="AK420">
        <v>128.68758013999999</v>
      </c>
      <c r="AL420">
        <v>226166.44564399999</v>
      </c>
      <c r="AM420">
        <v>48.474714280000001</v>
      </c>
      <c r="AN420">
        <v>2.1769592599999998</v>
      </c>
      <c r="AO420">
        <v>13.18357142</v>
      </c>
      <c r="AP420">
        <v>-5.6801714199999997</v>
      </c>
      <c r="AQ420">
        <v>-0.80594284999999999</v>
      </c>
      <c r="AR420">
        <v>0.13135714000000001</v>
      </c>
      <c r="AS420">
        <v>-2.62125714</v>
      </c>
      <c r="AT420">
        <v>-6.0690999999999997</v>
      </c>
      <c r="AU420">
        <v>432722.80428099999</v>
      </c>
      <c r="AV420">
        <v>342721.34661483002</v>
      </c>
      <c r="AW420">
        <v>383454.79779099999</v>
      </c>
      <c r="AX420">
        <v>402582.61700000003</v>
      </c>
      <c r="AY420">
        <v>411885.88110771001</v>
      </c>
      <c r="AZ420">
        <v>23085.632000000001</v>
      </c>
      <c r="BA420">
        <v>556.03078642000003</v>
      </c>
      <c r="BB420">
        <v>4268.3967998500002</v>
      </c>
      <c r="BC420">
        <v>65.284846849999994</v>
      </c>
      <c r="BD420">
        <v>88.767597280000004</v>
      </c>
      <c r="BE420">
        <v>98427.773932569995</v>
      </c>
      <c r="BF420">
        <v>84031.571731570002</v>
      </c>
      <c r="BG420">
        <v>5.5585139999999997</v>
      </c>
      <c r="BH420">
        <v>328.71428571000001</v>
      </c>
      <c r="BI420">
        <v>345.56944443999998</v>
      </c>
      <c r="BJ420">
        <v>311.67857142000003</v>
      </c>
      <c r="BK420">
        <v>311.57142857000002</v>
      </c>
      <c r="BL420">
        <v>314.42857142000003</v>
      </c>
      <c r="BM420">
        <v>14.33698557</v>
      </c>
      <c r="BN420">
        <v>3.4107118000000001</v>
      </c>
      <c r="BO420">
        <v>0.35128041999999998</v>
      </c>
      <c r="BP420">
        <v>0.356904</v>
      </c>
      <c r="BQ420">
        <v>34.265487030000003</v>
      </c>
      <c r="BR420">
        <v>307.42857142000003</v>
      </c>
      <c r="BS420">
        <v>5801.2747748499996</v>
      </c>
      <c r="BT420">
        <v>34341.454434140003</v>
      </c>
      <c r="BU420">
        <v>125139.88117928</v>
      </c>
      <c r="BV420">
        <v>1035540.70091528</v>
      </c>
      <c r="BW420">
        <v>2240.17864414</v>
      </c>
      <c r="BX420">
        <v>68.820124809999996</v>
      </c>
      <c r="BY420">
        <v>9.3999658499999992</v>
      </c>
      <c r="BZ420">
        <v>193.21428571000001</v>
      </c>
      <c r="CA420">
        <v>181.14285713999999</v>
      </c>
      <c r="CB420">
        <v>181.5</v>
      </c>
      <c r="CC420">
        <v>178.55555555000001</v>
      </c>
      <c r="CD420">
        <v>189.28571428000001</v>
      </c>
      <c r="CE420">
        <v>148.28571428000001</v>
      </c>
      <c r="CF420">
        <v>140.22619047000001</v>
      </c>
      <c r="CG420">
        <v>140.77777778000001</v>
      </c>
      <c r="CH420">
        <v>134.91666666</v>
      </c>
      <c r="CI420">
        <v>143.64285713999999</v>
      </c>
      <c r="CJ420">
        <v>45.285714280000001</v>
      </c>
      <c r="CK420">
        <v>40.916666659999997</v>
      </c>
      <c r="CL420">
        <v>40.722222219999999</v>
      </c>
      <c r="CM420">
        <v>43.638888889999997</v>
      </c>
      <c r="CN420">
        <v>45.571428570000002</v>
      </c>
      <c r="CO420">
        <v>3.3259881400000002</v>
      </c>
      <c r="CP420">
        <v>86.142857140000004</v>
      </c>
      <c r="CQ420">
        <v>79</v>
      </c>
      <c r="CR420">
        <v>17.285714280000001</v>
      </c>
      <c r="CS420">
        <v>32</v>
      </c>
      <c r="CT420">
        <v>85.428571419999997</v>
      </c>
      <c r="CU420">
        <v>85</v>
      </c>
      <c r="CV420">
        <v>79.333333330000002</v>
      </c>
      <c r="CW420">
        <v>48.833333330000002</v>
      </c>
      <c r="CX420">
        <v>31.14285714</v>
      </c>
      <c r="CY420">
        <v>67.857142850000002</v>
      </c>
      <c r="CZ420">
        <v>75.857142850000002</v>
      </c>
      <c r="DA420">
        <v>84.285714279999993</v>
      </c>
      <c r="DB420">
        <v>704.42857142000003</v>
      </c>
      <c r="DC420">
        <v>29.571428569999998</v>
      </c>
      <c r="DD420">
        <v>66.285714279999993</v>
      </c>
      <c r="DE420">
        <v>75.428571419999997</v>
      </c>
      <c r="DF420">
        <v>84.142857140000004</v>
      </c>
      <c r="DG420">
        <v>884.42857142000003</v>
      </c>
      <c r="DH420" t="e">
        <v>#N/A</v>
      </c>
      <c r="DI420" t="e">
        <v>#N/A</v>
      </c>
      <c r="DJ420" t="e">
        <v>#N/A</v>
      </c>
      <c r="DK420" t="e">
        <v>#N/A</v>
      </c>
      <c r="DL420" t="e">
        <v>#N/A</v>
      </c>
      <c r="DM420" t="e">
        <v>#N/A</v>
      </c>
      <c r="DN420" t="e">
        <v>#N/A</v>
      </c>
      <c r="DO420" t="e">
        <v>#N/A</v>
      </c>
      <c r="DP420" t="e">
        <v>#N/A</v>
      </c>
      <c r="DQ420" t="e">
        <v>#N/A</v>
      </c>
      <c r="DR420" t="e">
        <v>#N/A</v>
      </c>
      <c r="DS420" t="e">
        <v>#N/A</v>
      </c>
      <c r="DT420" t="e">
        <v>#N/A</v>
      </c>
      <c r="DU420" t="e">
        <v>#N/A</v>
      </c>
      <c r="DV420" t="e">
        <v>#N/A</v>
      </c>
      <c r="DW420" t="e">
        <v>#N/A</v>
      </c>
      <c r="DX420" t="e">
        <v>#N/A</v>
      </c>
      <c r="DY420" t="e">
        <v>#N/A</v>
      </c>
      <c r="DZ420" t="e">
        <v>#N/A</v>
      </c>
      <c r="EA420" t="e">
        <v>#N/A</v>
      </c>
      <c r="EB420" t="e">
        <v>#N/A</v>
      </c>
      <c r="EC420" t="e">
        <v>#N/A</v>
      </c>
    </row>
    <row r="421" spans="1:133" customFormat="1" x14ac:dyDescent="0.25">
      <c r="A421" t="s">
        <v>1136</v>
      </c>
      <c r="B421" t="s">
        <v>1426</v>
      </c>
      <c r="C421">
        <v>421</v>
      </c>
      <c r="D421">
        <v>206471.0979918442</v>
      </c>
      <c r="E421">
        <v>88.275155004646194</v>
      </c>
      <c r="F421">
        <v>983.17098923872857</v>
      </c>
      <c r="G421">
        <v>53174.266999128929</v>
      </c>
      <c r="H421">
        <v>77.857142850000002</v>
      </c>
      <c r="I421">
        <v>27.158244140000001</v>
      </c>
      <c r="J421">
        <v>24.229117280000001</v>
      </c>
      <c r="K421">
        <v>12.166276999999999</v>
      </c>
      <c r="L421">
        <v>7.3807318500000001</v>
      </c>
      <c r="M421">
        <v>6897.5714285699996</v>
      </c>
      <c r="N421">
        <v>5027.4285714199996</v>
      </c>
      <c r="O421">
        <v>4854.4285714199996</v>
      </c>
      <c r="P421">
        <v>4908.1428571400002</v>
      </c>
      <c r="Q421">
        <v>4962</v>
      </c>
      <c r="R421">
        <v>5003.5714285699996</v>
      </c>
      <c r="S421">
        <v>1870.1428571399999</v>
      </c>
      <c r="T421">
        <v>1703.42857142</v>
      </c>
      <c r="U421">
        <v>1745.8571428499999</v>
      </c>
      <c r="V421">
        <v>1777.5714285700001</v>
      </c>
      <c r="W421">
        <v>1824.2857142800001</v>
      </c>
      <c r="X421">
        <v>27.203476139999999</v>
      </c>
      <c r="Y421">
        <v>1.2496558499999999</v>
      </c>
      <c r="Z421">
        <v>4971.1428571400002</v>
      </c>
      <c r="AA421">
        <v>4911</v>
      </c>
      <c r="AB421">
        <v>4878.4285714199996</v>
      </c>
      <c r="AC421">
        <v>4838.6569</v>
      </c>
      <c r="AD421">
        <v>1966.71428571</v>
      </c>
      <c r="AE421">
        <v>2072.8571428499999</v>
      </c>
      <c r="AF421">
        <v>2157.2857142799999</v>
      </c>
      <c r="AG421">
        <v>2294.8276000000001</v>
      </c>
      <c r="AH421">
        <v>66908.923983710003</v>
      </c>
      <c r="AI421">
        <v>15351.91512928</v>
      </c>
      <c r="AJ421">
        <v>-4.9870995699999998</v>
      </c>
      <c r="AK421">
        <v>94.362811140000005</v>
      </c>
      <c r="AL421">
        <v>246985.63056828</v>
      </c>
      <c r="AM421">
        <v>53.881999999999998</v>
      </c>
      <c r="AN421">
        <v>2.0264959199999999</v>
      </c>
      <c r="AO421">
        <v>12.333907849999999</v>
      </c>
      <c r="AP421">
        <v>-0.57934284999999996</v>
      </c>
      <c r="AQ421">
        <v>-3.7936999999999999</v>
      </c>
      <c r="AR421">
        <v>-4.9812571400000003</v>
      </c>
      <c r="AS421">
        <v>-4.4733000000000001</v>
      </c>
      <c r="AT421">
        <v>-1.1781285699999999</v>
      </c>
      <c r="AU421">
        <v>417442.64267028001</v>
      </c>
      <c r="AV421">
        <v>309670.25953528</v>
      </c>
      <c r="AW421">
        <v>316930.09078357002</v>
      </c>
      <c r="AX421">
        <v>354855.40158071002</v>
      </c>
      <c r="AY421">
        <v>396070.83601928002</v>
      </c>
      <c r="AZ421">
        <v>29581.383978419999</v>
      </c>
      <c r="BA421">
        <v>555.48830813999996</v>
      </c>
      <c r="BB421">
        <v>6994.0111205699995</v>
      </c>
      <c r="BC421">
        <v>135.57248257000001</v>
      </c>
      <c r="BD421">
        <v>115.60470957</v>
      </c>
      <c r="BE421">
        <v>121643.53003128</v>
      </c>
      <c r="BF421">
        <v>109134.702726</v>
      </c>
      <c r="BG421">
        <v>7.0763451399999999</v>
      </c>
      <c r="BH421">
        <v>486.28571427999998</v>
      </c>
      <c r="BI421">
        <v>499.26190475999999</v>
      </c>
      <c r="BJ421">
        <v>514.83333332999996</v>
      </c>
      <c r="BK421">
        <v>512.28571427999998</v>
      </c>
      <c r="BL421">
        <v>498.57142857000002</v>
      </c>
      <c r="BM421">
        <v>18.16308514</v>
      </c>
      <c r="BN421">
        <v>4.3497000000000003</v>
      </c>
      <c r="BO421">
        <v>0.29004242000000002</v>
      </c>
      <c r="BP421">
        <v>0.41665033000000001</v>
      </c>
      <c r="BQ421">
        <v>35.895531640000002</v>
      </c>
      <c r="BR421">
        <v>479.33333333000002</v>
      </c>
      <c r="BS421">
        <v>7456.8780217100002</v>
      </c>
      <c r="BT421">
        <v>33517.066074000002</v>
      </c>
      <c r="BU421">
        <v>123874.27848328</v>
      </c>
      <c r="BV421">
        <v>1094649.1246525701</v>
      </c>
      <c r="BW421">
        <v>1641.4937961400001</v>
      </c>
      <c r="BX421">
        <v>62.264063839999999</v>
      </c>
      <c r="BY421">
        <v>8.5902772800000005</v>
      </c>
      <c r="BZ421">
        <v>212.92857142</v>
      </c>
      <c r="CA421">
        <v>225.95238094999999</v>
      </c>
      <c r="CB421">
        <v>212.82142856999999</v>
      </c>
      <c r="CC421">
        <v>202.70238094999999</v>
      </c>
      <c r="CD421">
        <v>193.5</v>
      </c>
      <c r="CE421">
        <v>157.85714285</v>
      </c>
      <c r="CF421">
        <v>171.71428571000001</v>
      </c>
      <c r="CG421">
        <v>159.51190475999999</v>
      </c>
      <c r="CH421">
        <v>149.85714285</v>
      </c>
      <c r="CI421">
        <v>143.14285713999999</v>
      </c>
      <c r="CJ421">
        <v>54</v>
      </c>
      <c r="CK421">
        <v>54.238095229999999</v>
      </c>
      <c r="CL421">
        <v>53.309523800000001</v>
      </c>
      <c r="CM421">
        <v>52.845238090000002</v>
      </c>
      <c r="CN421">
        <v>50.428571419999997</v>
      </c>
      <c r="CO421">
        <v>3.1493099999999998</v>
      </c>
      <c r="CP421">
        <v>84.714285709999999</v>
      </c>
      <c r="CQ421">
        <v>75.053160919999996</v>
      </c>
      <c r="CR421">
        <v>19.166666660000001</v>
      </c>
      <c r="CS421">
        <v>32.857142850000002</v>
      </c>
      <c r="CT421">
        <v>87</v>
      </c>
      <c r="CU421">
        <v>85</v>
      </c>
      <c r="CV421">
        <v>74.458333330000002</v>
      </c>
      <c r="CW421">
        <v>74.166666660000004</v>
      </c>
      <c r="CX421">
        <v>29.14285714</v>
      </c>
      <c r="CY421">
        <v>70</v>
      </c>
      <c r="CZ421">
        <v>73.428571419999997</v>
      </c>
      <c r="DA421">
        <v>85</v>
      </c>
      <c r="DB421">
        <v>718.78571427999998</v>
      </c>
      <c r="DC421">
        <v>29.428571420000001</v>
      </c>
      <c r="DD421">
        <v>70.142857140000004</v>
      </c>
      <c r="DE421">
        <v>73.285714279999993</v>
      </c>
      <c r="DF421">
        <v>85.142857140000004</v>
      </c>
      <c r="DG421">
        <v>793</v>
      </c>
      <c r="DH421" t="e">
        <v>#N/A</v>
      </c>
      <c r="DI421" t="e">
        <v>#N/A</v>
      </c>
      <c r="DJ421" t="e">
        <v>#N/A</v>
      </c>
      <c r="DK421" t="e">
        <v>#N/A</v>
      </c>
      <c r="DL421" t="e">
        <v>#N/A</v>
      </c>
      <c r="DM421" t="e">
        <v>#N/A</v>
      </c>
      <c r="DN421" t="e">
        <v>#N/A</v>
      </c>
      <c r="DO421" t="e">
        <v>#N/A</v>
      </c>
      <c r="DP421" t="e">
        <v>#N/A</v>
      </c>
      <c r="DQ421" t="e">
        <v>#N/A</v>
      </c>
      <c r="DR421" t="e">
        <v>#N/A</v>
      </c>
      <c r="DS421" t="e">
        <v>#N/A</v>
      </c>
      <c r="DT421" t="e">
        <v>#N/A</v>
      </c>
      <c r="DU421" t="e">
        <v>#N/A</v>
      </c>
      <c r="DV421" t="e">
        <v>#N/A</v>
      </c>
      <c r="DW421" t="e">
        <v>#N/A</v>
      </c>
      <c r="DX421" t="e">
        <v>#N/A</v>
      </c>
      <c r="DY421" t="e">
        <v>#N/A</v>
      </c>
      <c r="DZ421" t="e">
        <v>#N/A</v>
      </c>
      <c r="EA421" t="e">
        <v>#N/A</v>
      </c>
      <c r="EB421" t="e">
        <v>#N/A</v>
      </c>
      <c r="EC421" t="e">
        <v>#N/A</v>
      </c>
    </row>
    <row r="422" spans="1:133" customFormat="1" x14ac:dyDescent="0.25">
      <c r="A422" t="s">
        <v>1137</v>
      </c>
      <c r="B422" t="s">
        <v>1427</v>
      </c>
      <c r="C422">
        <v>422</v>
      </c>
      <c r="D422">
        <v>383285.40465852001</v>
      </c>
      <c r="E422">
        <v>63.630297117921778</v>
      </c>
      <c r="F422">
        <v>1255.1798685043505</v>
      </c>
      <c r="G422">
        <v>53972.70113294039</v>
      </c>
      <c r="H422">
        <v>89</v>
      </c>
      <c r="I422">
        <v>28.22998114</v>
      </c>
      <c r="J422">
        <v>30.777284569999999</v>
      </c>
      <c r="K422">
        <v>9.1116679999999999</v>
      </c>
      <c r="L422">
        <v>5.9465512800000004</v>
      </c>
      <c r="M422">
        <v>18505.428571420001</v>
      </c>
      <c r="N422">
        <v>13280.57142857</v>
      </c>
      <c r="O422">
        <v>12921</v>
      </c>
      <c r="P422">
        <v>13047.714285710001</v>
      </c>
      <c r="Q422">
        <v>13187.714285710001</v>
      </c>
      <c r="R422">
        <v>13274.28571428</v>
      </c>
      <c r="S422">
        <v>5224.8571428499999</v>
      </c>
      <c r="T422">
        <v>4649.8571428499999</v>
      </c>
      <c r="U422">
        <v>4802.2857142800003</v>
      </c>
      <c r="V422">
        <v>4901.2857142800003</v>
      </c>
      <c r="W422">
        <v>5037.7142857099998</v>
      </c>
      <c r="X422">
        <v>21.062184850000001</v>
      </c>
      <c r="Y422">
        <v>1.02776657</v>
      </c>
      <c r="Z422">
        <v>13464</v>
      </c>
      <c r="AA422">
        <v>13444.142857139999</v>
      </c>
      <c r="AB422">
        <v>13158</v>
      </c>
      <c r="AC422">
        <v>13071.19794285</v>
      </c>
      <c r="AD422">
        <v>5576</v>
      </c>
      <c r="AE422">
        <v>5896.2857142800003</v>
      </c>
      <c r="AF422">
        <v>6124.8571428499999</v>
      </c>
      <c r="AG422">
        <v>6385.8631428500003</v>
      </c>
      <c r="AH422">
        <v>70573.487515140005</v>
      </c>
      <c r="AI422">
        <v>12552.993936999999</v>
      </c>
      <c r="AJ422">
        <v>54.992279420000003</v>
      </c>
      <c r="AK422">
        <v>166.04321913999999</v>
      </c>
      <c r="AL422">
        <v>250137.23003742</v>
      </c>
      <c r="AM422">
        <v>55.769857139999999</v>
      </c>
      <c r="AN422">
        <v>2.7849082900000002</v>
      </c>
      <c r="AO422">
        <v>12.46904571</v>
      </c>
      <c r="AP422">
        <v>5.4734857100000003</v>
      </c>
      <c r="AQ422">
        <v>1.5582142800000001</v>
      </c>
      <c r="AR422">
        <v>2.0113571399999999</v>
      </c>
      <c r="AS422">
        <v>2.9799285700000002</v>
      </c>
      <c r="AT422">
        <v>4.4233142799999996</v>
      </c>
      <c r="AU422">
        <v>383401.43753499998</v>
      </c>
      <c r="AV422">
        <v>293959.37140914</v>
      </c>
      <c r="AW422">
        <v>297462.38768028002</v>
      </c>
      <c r="AX422">
        <v>333560.67776671</v>
      </c>
      <c r="AY422">
        <v>354634.49072742002</v>
      </c>
      <c r="AZ422">
        <v>25638.705464999999</v>
      </c>
      <c r="BA422">
        <v>619.21318399999996</v>
      </c>
      <c r="BB422">
        <v>4617.9906220000003</v>
      </c>
      <c r="BC422">
        <v>96.133223709999996</v>
      </c>
      <c r="BD422">
        <v>154.15037357</v>
      </c>
      <c r="BE422">
        <v>106589.12160328</v>
      </c>
      <c r="BF422">
        <v>90784.805013279998</v>
      </c>
      <c r="BG422">
        <v>7.1246217999999999</v>
      </c>
      <c r="BH422">
        <v>1254.8</v>
      </c>
      <c r="BI422">
        <v>1308.52380952</v>
      </c>
      <c r="BJ422">
        <v>1318.79761904</v>
      </c>
      <c r="BK422">
        <v>1295.2857142800001</v>
      </c>
      <c r="BL422">
        <v>1275.2857142800001</v>
      </c>
      <c r="BM422">
        <v>17.8308392</v>
      </c>
      <c r="BN422">
        <v>2.633508</v>
      </c>
      <c r="BO422">
        <v>0.38343566000000001</v>
      </c>
      <c r="BP422">
        <v>0.40588616</v>
      </c>
      <c r="BQ422">
        <v>30.521213939999999</v>
      </c>
      <c r="BR422">
        <v>1046.5</v>
      </c>
      <c r="BS422">
        <v>6899.4798717100002</v>
      </c>
      <c r="BT422">
        <v>39612.719445000002</v>
      </c>
      <c r="BU422">
        <v>140532.66333427999</v>
      </c>
      <c r="BV422">
        <v>1012382.31676533</v>
      </c>
      <c r="BW422">
        <v>2155.3581417099999</v>
      </c>
      <c r="BX422">
        <v>57.42995208</v>
      </c>
      <c r="BY422">
        <v>11.2782435</v>
      </c>
      <c r="BZ422">
        <v>739</v>
      </c>
      <c r="CA422">
        <v>702.86111110000002</v>
      </c>
      <c r="CB422">
        <v>707.64285714000005</v>
      </c>
      <c r="CC422">
        <v>705.95238095000002</v>
      </c>
      <c r="CD422">
        <v>719.64285714000005</v>
      </c>
      <c r="CE422">
        <v>587.83333332999996</v>
      </c>
      <c r="CF422">
        <v>558.48611111000002</v>
      </c>
      <c r="CG422">
        <v>561.04761903999997</v>
      </c>
      <c r="CH422">
        <v>562.42857142000003</v>
      </c>
      <c r="CI422">
        <v>570.71428571000001</v>
      </c>
      <c r="CJ422">
        <v>151.33333332999999</v>
      </c>
      <c r="CK422">
        <v>144.375</v>
      </c>
      <c r="CL422">
        <v>146.59523809000001</v>
      </c>
      <c r="CM422">
        <v>143.52380951999999</v>
      </c>
      <c r="CN422">
        <v>148.71428571000001</v>
      </c>
      <c r="CO422">
        <v>3.9993750000000001</v>
      </c>
      <c r="CP422">
        <v>85.785714279999993</v>
      </c>
      <c r="CQ422">
        <v>77.256162189999998</v>
      </c>
      <c r="CR422">
        <v>14.942857139999999</v>
      </c>
      <c r="CS422">
        <v>33.571428570000002</v>
      </c>
      <c r="CT422">
        <v>86.428571419999997</v>
      </c>
      <c r="CU422">
        <v>85</v>
      </c>
      <c r="CV422">
        <v>78.854624560000005</v>
      </c>
      <c r="CW422">
        <v>41.4</v>
      </c>
      <c r="CX422">
        <v>33.142857139999997</v>
      </c>
      <c r="CY422">
        <v>70.857142850000002</v>
      </c>
      <c r="CZ422">
        <v>79.142857140000004</v>
      </c>
      <c r="DA422">
        <v>89.285714279999993</v>
      </c>
      <c r="DB422">
        <v>643.57142856999997</v>
      </c>
      <c r="DC422">
        <v>33.428571419999997</v>
      </c>
      <c r="DD422">
        <v>70.428571419999997</v>
      </c>
      <c r="DE422">
        <v>79.285714279999993</v>
      </c>
      <c r="DF422">
        <v>89</v>
      </c>
      <c r="DG422">
        <v>782.92857142000003</v>
      </c>
      <c r="DH422" t="e">
        <v>#N/A</v>
      </c>
      <c r="DI422" t="e">
        <v>#N/A</v>
      </c>
      <c r="DJ422" t="e">
        <v>#N/A</v>
      </c>
      <c r="DK422" t="e">
        <v>#N/A</v>
      </c>
      <c r="DL422" t="e">
        <v>#N/A</v>
      </c>
      <c r="DM422" t="e">
        <v>#N/A</v>
      </c>
      <c r="DN422" t="e">
        <v>#N/A</v>
      </c>
      <c r="DO422" t="e">
        <v>#N/A</v>
      </c>
      <c r="DP422" t="e">
        <v>#N/A</v>
      </c>
      <c r="DQ422" t="e">
        <v>#N/A</v>
      </c>
      <c r="DR422" t="e">
        <v>#N/A</v>
      </c>
      <c r="DS422" t="e">
        <v>#N/A</v>
      </c>
      <c r="DT422" t="e">
        <v>#N/A</v>
      </c>
      <c r="DU422" t="e">
        <v>#N/A</v>
      </c>
      <c r="DV422" t="e">
        <v>#N/A</v>
      </c>
      <c r="DW422" t="e">
        <v>#N/A</v>
      </c>
      <c r="DX422" t="e">
        <v>#N/A</v>
      </c>
      <c r="DY422" t="e">
        <v>#N/A</v>
      </c>
      <c r="DZ422" t="e">
        <v>#N/A</v>
      </c>
      <c r="EA422" t="e">
        <v>#N/A</v>
      </c>
      <c r="EB422" t="e">
        <v>#N/A</v>
      </c>
      <c r="EC422" t="e">
        <v>#N/A</v>
      </c>
    </row>
    <row r="423" spans="1:133" customFormat="1" x14ac:dyDescent="0.25">
      <c r="A423" t="s">
        <v>1138</v>
      </c>
      <c r="B423" t="s">
        <v>1428</v>
      </c>
      <c r="C423">
        <v>423</v>
      </c>
      <c r="D423">
        <v>724366.40168144996</v>
      </c>
      <c r="E423">
        <v>99.279905544944882</v>
      </c>
      <c r="F423">
        <v>784.90618424950299</v>
      </c>
      <c r="G423">
        <v>51402.152914294878</v>
      </c>
      <c r="H423">
        <v>90</v>
      </c>
      <c r="I423">
        <v>27.81510828</v>
      </c>
      <c r="J423">
        <v>31.327575</v>
      </c>
      <c r="K423">
        <v>8.0621531399999995</v>
      </c>
      <c r="L423">
        <v>5.1758168500000004</v>
      </c>
      <c r="M423">
        <v>25415.571428570001</v>
      </c>
      <c r="N423">
        <v>18342.428571420001</v>
      </c>
      <c r="O423">
        <v>17749.285714279999</v>
      </c>
      <c r="P423">
        <v>17961.142857139999</v>
      </c>
      <c r="Q423">
        <v>18119</v>
      </c>
      <c r="R423">
        <v>18290.285714279999</v>
      </c>
      <c r="S423">
        <v>7073.1428571400002</v>
      </c>
      <c r="T423">
        <v>6370</v>
      </c>
      <c r="U423">
        <v>6532</v>
      </c>
      <c r="V423">
        <v>6636.1428571400002</v>
      </c>
      <c r="W423">
        <v>6807.5714285699996</v>
      </c>
      <c r="X423">
        <v>18.596901280000001</v>
      </c>
      <c r="Y423">
        <v>0.91792942</v>
      </c>
      <c r="Z423">
        <v>18557.285714279999</v>
      </c>
      <c r="AA423">
        <v>18520.714285710001</v>
      </c>
      <c r="AB423">
        <v>18256.142857139999</v>
      </c>
      <c r="AC423">
        <v>18101.33361428</v>
      </c>
      <c r="AD423">
        <v>7529</v>
      </c>
      <c r="AE423">
        <v>7941.7142857099998</v>
      </c>
      <c r="AF423">
        <v>8249.1428571399993</v>
      </c>
      <c r="AG423">
        <v>8595.1124999999993</v>
      </c>
      <c r="AH423">
        <v>68578.090817999997</v>
      </c>
      <c r="AI423">
        <v>10697.79470685</v>
      </c>
      <c r="AJ423">
        <v>30.077216570000001</v>
      </c>
      <c r="AK423">
        <v>153.03125499999999</v>
      </c>
      <c r="AL423">
        <v>247234.90268371001</v>
      </c>
      <c r="AM423">
        <v>58.327714280000002</v>
      </c>
      <c r="AN423">
        <v>3.1890769799999998</v>
      </c>
      <c r="AO423">
        <v>11.1292185</v>
      </c>
      <c r="AP423">
        <v>2.26605714</v>
      </c>
      <c r="AQ423">
        <v>3.9037571400000002</v>
      </c>
      <c r="AR423">
        <v>5.8574714200000004</v>
      </c>
      <c r="AS423">
        <v>4.0839857100000003</v>
      </c>
      <c r="AT423">
        <v>2.98874285</v>
      </c>
      <c r="AU423">
        <v>337374.08001325</v>
      </c>
      <c r="AV423">
        <v>288524.98567457002</v>
      </c>
      <c r="AW423">
        <v>306016.33848799998</v>
      </c>
      <c r="AX423">
        <v>309990.21588913997</v>
      </c>
      <c r="AY423">
        <v>381268.56645371002</v>
      </c>
      <c r="AZ423">
        <v>22472.61628142</v>
      </c>
      <c r="BA423">
        <v>634.52386514</v>
      </c>
      <c r="BB423">
        <v>3589.7923647100001</v>
      </c>
      <c r="BC423">
        <v>117.90530441999999</v>
      </c>
      <c r="BD423">
        <v>114.81633128</v>
      </c>
      <c r="BE423">
        <v>99642.936538139998</v>
      </c>
      <c r="BF423">
        <v>81083.892270140001</v>
      </c>
      <c r="BG423">
        <v>7.4024062500000003</v>
      </c>
      <c r="BH423">
        <v>1685.25</v>
      </c>
      <c r="BI423">
        <v>1797.1547619</v>
      </c>
      <c r="BJ423">
        <v>1833.38888888</v>
      </c>
      <c r="BK423">
        <v>1781.8571428499999</v>
      </c>
      <c r="BL423">
        <v>1611.71428571</v>
      </c>
      <c r="BM423">
        <v>18.2665015</v>
      </c>
      <c r="BN423">
        <v>3.662207</v>
      </c>
      <c r="BO423">
        <v>0.49158174999999998</v>
      </c>
      <c r="BP423">
        <v>0.47575024999999999</v>
      </c>
      <c r="BQ423">
        <v>36.981998349999998</v>
      </c>
      <c r="BR423">
        <v>1632.25</v>
      </c>
      <c r="BS423">
        <v>6087.7273471400003</v>
      </c>
      <c r="BT423">
        <v>39946.081746420001</v>
      </c>
      <c r="BU423">
        <v>144018.78638042</v>
      </c>
      <c r="BV423">
        <v>986507.09492149996</v>
      </c>
      <c r="BW423">
        <v>1858.39430728</v>
      </c>
      <c r="BX423">
        <v>62.643031649999998</v>
      </c>
      <c r="BY423">
        <v>10.965225500000001</v>
      </c>
      <c r="BZ423">
        <v>918.875</v>
      </c>
      <c r="CA423">
        <v>1138.0714285700001</v>
      </c>
      <c r="CB423">
        <v>1051.40277778</v>
      </c>
      <c r="CC423">
        <v>1124.5694444400001</v>
      </c>
      <c r="CD423">
        <v>1114.42857142</v>
      </c>
      <c r="CE423">
        <v>707.5</v>
      </c>
      <c r="CF423">
        <v>903.42857143000003</v>
      </c>
      <c r="CG423">
        <v>822.98611111000002</v>
      </c>
      <c r="CH423">
        <v>872.76388887999997</v>
      </c>
      <c r="CI423">
        <v>853.92857142000003</v>
      </c>
      <c r="CJ423">
        <v>213.125</v>
      </c>
      <c r="CK423">
        <v>234.64285713999999</v>
      </c>
      <c r="CL423">
        <v>228.41666666</v>
      </c>
      <c r="CM423">
        <v>251.80555555000001</v>
      </c>
      <c r="CN423">
        <v>261.21428571000001</v>
      </c>
      <c r="CO423">
        <v>3.9846447500000002</v>
      </c>
      <c r="CP423">
        <v>85.857142850000002</v>
      </c>
      <c r="CQ423">
        <v>78.800695599999997</v>
      </c>
      <c r="CR423">
        <v>15.87666666</v>
      </c>
      <c r="CS423">
        <v>31.285714280000001</v>
      </c>
      <c r="CT423">
        <v>87</v>
      </c>
      <c r="CU423">
        <v>85.428571419999997</v>
      </c>
      <c r="CV423">
        <v>77.791140299999995</v>
      </c>
      <c r="CW423">
        <v>65.75</v>
      </c>
      <c r="CX423">
        <v>31.14285714</v>
      </c>
      <c r="CY423">
        <v>68.285714279999993</v>
      </c>
      <c r="CZ423">
        <v>77.857142850000002</v>
      </c>
      <c r="DA423">
        <v>86</v>
      </c>
      <c r="DB423">
        <v>662.42857142000003</v>
      </c>
      <c r="DC423">
        <v>31.14285714</v>
      </c>
      <c r="DD423">
        <v>68.285714279999993</v>
      </c>
      <c r="DE423">
        <v>77.857142850000002</v>
      </c>
      <c r="DF423">
        <v>86</v>
      </c>
      <c r="DG423">
        <v>696.35714284999995</v>
      </c>
      <c r="DH423" t="e">
        <v>#N/A</v>
      </c>
      <c r="DI423" t="e">
        <v>#N/A</v>
      </c>
      <c r="DJ423" t="e">
        <v>#N/A</v>
      </c>
      <c r="DK423" t="e">
        <v>#N/A</v>
      </c>
      <c r="DL423" t="e">
        <v>#N/A</v>
      </c>
      <c r="DM423" t="e">
        <v>#N/A</v>
      </c>
      <c r="DN423" t="e">
        <v>#N/A</v>
      </c>
      <c r="DO423" t="e">
        <v>#N/A</v>
      </c>
      <c r="DP423" t="e">
        <v>#N/A</v>
      </c>
      <c r="DQ423" t="e">
        <v>#N/A</v>
      </c>
      <c r="DR423" t="e">
        <v>#N/A</v>
      </c>
      <c r="DS423" t="e">
        <v>#N/A</v>
      </c>
      <c r="DT423" t="e">
        <v>#N/A</v>
      </c>
      <c r="DU423" t="e">
        <v>#N/A</v>
      </c>
      <c r="DV423" t="e">
        <v>#N/A</v>
      </c>
      <c r="DW423" t="e">
        <v>#N/A</v>
      </c>
      <c r="DX423" t="e">
        <v>#N/A</v>
      </c>
      <c r="DY423" t="e">
        <v>#N/A</v>
      </c>
      <c r="DZ423" t="e">
        <v>#N/A</v>
      </c>
      <c r="EA423" t="e">
        <v>#N/A</v>
      </c>
      <c r="EB423" t="e">
        <v>#N/A</v>
      </c>
      <c r="EC423" t="e">
        <v>#N/A</v>
      </c>
    </row>
    <row r="424" spans="1:133" customFormat="1" x14ac:dyDescent="0.25">
      <c r="A424" t="s">
        <v>1139</v>
      </c>
      <c r="B424" t="s">
        <v>1429</v>
      </c>
      <c r="C424">
        <v>424</v>
      </c>
      <c r="D424">
        <v>44441.646015270002</v>
      </c>
      <c r="E424">
        <v>43.277870749783979</v>
      </c>
      <c r="F424">
        <v>1884.7936974867941</v>
      </c>
      <c r="G424">
        <v>72988.100225108967</v>
      </c>
      <c r="H424">
        <v>68.285714279999993</v>
      </c>
      <c r="I424">
        <v>28.266358709999999</v>
      </c>
      <c r="J424">
        <v>19.109933000000002</v>
      </c>
      <c r="K424">
        <v>11.60557528</v>
      </c>
      <c r="L424">
        <v>7.4547457100000001</v>
      </c>
      <c r="M424">
        <v>3160.8571428499999</v>
      </c>
      <c r="N424">
        <v>2266.8571428499999</v>
      </c>
      <c r="O424">
        <v>2219.2857142799999</v>
      </c>
      <c r="P424">
        <v>2230.8571428499999</v>
      </c>
      <c r="Q424">
        <v>2255.42857142</v>
      </c>
      <c r="R424">
        <v>2270.7142857099998</v>
      </c>
      <c r="S424">
        <v>894</v>
      </c>
      <c r="T424">
        <v>799.85714284999995</v>
      </c>
      <c r="U424">
        <v>825.85714284999995</v>
      </c>
      <c r="V424">
        <v>830.57142856999997</v>
      </c>
      <c r="W424">
        <v>851.85714284999995</v>
      </c>
      <c r="X424">
        <v>26.427447140000002</v>
      </c>
      <c r="Y424">
        <v>1.3731725699999999</v>
      </c>
      <c r="Z424">
        <v>2206.7142857099998</v>
      </c>
      <c r="AA424">
        <v>2181.42857142</v>
      </c>
      <c r="AB424">
        <v>2190</v>
      </c>
      <c r="AC424">
        <v>2181.0212142800001</v>
      </c>
      <c r="AD424">
        <v>919.14285714000005</v>
      </c>
      <c r="AE424">
        <v>959.28571427999998</v>
      </c>
      <c r="AF424">
        <v>990.42857142000003</v>
      </c>
      <c r="AG424">
        <v>1049.32177142</v>
      </c>
      <c r="AH424">
        <v>75217.162542139995</v>
      </c>
      <c r="AI424">
        <v>16546.542635850001</v>
      </c>
      <c r="AJ424">
        <v>10.41389614</v>
      </c>
      <c r="AK424">
        <v>99.753838139999999</v>
      </c>
      <c r="AL424">
        <v>266976.74900370999</v>
      </c>
      <c r="AM424">
        <v>50.618285710000002</v>
      </c>
      <c r="AN424">
        <v>1.69279929</v>
      </c>
      <c r="AO424">
        <v>15.165126000000001</v>
      </c>
      <c r="AP424">
        <v>5.9660285699999998</v>
      </c>
      <c r="AQ424">
        <v>3.1309999999999998</v>
      </c>
      <c r="AR424">
        <v>1.68341428</v>
      </c>
      <c r="AS424">
        <v>3.8407714199999998</v>
      </c>
      <c r="AT424">
        <v>5.5803000000000003</v>
      </c>
      <c r="AU424">
        <v>418816.67157760001</v>
      </c>
      <c r="AV424">
        <v>322481.01123341999</v>
      </c>
      <c r="AW424">
        <v>335063.71974685002</v>
      </c>
      <c r="AX424">
        <v>372656.64635900001</v>
      </c>
      <c r="AY424">
        <v>392731.32294971001</v>
      </c>
      <c r="AZ424">
        <v>27398.230652850001</v>
      </c>
      <c r="BA424">
        <v>931.14596742000003</v>
      </c>
      <c r="BB424">
        <v>6291.4558842799997</v>
      </c>
      <c r="BC424">
        <v>144.10939314000001</v>
      </c>
      <c r="BD424">
        <v>168.74507771</v>
      </c>
      <c r="BE424">
        <v>117401.095684</v>
      </c>
      <c r="BF424">
        <v>97813.214091999995</v>
      </c>
      <c r="BG424">
        <v>6.5730921999999996</v>
      </c>
      <c r="BH424">
        <v>200</v>
      </c>
      <c r="BI424">
        <v>212.54761905000001</v>
      </c>
      <c r="BJ424">
        <v>207.98809523</v>
      </c>
      <c r="BK424">
        <v>198.85714285</v>
      </c>
      <c r="BL424">
        <v>199.71428571000001</v>
      </c>
      <c r="BM424">
        <v>15.914591400000001</v>
      </c>
      <c r="BN424">
        <v>1.644245</v>
      </c>
      <c r="BO424">
        <v>0.44162839999999998</v>
      </c>
      <c r="BP424">
        <v>0.54744579999999998</v>
      </c>
      <c r="BQ424">
        <v>26.312401430000001</v>
      </c>
      <c r="BR424">
        <v>140.75</v>
      </c>
      <c r="BS424">
        <v>8911.3428461399999</v>
      </c>
      <c r="BT424">
        <v>41842.540770849999</v>
      </c>
      <c r="BU424">
        <v>147896.69418041999</v>
      </c>
      <c r="BV424">
        <v>1051826.3965832</v>
      </c>
      <c r="BW424">
        <v>2729.3841691399998</v>
      </c>
      <c r="BX424">
        <v>49.429669029999999</v>
      </c>
      <c r="BY424">
        <v>11.160921800000001</v>
      </c>
      <c r="BZ424">
        <v>118.2</v>
      </c>
      <c r="CA424">
        <v>120.42857143000001</v>
      </c>
      <c r="CB424">
        <v>124.80952381</v>
      </c>
      <c r="CC424">
        <v>121.69047619</v>
      </c>
      <c r="CD424">
        <v>122.78571427999999</v>
      </c>
      <c r="CE424">
        <v>93.2</v>
      </c>
      <c r="CF424">
        <v>99.595238089999995</v>
      </c>
      <c r="CG424">
        <v>101.70238095000001</v>
      </c>
      <c r="CH424">
        <v>97.869047620000003</v>
      </c>
      <c r="CI424">
        <v>97.428571419999997</v>
      </c>
      <c r="CJ424">
        <v>24</v>
      </c>
      <c r="CK424">
        <v>20.833333329999999</v>
      </c>
      <c r="CL424">
        <v>23.107142849999999</v>
      </c>
      <c r="CM424">
        <v>23.821428569999998</v>
      </c>
      <c r="CN424">
        <v>25.071428569999998</v>
      </c>
      <c r="CO424">
        <v>3.9349158000000002</v>
      </c>
      <c r="CP424">
        <v>86.071428569999995</v>
      </c>
      <c r="CQ424">
        <v>63.986111110000003</v>
      </c>
      <c r="CR424">
        <v>17.2</v>
      </c>
      <c r="CS424">
        <v>33.285714280000001</v>
      </c>
      <c r="CT424">
        <v>92.428571419999997</v>
      </c>
      <c r="CU424">
        <v>88.714285709999999</v>
      </c>
      <c r="CV424">
        <v>79.208333330000002</v>
      </c>
      <c r="CW424">
        <v>27.6</v>
      </c>
      <c r="CX424">
        <v>29.428571420000001</v>
      </c>
      <c r="CY424">
        <v>65.857142850000002</v>
      </c>
      <c r="CZ424">
        <v>79.428571419999997</v>
      </c>
      <c r="DA424">
        <v>88.428571419999997</v>
      </c>
      <c r="DB424">
        <v>688.35714284999995</v>
      </c>
      <c r="DC424">
        <v>29</v>
      </c>
      <c r="DD424">
        <v>73.285714279999993</v>
      </c>
      <c r="DE424">
        <v>81.142857140000004</v>
      </c>
      <c r="DF424">
        <v>87</v>
      </c>
      <c r="DG424">
        <v>704.14285714000005</v>
      </c>
      <c r="DH424" t="e">
        <v>#N/A</v>
      </c>
      <c r="DI424" t="e">
        <v>#N/A</v>
      </c>
      <c r="DJ424" t="e">
        <v>#N/A</v>
      </c>
      <c r="DK424" t="e">
        <v>#N/A</v>
      </c>
      <c r="DL424" t="e">
        <v>#N/A</v>
      </c>
      <c r="DM424" t="e">
        <v>#N/A</v>
      </c>
      <c r="DN424" t="e">
        <v>#N/A</v>
      </c>
      <c r="DO424" t="e">
        <v>#N/A</v>
      </c>
      <c r="DP424" t="e">
        <v>#N/A</v>
      </c>
      <c r="DQ424" t="e">
        <v>#N/A</v>
      </c>
      <c r="DR424" t="e">
        <v>#N/A</v>
      </c>
      <c r="DS424" t="e">
        <v>#N/A</v>
      </c>
      <c r="DT424" t="e">
        <v>#N/A</v>
      </c>
      <c r="DU424" t="e">
        <v>#N/A</v>
      </c>
      <c r="DV424" t="e">
        <v>#N/A</v>
      </c>
      <c r="DW424" t="e">
        <v>#N/A</v>
      </c>
      <c r="DX424" t="e">
        <v>#N/A</v>
      </c>
      <c r="DY424" t="e">
        <v>#N/A</v>
      </c>
      <c r="DZ424" t="e">
        <v>#N/A</v>
      </c>
      <c r="EA424" t="e">
        <v>#N/A</v>
      </c>
      <c r="EB424" t="e">
        <v>#N/A</v>
      </c>
      <c r="EC424" t="e">
        <v>#N/A</v>
      </c>
    </row>
    <row r="425" spans="1:133" customFormat="1" x14ac:dyDescent="0.25">
      <c r="A425" t="s">
        <v>1140</v>
      </c>
      <c r="B425" t="s">
        <v>1430</v>
      </c>
      <c r="C425">
        <v>425</v>
      </c>
      <c r="D425">
        <v>148573.85794272879</v>
      </c>
      <c r="E425">
        <v>88.260202997727347</v>
      </c>
      <c r="F425">
        <v>864.9033231068521</v>
      </c>
      <c r="G425">
        <v>60980.58807866319</v>
      </c>
      <c r="H425">
        <v>72.857142850000002</v>
      </c>
      <c r="I425">
        <v>29.555236000000001</v>
      </c>
      <c r="J425">
        <v>21.753041570000001</v>
      </c>
      <c r="K425">
        <v>12.542753279999999</v>
      </c>
      <c r="L425">
        <v>8.2851204200000002</v>
      </c>
      <c r="M425">
        <v>4208.8571428499999</v>
      </c>
      <c r="N425">
        <v>2975.1428571400002</v>
      </c>
      <c r="O425">
        <v>2917.1428571400002</v>
      </c>
      <c r="P425">
        <v>2937.8571428499999</v>
      </c>
      <c r="Q425">
        <v>2954</v>
      </c>
      <c r="R425">
        <v>2973.7142857099998</v>
      </c>
      <c r="S425">
        <v>1233.71428571</v>
      </c>
      <c r="T425">
        <v>1160.2857142800001</v>
      </c>
      <c r="U425">
        <v>1176.8571428499999</v>
      </c>
      <c r="V425">
        <v>1187.1428571399999</v>
      </c>
      <c r="W425">
        <v>1208.5714285700001</v>
      </c>
      <c r="X425">
        <v>28.08324842</v>
      </c>
      <c r="Y425">
        <v>1.53119242</v>
      </c>
      <c r="Z425">
        <v>2925.5714285700001</v>
      </c>
      <c r="AA425">
        <v>2899.8571428499999</v>
      </c>
      <c r="AB425">
        <v>2899.2857142799999</v>
      </c>
      <c r="AC425">
        <v>2877.8608428500002</v>
      </c>
      <c r="AD425">
        <v>1277.42857142</v>
      </c>
      <c r="AE425">
        <v>1321.42857142</v>
      </c>
      <c r="AF425">
        <v>1370</v>
      </c>
      <c r="AG425">
        <v>1415.6309142800001</v>
      </c>
      <c r="AH425">
        <v>78137.265206419994</v>
      </c>
      <c r="AI425">
        <v>18563.249130569999</v>
      </c>
      <c r="AJ425">
        <v>17.789779710000001</v>
      </c>
      <c r="AK425">
        <v>58.758068420000001</v>
      </c>
      <c r="AL425">
        <v>264442.93675328</v>
      </c>
      <c r="AM425">
        <v>50.736428570000001</v>
      </c>
      <c r="AN425">
        <v>2.9488232999999999</v>
      </c>
      <c r="AO425">
        <v>12.70684842</v>
      </c>
      <c r="AP425">
        <v>6.9144428500000004</v>
      </c>
      <c r="AQ425">
        <v>4.0579000000000001</v>
      </c>
      <c r="AR425">
        <v>2.24594285</v>
      </c>
      <c r="AS425">
        <v>2.3566571399999998</v>
      </c>
      <c r="AT425">
        <v>4.4666714199999999</v>
      </c>
      <c r="AU425">
        <v>424332.49354832998</v>
      </c>
      <c r="AV425">
        <v>320787.56330928003</v>
      </c>
      <c r="AW425">
        <v>332059.45301484998</v>
      </c>
      <c r="AX425">
        <v>379084.20103827998</v>
      </c>
      <c r="AY425">
        <v>423212.69534828002</v>
      </c>
      <c r="AZ425">
        <v>29974.266836570001</v>
      </c>
      <c r="BA425">
        <v>1400.2966802799999</v>
      </c>
      <c r="BB425">
        <v>7501.3772188499997</v>
      </c>
      <c r="BC425">
        <v>215.75566014</v>
      </c>
      <c r="BD425">
        <v>131.43720542</v>
      </c>
      <c r="BE425">
        <v>124956.62727471</v>
      </c>
      <c r="BF425">
        <v>101738.239607</v>
      </c>
      <c r="BG425">
        <v>7.1084773300000004</v>
      </c>
      <c r="BH425">
        <v>302.83333333000002</v>
      </c>
      <c r="BI425">
        <v>287.23809523</v>
      </c>
      <c r="BJ425">
        <v>294.21428571000001</v>
      </c>
      <c r="BK425">
        <v>286.71428571000001</v>
      </c>
      <c r="BL425">
        <v>281.42857142000003</v>
      </c>
      <c r="BM425">
        <v>16.863726</v>
      </c>
      <c r="BN425">
        <v>10.738869660000001</v>
      </c>
      <c r="BO425">
        <v>0.51431632999999999</v>
      </c>
      <c r="BP425">
        <v>0.68552966000000004</v>
      </c>
      <c r="BQ425">
        <v>41.781174900000003</v>
      </c>
      <c r="BR425">
        <v>296.33333333000002</v>
      </c>
      <c r="BS425">
        <v>9255.5979527100008</v>
      </c>
      <c r="BT425">
        <v>40991.529179999998</v>
      </c>
      <c r="BU425">
        <v>138475.70944142001</v>
      </c>
      <c r="BV425">
        <v>977019.10252850002</v>
      </c>
      <c r="BW425">
        <v>2587.4284438499999</v>
      </c>
      <c r="BX425">
        <v>71.404219589999997</v>
      </c>
      <c r="BY425">
        <v>11.10044566</v>
      </c>
      <c r="BZ425">
        <v>178.58333332999999</v>
      </c>
      <c r="CA425">
        <v>183.56944444000001</v>
      </c>
      <c r="CB425">
        <v>179.45238094999999</v>
      </c>
      <c r="CC425">
        <v>173.36904761</v>
      </c>
      <c r="CD425">
        <v>171.14285713999999</v>
      </c>
      <c r="CE425">
        <v>139.5</v>
      </c>
      <c r="CF425">
        <v>146.65277777</v>
      </c>
      <c r="CG425">
        <v>143.73809523</v>
      </c>
      <c r="CH425">
        <v>135.26190475999999</v>
      </c>
      <c r="CI425">
        <v>135.21428571000001</v>
      </c>
      <c r="CJ425">
        <v>39.083333330000002</v>
      </c>
      <c r="CK425">
        <v>36.916666659999997</v>
      </c>
      <c r="CL425">
        <v>35.714285709999999</v>
      </c>
      <c r="CM425">
        <v>38.107142850000002</v>
      </c>
      <c r="CN425">
        <v>35.714285709999999</v>
      </c>
      <c r="CO425">
        <v>4.1993274999999999</v>
      </c>
      <c r="CP425">
        <v>86.571428569999995</v>
      </c>
      <c r="CQ425">
        <v>71.926183120000005</v>
      </c>
      <c r="CR425">
        <v>16</v>
      </c>
      <c r="CS425">
        <v>33.714285709999999</v>
      </c>
      <c r="CT425">
        <v>89.142857140000004</v>
      </c>
      <c r="CU425">
        <v>87.571428569999995</v>
      </c>
      <c r="CV425">
        <v>73.495370370000003</v>
      </c>
      <c r="CW425">
        <v>61.4</v>
      </c>
      <c r="CX425">
        <v>29</v>
      </c>
      <c r="CY425">
        <v>66.142857140000004</v>
      </c>
      <c r="CZ425">
        <v>71.571428569999995</v>
      </c>
      <c r="DA425">
        <v>86.428571419999997</v>
      </c>
      <c r="DB425">
        <v>663.85714284999995</v>
      </c>
      <c r="DC425">
        <v>25.14285714</v>
      </c>
      <c r="DD425">
        <v>65</v>
      </c>
      <c r="DE425">
        <v>68.571428569999995</v>
      </c>
      <c r="DF425">
        <v>84.285714279999993</v>
      </c>
      <c r="DG425">
        <v>918.92857142000003</v>
      </c>
      <c r="DH425" t="e">
        <v>#N/A</v>
      </c>
      <c r="DI425" t="e">
        <v>#N/A</v>
      </c>
      <c r="DJ425" t="e">
        <v>#N/A</v>
      </c>
      <c r="DK425" t="e">
        <v>#N/A</v>
      </c>
      <c r="DL425" t="e">
        <v>#N/A</v>
      </c>
      <c r="DM425" t="e">
        <v>#N/A</v>
      </c>
      <c r="DN425" t="e">
        <v>#N/A</v>
      </c>
      <c r="DO425" t="e">
        <v>#N/A</v>
      </c>
      <c r="DP425" t="e">
        <v>#N/A</v>
      </c>
      <c r="DQ425" t="e">
        <v>#N/A</v>
      </c>
      <c r="DR425" t="e">
        <v>#N/A</v>
      </c>
      <c r="DS425" t="e">
        <v>#N/A</v>
      </c>
      <c r="DT425" t="e">
        <v>#N/A</v>
      </c>
      <c r="DU425" t="e">
        <v>#N/A</v>
      </c>
      <c r="DV425" t="e">
        <v>#N/A</v>
      </c>
      <c r="DW425" t="e">
        <v>#N/A</v>
      </c>
      <c r="DX425" t="e">
        <v>#N/A</v>
      </c>
      <c r="DY425" t="e">
        <v>#N/A</v>
      </c>
      <c r="DZ425" t="e">
        <v>#N/A</v>
      </c>
      <c r="EA425" t="e">
        <v>#N/A</v>
      </c>
      <c r="EB425" t="e">
        <v>#N/A</v>
      </c>
      <c r="EC425" t="e">
        <v>#N/A</v>
      </c>
    </row>
    <row r="426" spans="1:133" customFormat="1" x14ac:dyDescent="0.25">
      <c r="A426" t="s">
        <v>1141</v>
      </c>
      <c r="B426" t="s">
        <v>1431</v>
      </c>
      <c r="C426">
        <v>426</v>
      </c>
      <c r="D426">
        <v>893150.43503616005</v>
      </c>
      <c r="E426">
        <v>108.79702645251471</v>
      </c>
      <c r="F426">
        <v>716.03073358323434</v>
      </c>
      <c r="G426">
        <v>51257.996075876079</v>
      </c>
      <c r="H426">
        <v>92.142857140000004</v>
      </c>
      <c r="I426">
        <v>27.133370710000001</v>
      </c>
      <c r="J426">
        <v>38.923427279999999</v>
      </c>
      <c r="K426">
        <v>7.9838355700000001</v>
      </c>
      <c r="L426">
        <v>4.8959361399999999</v>
      </c>
      <c r="M426">
        <v>29194.142857139999</v>
      </c>
      <c r="N426">
        <v>21276</v>
      </c>
      <c r="O426">
        <v>20387.571428570001</v>
      </c>
      <c r="P426">
        <v>20690.428571420001</v>
      </c>
      <c r="Q426">
        <v>20931</v>
      </c>
      <c r="R426">
        <v>21158.85714285</v>
      </c>
      <c r="S426">
        <v>7918.1428571400002</v>
      </c>
      <c r="T426">
        <v>6991.8571428499999</v>
      </c>
      <c r="U426">
        <v>7196.1428571400002</v>
      </c>
      <c r="V426">
        <v>7342.7142857099998</v>
      </c>
      <c r="W426">
        <v>7582.4285714199996</v>
      </c>
      <c r="X426">
        <v>18.021723000000001</v>
      </c>
      <c r="Y426">
        <v>0.86877000000000004</v>
      </c>
      <c r="Z426">
        <v>21577.571428570001</v>
      </c>
      <c r="AA426">
        <v>21551.85714285</v>
      </c>
      <c r="AB426">
        <v>21228</v>
      </c>
      <c r="AC426">
        <v>21096.93467142</v>
      </c>
      <c r="AD426">
        <v>8513.4285714199996</v>
      </c>
      <c r="AE426">
        <v>9055</v>
      </c>
      <c r="AF426">
        <v>9423.1428571399993</v>
      </c>
      <c r="AG426">
        <v>9861.6134714199998</v>
      </c>
      <c r="AH426">
        <v>67368.098125570003</v>
      </c>
      <c r="AI426">
        <v>10053.58065571</v>
      </c>
      <c r="AJ426">
        <v>-14.87830685</v>
      </c>
      <c r="AK426">
        <v>209.07560756999999</v>
      </c>
      <c r="AL426">
        <v>249046.44268884999</v>
      </c>
      <c r="AM426">
        <v>56.259142850000003</v>
      </c>
      <c r="AN426">
        <v>3.29045407</v>
      </c>
      <c r="AO426">
        <v>12.35069142</v>
      </c>
      <c r="AP426">
        <v>0.58664285000000005</v>
      </c>
      <c r="AQ426">
        <v>-1.02274285</v>
      </c>
      <c r="AR426">
        <v>0.80274285000000001</v>
      </c>
      <c r="AS426">
        <v>4.697142E-2</v>
      </c>
      <c r="AT426">
        <v>0.97065714000000003</v>
      </c>
      <c r="AU426">
        <v>321497.6680068</v>
      </c>
      <c r="AV426">
        <v>276872.79937371</v>
      </c>
      <c r="AW426">
        <v>284960.65335966001</v>
      </c>
      <c r="AX426">
        <v>297811.39232599997</v>
      </c>
      <c r="AY426">
        <v>397602.75278670999</v>
      </c>
      <c r="AZ426">
        <v>21050.294793140001</v>
      </c>
      <c r="BA426">
        <v>602.53069442000003</v>
      </c>
      <c r="BB426">
        <v>3186.8706857100001</v>
      </c>
      <c r="BC426">
        <v>101.79303985</v>
      </c>
      <c r="BD426">
        <v>136.22073942</v>
      </c>
      <c r="BE426">
        <v>97709.774412280007</v>
      </c>
      <c r="BF426">
        <v>78052.529295140004</v>
      </c>
      <c r="BG426">
        <v>6.9105496000000004</v>
      </c>
      <c r="BH426">
        <v>1989.2</v>
      </c>
      <c r="BI426">
        <v>1993.8690476199999</v>
      </c>
      <c r="BJ426">
        <v>2088.9861111099999</v>
      </c>
      <c r="BK426">
        <v>1945.1428571399999</v>
      </c>
      <c r="BL426">
        <v>1680.8571428499999</v>
      </c>
      <c r="BM426">
        <v>17.1607254</v>
      </c>
      <c r="BN426">
        <v>5.6017355999999996</v>
      </c>
      <c r="BO426">
        <v>0.36651450000000002</v>
      </c>
      <c r="BP426">
        <v>0.40596975000000002</v>
      </c>
      <c r="BQ426">
        <v>39.090967919999997</v>
      </c>
      <c r="BR426">
        <v>1904</v>
      </c>
      <c r="BS426">
        <v>5817.0903930000004</v>
      </c>
      <c r="BT426">
        <v>39616.930580710003</v>
      </c>
      <c r="BU426">
        <v>146263.82740128</v>
      </c>
      <c r="BV426">
        <v>986082.17202549998</v>
      </c>
      <c r="BW426">
        <v>1871.6433664199999</v>
      </c>
      <c r="BX426">
        <v>62.350770109999999</v>
      </c>
      <c r="BY426">
        <v>11.188609250000001</v>
      </c>
      <c r="BZ426">
        <v>1066</v>
      </c>
      <c r="CA426">
        <v>1272.54761904</v>
      </c>
      <c r="CB426">
        <v>1110.75</v>
      </c>
      <c r="CC426">
        <v>1270.55555555</v>
      </c>
      <c r="CD426">
        <v>1192.33333333</v>
      </c>
      <c r="CE426">
        <v>803.375</v>
      </c>
      <c r="CF426">
        <v>986.73809523</v>
      </c>
      <c r="CG426">
        <v>858.23333333000005</v>
      </c>
      <c r="CH426">
        <v>962.875</v>
      </c>
      <c r="CI426">
        <v>904.83333332999996</v>
      </c>
      <c r="CJ426">
        <v>260.625</v>
      </c>
      <c r="CK426">
        <v>285.80952380999997</v>
      </c>
      <c r="CL426">
        <v>252.51666666</v>
      </c>
      <c r="CM426">
        <v>307.68055555000001</v>
      </c>
      <c r="CN426">
        <v>287.66666665999998</v>
      </c>
      <c r="CO426">
        <v>4.0172165</v>
      </c>
      <c r="CP426">
        <v>85.571428569999995</v>
      </c>
      <c r="CQ426">
        <v>77.398263889999996</v>
      </c>
      <c r="CR426">
        <v>14.71428571</v>
      </c>
      <c r="CS426">
        <v>31.857142849999999</v>
      </c>
      <c r="CT426">
        <v>85.142857140000004</v>
      </c>
      <c r="CU426">
        <v>84.428571419999997</v>
      </c>
      <c r="CV426">
        <v>74.795931760000002</v>
      </c>
      <c r="CW426">
        <v>49.571428570000002</v>
      </c>
      <c r="CX426">
        <v>32.714285709999999</v>
      </c>
      <c r="CY426">
        <v>65.142857140000004</v>
      </c>
      <c r="CZ426">
        <v>75.571428569999995</v>
      </c>
      <c r="DA426">
        <v>85</v>
      </c>
      <c r="DB426">
        <v>608.21428571000001</v>
      </c>
      <c r="DC426">
        <v>32.714285709999999</v>
      </c>
      <c r="DD426">
        <v>65.142857140000004</v>
      </c>
      <c r="DE426">
        <v>75.571428569999995</v>
      </c>
      <c r="DF426">
        <v>85</v>
      </c>
      <c r="DG426">
        <v>665</v>
      </c>
      <c r="DH426" t="e">
        <v>#N/A</v>
      </c>
      <c r="DI426" t="e">
        <v>#N/A</v>
      </c>
      <c r="DJ426" t="e">
        <v>#N/A</v>
      </c>
      <c r="DK426" t="e">
        <v>#N/A</v>
      </c>
      <c r="DL426" t="e">
        <v>#N/A</v>
      </c>
      <c r="DM426" t="e">
        <v>#N/A</v>
      </c>
      <c r="DN426" t="e">
        <v>#N/A</v>
      </c>
      <c r="DO426" t="e">
        <v>#N/A</v>
      </c>
      <c r="DP426" t="e">
        <v>#N/A</v>
      </c>
      <c r="DQ426" t="e">
        <v>#N/A</v>
      </c>
      <c r="DR426" t="e">
        <v>#N/A</v>
      </c>
      <c r="DS426" t="e">
        <v>#N/A</v>
      </c>
      <c r="DT426" t="e">
        <v>#N/A</v>
      </c>
      <c r="DU426" t="e">
        <v>#N/A</v>
      </c>
      <c r="DV426" t="e">
        <v>#N/A</v>
      </c>
      <c r="DW426" t="e">
        <v>#N/A</v>
      </c>
      <c r="DX426" t="e">
        <v>#N/A</v>
      </c>
      <c r="DY426" t="e">
        <v>#N/A</v>
      </c>
      <c r="DZ426" t="e">
        <v>#N/A</v>
      </c>
      <c r="EA426" t="e">
        <v>#N/A</v>
      </c>
      <c r="EB426" t="e">
        <v>#N/A</v>
      </c>
      <c r="EC426" t="e">
        <v>#N/A</v>
      </c>
    </row>
    <row r="427" spans="1:133" customFormat="1" x14ac:dyDescent="0.25">
      <c r="A427" t="s">
        <v>1142</v>
      </c>
      <c r="B427" t="s">
        <v>1432</v>
      </c>
      <c r="C427">
        <v>427</v>
      </c>
      <c r="D427">
        <v>64761.305649344999</v>
      </c>
      <c r="E427">
        <v>71.749340337600131</v>
      </c>
      <c r="F427">
        <v>1125.5203298983229</v>
      </c>
      <c r="G427">
        <v>53009.863430417085</v>
      </c>
      <c r="H427">
        <v>68.285714279999993</v>
      </c>
      <c r="I427">
        <v>27.774122999999999</v>
      </c>
      <c r="J427">
        <v>19.350273000000001</v>
      </c>
      <c r="K427">
        <v>11.97586371</v>
      </c>
      <c r="L427">
        <v>7.6972908499999999</v>
      </c>
      <c r="M427">
        <v>2661</v>
      </c>
      <c r="N427">
        <v>1918</v>
      </c>
      <c r="O427">
        <v>1895.5714285700001</v>
      </c>
      <c r="P427">
        <v>1897</v>
      </c>
      <c r="Q427">
        <v>1905.1428571399999</v>
      </c>
      <c r="R427">
        <v>1918.5714285700001</v>
      </c>
      <c r="S427">
        <v>743</v>
      </c>
      <c r="T427">
        <v>691.57142856999997</v>
      </c>
      <c r="U427">
        <v>707.42857142000003</v>
      </c>
      <c r="V427">
        <v>714.85714284999995</v>
      </c>
      <c r="W427">
        <v>721.85714284999995</v>
      </c>
      <c r="X427">
        <v>27.710767570000002</v>
      </c>
      <c r="Y427">
        <v>1.3637852800000001</v>
      </c>
      <c r="Z427">
        <v>1885</v>
      </c>
      <c r="AA427">
        <v>1862.5714285700001</v>
      </c>
      <c r="AB427">
        <v>1820.42857142</v>
      </c>
      <c r="AC427">
        <v>1835.3678</v>
      </c>
      <c r="AD427">
        <v>790.71428571000001</v>
      </c>
      <c r="AE427">
        <v>825.71428571000001</v>
      </c>
      <c r="AF427">
        <v>848.57142856999997</v>
      </c>
      <c r="AG427">
        <v>883.35658570999999</v>
      </c>
      <c r="AH427">
        <v>72082.239226279999</v>
      </c>
      <c r="AI427">
        <v>16914.278612279999</v>
      </c>
      <c r="AJ427">
        <v>-0.24507485000000001</v>
      </c>
      <c r="AK427">
        <v>78.084479419999994</v>
      </c>
      <c r="AL427">
        <v>261776.76115256999</v>
      </c>
      <c r="AM427">
        <v>52.815714280000002</v>
      </c>
      <c r="AN427">
        <v>2.5330907200000001</v>
      </c>
      <c r="AO427">
        <v>15.267536140000001</v>
      </c>
      <c r="AP427">
        <v>1.07087142</v>
      </c>
      <c r="AQ427">
        <v>4.97185714</v>
      </c>
      <c r="AR427">
        <v>0.80988570999999998</v>
      </c>
      <c r="AS427">
        <v>0.44379999999999997</v>
      </c>
      <c r="AT427">
        <v>1.1843285699999999</v>
      </c>
      <c r="AU427">
        <v>392787.65411671001</v>
      </c>
      <c r="AV427">
        <v>326084.70632285002</v>
      </c>
      <c r="AW427">
        <v>318226.26053142</v>
      </c>
      <c r="AX427">
        <v>345059.65078128001</v>
      </c>
      <c r="AY427">
        <v>359914.17260414001</v>
      </c>
      <c r="AZ427">
        <v>26577.603760850001</v>
      </c>
      <c r="BA427">
        <v>923.41827000000001</v>
      </c>
      <c r="BB427">
        <v>6553.2390599999999</v>
      </c>
      <c r="BC427">
        <v>252.77067971</v>
      </c>
      <c r="BD427">
        <v>447.46147814</v>
      </c>
      <c r="BE427">
        <v>120272.18682028</v>
      </c>
      <c r="BF427">
        <v>95897.697009850002</v>
      </c>
      <c r="BG427">
        <v>6.9619004200000001</v>
      </c>
      <c r="BH427">
        <v>185.57142856999999</v>
      </c>
      <c r="BI427">
        <v>187.70238094999999</v>
      </c>
      <c r="BJ427">
        <v>194.59523809000001</v>
      </c>
      <c r="BK427">
        <v>187.57142856999999</v>
      </c>
      <c r="BL427">
        <v>191.71428571000001</v>
      </c>
      <c r="BM427">
        <v>17.238701850000002</v>
      </c>
      <c r="BN427">
        <v>0.85034025000000002</v>
      </c>
      <c r="BO427">
        <v>0.52984533</v>
      </c>
      <c r="BP427">
        <v>0.86670413999999996</v>
      </c>
      <c r="BQ427">
        <v>32.187527660000001</v>
      </c>
      <c r="BR427">
        <v>167.66666666</v>
      </c>
      <c r="BS427">
        <v>8659.2333144200002</v>
      </c>
      <c r="BT427">
        <v>38122.385594419997</v>
      </c>
      <c r="BU427">
        <v>139234.70731771001</v>
      </c>
      <c r="BV427">
        <v>1022073.95791157</v>
      </c>
      <c r="BW427">
        <v>1913.84190457</v>
      </c>
      <c r="BX427">
        <v>44.825207130000003</v>
      </c>
      <c r="BY427">
        <v>10.84423842</v>
      </c>
      <c r="BZ427">
        <v>96.071428569999995</v>
      </c>
      <c r="CA427">
        <v>94.513888890000004</v>
      </c>
      <c r="CB427">
        <v>94.849999990000001</v>
      </c>
      <c r="CC427">
        <v>92.791666660000004</v>
      </c>
      <c r="CD427">
        <v>89.642857140000004</v>
      </c>
      <c r="CE427">
        <v>76.785714279999993</v>
      </c>
      <c r="CF427">
        <v>74.888888890000004</v>
      </c>
      <c r="CG427">
        <v>75.3</v>
      </c>
      <c r="CH427">
        <v>73.083333330000002</v>
      </c>
      <c r="CI427">
        <v>72.357142850000002</v>
      </c>
      <c r="CJ427">
        <v>18.857142849999999</v>
      </c>
      <c r="CK427">
        <v>19.625</v>
      </c>
      <c r="CL427">
        <v>19.54999999</v>
      </c>
      <c r="CM427">
        <v>19.708333329999999</v>
      </c>
      <c r="CN427">
        <v>17.214285709999999</v>
      </c>
      <c r="CO427">
        <v>3.6804100000000002</v>
      </c>
      <c r="CP427">
        <v>86.571428569999995</v>
      </c>
      <c r="CQ427">
        <v>72.222222220000006</v>
      </c>
      <c r="CR427">
        <v>16.5</v>
      </c>
      <c r="CS427">
        <v>33.285714280000001</v>
      </c>
      <c r="CT427">
        <v>88.428571419999997</v>
      </c>
      <c r="CU427">
        <v>86.571428569999995</v>
      </c>
      <c r="CW427">
        <v>40.6</v>
      </c>
      <c r="CX427">
        <v>27.571428569999998</v>
      </c>
      <c r="CY427">
        <v>64.857142850000002</v>
      </c>
      <c r="CZ427">
        <v>79.428571419999997</v>
      </c>
      <c r="DA427">
        <v>88.857142850000002</v>
      </c>
      <c r="DB427">
        <v>696.5</v>
      </c>
      <c r="DC427">
        <v>29.285714280000001</v>
      </c>
      <c r="DD427">
        <v>70.571428569999995</v>
      </c>
      <c r="DE427">
        <v>78.142857140000004</v>
      </c>
      <c r="DF427">
        <v>90.428571419999997</v>
      </c>
      <c r="DG427">
        <v>816.92857142000003</v>
      </c>
      <c r="DH427" t="e">
        <v>#N/A</v>
      </c>
      <c r="DI427" t="e">
        <v>#N/A</v>
      </c>
      <c r="DJ427" t="e">
        <v>#N/A</v>
      </c>
      <c r="DK427" t="e">
        <v>#N/A</v>
      </c>
      <c r="DL427" t="e">
        <v>#N/A</v>
      </c>
      <c r="DM427" t="e">
        <v>#N/A</v>
      </c>
      <c r="DN427" t="e">
        <v>#N/A</v>
      </c>
      <c r="DO427" t="e">
        <v>#N/A</v>
      </c>
      <c r="DP427" t="e">
        <v>#N/A</v>
      </c>
      <c r="DQ427" t="e">
        <v>#N/A</v>
      </c>
      <c r="DR427" t="e">
        <v>#N/A</v>
      </c>
      <c r="DS427" t="e">
        <v>#N/A</v>
      </c>
      <c r="DT427" t="e">
        <v>#N/A</v>
      </c>
      <c r="DU427" t="e">
        <v>#N/A</v>
      </c>
      <c r="DV427" t="e">
        <v>#N/A</v>
      </c>
      <c r="DW427" t="e">
        <v>#N/A</v>
      </c>
      <c r="DX427" t="e">
        <v>#N/A</v>
      </c>
      <c r="DY427" t="e">
        <v>#N/A</v>
      </c>
      <c r="DZ427" t="e">
        <v>#N/A</v>
      </c>
      <c r="EA427" t="e">
        <v>#N/A</v>
      </c>
      <c r="EB427" t="e">
        <v>#N/A</v>
      </c>
      <c r="EC427" t="e">
        <v>#N/A</v>
      </c>
    </row>
    <row r="428" spans="1:133" customFormat="1" x14ac:dyDescent="0.25">
      <c r="A428" t="s">
        <v>1143</v>
      </c>
      <c r="B428" t="s">
        <v>1433</v>
      </c>
      <c r="C428">
        <v>428</v>
      </c>
      <c r="D428">
        <v>77881.425033534542</v>
      </c>
      <c r="E428">
        <v>135.24384428278901</v>
      </c>
      <c r="F428">
        <v>791.7341728956186</v>
      </c>
      <c r="G428">
        <v>68617.630911506363</v>
      </c>
      <c r="H428">
        <v>66.428571419999997</v>
      </c>
      <c r="I428">
        <v>27.023311</v>
      </c>
      <c r="J428">
        <v>18.787478</v>
      </c>
      <c r="K428">
        <v>13.62537771</v>
      </c>
      <c r="L428">
        <v>8.15669428</v>
      </c>
      <c r="M428">
        <v>2187</v>
      </c>
      <c r="N428">
        <v>1590.42857142</v>
      </c>
      <c r="O428">
        <v>1554.8571428499999</v>
      </c>
      <c r="P428">
        <v>1559.1428571399999</v>
      </c>
      <c r="Q428">
        <v>1570</v>
      </c>
      <c r="R428">
        <v>1589</v>
      </c>
      <c r="S428">
        <v>596.57142856999997</v>
      </c>
      <c r="T428">
        <v>582.85714284999995</v>
      </c>
      <c r="U428">
        <v>583</v>
      </c>
      <c r="V428">
        <v>580.57142856999997</v>
      </c>
      <c r="W428">
        <v>586.14285714000005</v>
      </c>
      <c r="X428">
        <v>30.179004710000001</v>
      </c>
      <c r="Y428">
        <v>1.44904071</v>
      </c>
      <c r="Z428">
        <v>1564.2857142800001</v>
      </c>
      <c r="AA428">
        <v>1546.2857142800001</v>
      </c>
      <c r="AB428">
        <v>1539.42857142</v>
      </c>
      <c r="AC428">
        <v>1536.5264</v>
      </c>
      <c r="AD428">
        <v>618</v>
      </c>
      <c r="AE428">
        <v>643.14285714000005</v>
      </c>
      <c r="AF428">
        <v>670</v>
      </c>
      <c r="AG428">
        <v>700.53420000000006</v>
      </c>
      <c r="AH428">
        <v>81523.870407139999</v>
      </c>
      <c r="AI428">
        <v>20807.595627710001</v>
      </c>
      <c r="AJ428">
        <v>14.891893420000001</v>
      </c>
      <c r="AK428">
        <v>175.17693942</v>
      </c>
      <c r="AL428">
        <v>302347.14777784998</v>
      </c>
      <c r="AM428">
        <v>55.757714280000002</v>
      </c>
      <c r="AN428">
        <v>2.06775435</v>
      </c>
      <c r="AO428">
        <v>10.96138171</v>
      </c>
      <c r="AP428">
        <v>10.07931428</v>
      </c>
      <c r="AQ428">
        <v>7.9110428500000003</v>
      </c>
      <c r="AR428">
        <v>6.5427999999999997</v>
      </c>
      <c r="AS428">
        <v>7.8302142799999999</v>
      </c>
      <c r="AT428">
        <v>9.1067999999999998</v>
      </c>
      <c r="AU428">
        <v>362358.77944333002</v>
      </c>
      <c r="AV428">
        <v>310134.75907842</v>
      </c>
      <c r="AW428">
        <v>310164.80811927997</v>
      </c>
      <c r="AX428">
        <v>358619.59587433003</v>
      </c>
      <c r="AY428">
        <v>343043.94751933002</v>
      </c>
      <c r="AZ428">
        <v>28978.217096</v>
      </c>
      <c r="BA428">
        <v>1439.44620014</v>
      </c>
      <c r="BB428">
        <v>7718.6982930000004</v>
      </c>
      <c r="BC428">
        <v>196.99425884999999</v>
      </c>
      <c r="BD428">
        <v>266.69181056999997</v>
      </c>
      <c r="BE428">
        <v>134134.88055957001</v>
      </c>
      <c r="BF428">
        <v>107377.29374771001</v>
      </c>
      <c r="BG428">
        <v>7.9531101599999996</v>
      </c>
      <c r="BH428">
        <v>170.16666666</v>
      </c>
      <c r="BI428">
        <v>170.42857143000001</v>
      </c>
      <c r="BJ428">
        <v>172.45238094999999</v>
      </c>
      <c r="BK428">
        <v>160.83333332999999</v>
      </c>
      <c r="BL428">
        <v>167.33333332999999</v>
      </c>
      <c r="BM428">
        <v>19.676364660000001</v>
      </c>
      <c r="BN428">
        <v>6.8106956600000004</v>
      </c>
      <c r="BO428">
        <v>0.63143850000000001</v>
      </c>
      <c r="BP428">
        <v>1.0770256600000001</v>
      </c>
      <c r="BQ428">
        <v>39.136394490000001</v>
      </c>
      <c r="BR428">
        <v>165.83333332999999</v>
      </c>
      <c r="BS428">
        <v>11010.500171850001</v>
      </c>
      <c r="BT428">
        <v>44675.037387999997</v>
      </c>
      <c r="BU428">
        <v>165692.07085542</v>
      </c>
      <c r="BV428">
        <v>1353543.7092210001</v>
      </c>
      <c r="BW428">
        <v>2428.9658250000002</v>
      </c>
      <c r="BX428">
        <v>53.493825940000001</v>
      </c>
      <c r="BY428">
        <v>9.9755205</v>
      </c>
      <c r="BZ428">
        <v>77.416666660000004</v>
      </c>
      <c r="CA428">
        <v>97.321428569999995</v>
      </c>
      <c r="CB428">
        <v>100.41666666</v>
      </c>
      <c r="CC428">
        <v>91.65277777</v>
      </c>
      <c r="CD428">
        <v>86.583333330000002</v>
      </c>
      <c r="CE428">
        <v>61.666666659999997</v>
      </c>
      <c r="CF428">
        <v>80.488095229999999</v>
      </c>
      <c r="CG428">
        <v>81.138888890000004</v>
      </c>
      <c r="CH428">
        <v>72.27777777</v>
      </c>
      <c r="CI428">
        <v>67.833333330000002</v>
      </c>
      <c r="CJ428">
        <v>16.083333329999999</v>
      </c>
      <c r="CK428">
        <v>16.833333329999999</v>
      </c>
      <c r="CL428">
        <v>19.27777777</v>
      </c>
      <c r="CM428">
        <v>19.374999989999999</v>
      </c>
      <c r="CN428">
        <v>18.5</v>
      </c>
      <c r="CO428">
        <v>3.43970916</v>
      </c>
      <c r="CP428">
        <v>86.214285709999999</v>
      </c>
      <c r="CQ428">
        <v>80.166666669999998</v>
      </c>
      <c r="CR428">
        <v>15.8</v>
      </c>
      <c r="CS428">
        <v>38</v>
      </c>
      <c r="CT428">
        <v>92.714285709999999</v>
      </c>
      <c r="CU428">
        <v>90</v>
      </c>
      <c r="CV428">
        <v>80.194444439999998</v>
      </c>
      <c r="CW428">
        <v>51.4</v>
      </c>
      <c r="CX428">
        <v>28.857142849999999</v>
      </c>
      <c r="CY428">
        <v>71.285714279999993</v>
      </c>
      <c r="CZ428">
        <v>79.857142850000002</v>
      </c>
      <c r="DA428">
        <v>89.285714279999993</v>
      </c>
      <c r="DB428">
        <v>858.42857142000003</v>
      </c>
      <c r="DC428">
        <v>25.285714280000001</v>
      </c>
      <c r="DD428">
        <v>64.857142850000002</v>
      </c>
      <c r="DE428">
        <v>76.857142850000002</v>
      </c>
      <c r="DF428">
        <v>82</v>
      </c>
      <c r="DG428">
        <v>723.14285714000005</v>
      </c>
      <c r="DH428" t="e">
        <v>#N/A</v>
      </c>
      <c r="DI428" t="e">
        <v>#N/A</v>
      </c>
      <c r="DJ428" t="e">
        <v>#N/A</v>
      </c>
      <c r="DK428" t="e">
        <v>#N/A</v>
      </c>
      <c r="DL428" t="e">
        <v>#N/A</v>
      </c>
      <c r="DM428" t="e">
        <v>#N/A</v>
      </c>
      <c r="DN428" t="e">
        <v>#N/A</v>
      </c>
      <c r="DO428" t="e">
        <v>#N/A</v>
      </c>
      <c r="DP428" t="e">
        <v>#N/A</v>
      </c>
      <c r="DQ428" t="e">
        <v>#N/A</v>
      </c>
      <c r="DR428" t="e">
        <v>#N/A</v>
      </c>
      <c r="DS428" t="e">
        <v>#N/A</v>
      </c>
      <c r="DT428" t="e">
        <v>#N/A</v>
      </c>
      <c r="DU428" t="e">
        <v>#N/A</v>
      </c>
      <c r="DV428" t="e">
        <v>#N/A</v>
      </c>
      <c r="DW428" t="e">
        <v>#N/A</v>
      </c>
      <c r="DX428" t="e">
        <v>#N/A</v>
      </c>
      <c r="DY428" t="e">
        <v>#N/A</v>
      </c>
      <c r="DZ428" t="e">
        <v>#N/A</v>
      </c>
      <c r="EA428" t="e">
        <v>#N/A</v>
      </c>
      <c r="EB428" t="e">
        <v>#N/A</v>
      </c>
      <c r="EC428" t="e">
        <v>#N/A</v>
      </c>
    </row>
    <row r="429" spans="1:133" customFormat="1" x14ac:dyDescent="0.25">
      <c r="A429" t="s">
        <v>1144</v>
      </c>
      <c r="B429" t="s">
        <v>1434</v>
      </c>
      <c r="C429">
        <v>429</v>
      </c>
      <c r="D429">
        <v>162699.85057581321</v>
      </c>
      <c r="E429">
        <v>80.936927151914176</v>
      </c>
      <c r="F429">
        <v>1074.1511213311142</v>
      </c>
      <c r="G429">
        <v>61855.790959540333</v>
      </c>
      <c r="H429">
        <v>81.571428569999995</v>
      </c>
      <c r="I429">
        <v>28.483649140000001</v>
      </c>
      <c r="J429">
        <v>22.304561710000002</v>
      </c>
      <c r="K429">
        <v>11.506541</v>
      </c>
      <c r="L429">
        <v>7.4491275699999999</v>
      </c>
      <c r="M429">
        <v>6197.1428571400002</v>
      </c>
      <c r="N429">
        <v>4434.2857142800003</v>
      </c>
      <c r="O429">
        <v>4391.7142857099998</v>
      </c>
      <c r="P429">
        <v>4416.8571428499999</v>
      </c>
      <c r="Q429">
        <v>4427.7142857099998</v>
      </c>
      <c r="R429">
        <v>4437.5714285699996</v>
      </c>
      <c r="S429">
        <v>1762.8571428499999</v>
      </c>
      <c r="T429">
        <v>1593.8571428499999</v>
      </c>
      <c r="U429">
        <v>1634.1428571399999</v>
      </c>
      <c r="V429">
        <v>1675.2857142800001</v>
      </c>
      <c r="W429">
        <v>1714.2857142800001</v>
      </c>
      <c r="X429">
        <v>26.225332000000002</v>
      </c>
      <c r="Y429">
        <v>1.2551971399999999</v>
      </c>
      <c r="Z429">
        <v>4363.8571428499999</v>
      </c>
      <c r="AA429">
        <v>4297.4285714199996</v>
      </c>
      <c r="AB429">
        <v>4257.8571428499999</v>
      </c>
      <c r="AC429">
        <v>4200.79822857</v>
      </c>
      <c r="AD429">
        <v>1875.1428571399999</v>
      </c>
      <c r="AE429">
        <v>1967</v>
      </c>
      <c r="AF429">
        <v>2032.2857142800001</v>
      </c>
      <c r="AG429">
        <v>2142.4536571399999</v>
      </c>
      <c r="AH429">
        <v>70357.729592000003</v>
      </c>
      <c r="AI429">
        <v>15533.60350714</v>
      </c>
      <c r="AJ429">
        <v>6.6496567100000004</v>
      </c>
      <c r="AK429">
        <v>140.996095</v>
      </c>
      <c r="AL429">
        <v>248319.93171599999</v>
      </c>
      <c r="AM429">
        <v>50.244428569999997</v>
      </c>
      <c r="AN429">
        <v>2.3822618599999998</v>
      </c>
      <c r="AO429">
        <v>15.79551457</v>
      </c>
      <c r="AP429">
        <v>2.4362857099999999</v>
      </c>
      <c r="AQ429">
        <v>-1.3782000000000001</v>
      </c>
      <c r="AR429">
        <v>-1.4364285699999999</v>
      </c>
      <c r="AS429">
        <v>-0.91684284999999999</v>
      </c>
      <c r="AT429">
        <v>2.3875000000000002</v>
      </c>
      <c r="AU429">
        <v>393486.51931900001</v>
      </c>
      <c r="AV429">
        <v>302451.30084842001</v>
      </c>
      <c r="AW429">
        <v>322168.45085571002</v>
      </c>
      <c r="AX429">
        <v>396472.85469542001</v>
      </c>
      <c r="AY429">
        <v>385263.98760742001</v>
      </c>
      <c r="AZ429">
        <v>28007.216312140001</v>
      </c>
      <c r="BA429">
        <v>617.20530713999995</v>
      </c>
      <c r="BB429">
        <v>6407.7726544200004</v>
      </c>
      <c r="BC429">
        <v>106.556006</v>
      </c>
      <c r="BD429">
        <v>115.15561857</v>
      </c>
      <c r="BE429">
        <v>111973.21986671</v>
      </c>
      <c r="BF429">
        <v>98791.372029849997</v>
      </c>
      <c r="BG429">
        <v>7.1196541399999997</v>
      </c>
      <c r="BH429">
        <v>444.14285713999999</v>
      </c>
      <c r="BI429">
        <v>446.55952380000002</v>
      </c>
      <c r="BJ429">
        <v>466.72619047000001</v>
      </c>
      <c r="BK429">
        <v>452</v>
      </c>
      <c r="BL429">
        <v>454</v>
      </c>
      <c r="BM429">
        <v>17.749752999999998</v>
      </c>
      <c r="BN429">
        <v>2.7996661999999999</v>
      </c>
      <c r="BO429">
        <v>0.26860671000000003</v>
      </c>
      <c r="BP429">
        <v>0.39130156999999999</v>
      </c>
      <c r="BQ429">
        <v>31.91265843</v>
      </c>
      <c r="BR429">
        <v>424.85714285</v>
      </c>
      <c r="BS429">
        <v>8145.8909252800004</v>
      </c>
      <c r="BT429">
        <v>37958.263391</v>
      </c>
      <c r="BU429">
        <v>134041.08516613999</v>
      </c>
      <c r="BV429">
        <v>1105117.68364742</v>
      </c>
      <c r="BW429">
        <v>2158.8212888500002</v>
      </c>
      <c r="BX429">
        <v>55.10701676</v>
      </c>
      <c r="BY429">
        <v>9.3306085700000008</v>
      </c>
      <c r="BZ429">
        <v>216.28571428000001</v>
      </c>
      <c r="CA429">
        <v>207.32142856999999</v>
      </c>
      <c r="CB429">
        <v>190.26388888</v>
      </c>
      <c r="CC429">
        <v>204.63333333</v>
      </c>
      <c r="CD429">
        <v>204.92857142</v>
      </c>
      <c r="CE429">
        <v>165.35714285</v>
      </c>
      <c r="CF429">
        <v>159.55952381</v>
      </c>
      <c r="CG429">
        <v>146.88888889</v>
      </c>
      <c r="CH429">
        <v>157.36666665999999</v>
      </c>
      <c r="CI429">
        <v>157.07142856999999</v>
      </c>
      <c r="CJ429">
        <v>50.5</v>
      </c>
      <c r="CK429">
        <v>47.76190476</v>
      </c>
      <c r="CL429">
        <v>43.374999989999999</v>
      </c>
      <c r="CM429">
        <v>47.266666659999999</v>
      </c>
      <c r="CN429">
        <v>47.857142850000002</v>
      </c>
      <c r="CO429">
        <v>3.4806171400000001</v>
      </c>
      <c r="CP429">
        <v>85.428571419999997</v>
      </c>
      <c r="CQ429">
        <v>73.657407399999997</v>
      </c>
      <c r="CR429">
        <v>17.14285714</v>
      </c>
      <c r="CS429">
        <v>32.714285709999999</v>
      </c>
      <c r="CT429">
        <v>87.285714279999993</v>
      </c>
      <c r="CU429">
        <v>87.142857140000004</v>
      </c>
      <c r="CV429">
        <v>75.444444439999998</v>
      </c>
      <c r="CW429">
        <v>50.666666659999997</v>
      </c>
      <c r="CX429">
        <v>29</v>
      </c>
      <c r="CY429">
        <v>70.571428569999995</v>
      </c>
      <c r="CZ429">
        <v>77.142857140000004</v>
      </c>
      <c r="DA429">
        <v>87.142857140000004</v>
      </c>
      <c r="DB429">
        <v>547.33333332999996</v>
      </c>
      <c r="DC429">
        <v>30.285714280000001</v>
      </c>
      <c r="DD429">
        <v>70.714285709999999</v>
      </c>
      <c r="DE429">
        <v>76.857142850000002</v>
      </c>
      <c r="DF429">
        <v>86.714285709999999</v>
      </c>
      <c r="DG429">
        <v>767.64285714000005</v>
      </c>
      <c r="DH429" t="e">
        <v>#N/A</v>
      </c>
      <c r="DI429" t="e">
        <v>#N/A</v>
      </c>
      <c r="DJ429" t="e">
        <v>#N/A</v>
      </c>
      <c r="DK429" t="e">
        <v>#N/A</v>
      </c>
      <c r="DL429" t="e">
        <v>#N/A</v>
      </c>
      <c r="DM429" t="e">
        <v>#N/A</v>
      </c>
      <c r="DN429" t="e">
        <v>#N/A</v>
      </c>
      <c r="DO429" t="e">
        <v>#N/A</v>
      </c>
      <c r="DP429" t="e">
        <v>#N/A</v>
      </c>
      <c r="DQ429" t="e">
        <v>#N/A</v>
      </c>
      <c r="DR429" t="e">
        <v>#N/A</v>
      </c>
      <c r="DS429" t="e">
        <v>#N/A</v>
      </c>
      <c r="DT429" t="e">
        <v>#N/A</v>
      </c>
      <c r="DU429" t="e">
        <v>#N/A</v>
      </c>
      <c r="DV429" t="e">
        <v>#N/A</v>
      </c>
      <c r="DW429" t="e">
        <v>#N/A</v>
      </c>
      <c r="DX429" t="e">
        <v>#N/A</v>
      </c>
      <c r="DY429" t="e">
        <v>#N/A</v>
      </c>
      <c r="DZ429" t="e">
        <v>#N/A</v>
      </c>
      <c r="EA429" t="e">
        <v>#N/A</v>
      </c>
      <c r="EB429" t="e">
        <v>#N/A</v>
      </c>
      <c r="EC429" t="e">
        <v>#N/A</v>
      </c>
    </row>
    <row r="430" spans="1:133" customFormat="1" x14ac:dyDescent="0.25">
      <c r="A430" t="s">
        <v>1145</v>
      </c>
      <c r="B430" t="s">
        <v>1435</v>
      </c>
      <c r="C430">
        <v>430</v>
      </c>
      <c r="D430">
        <v>181373.97024683998</v>
      </c>
      <c r="E430">
        <v>74.216059666818097</v>
      </c>
      <c r="F430">
        <v>1119.4996412282014</v>
      </c>
      <c r="G430">
        <v>54730.934904086229</v>
      </c>
      <c r="H430">
        <v>78.571428569999995</v>
      </c>
      <c r="I430">
        <v>27.317912849999999</v>
      </c>
      <c r="J430">
        <v>22.94253557</v>
      </c>
      <c r="K430">
        <v>9.79553428</v>
      </c>
      <c r="L430">
        <v>6.4678950000000004</v>
      </c>
      <c r="M430">
        <v>8090.7142857099998</v>
      </c>
      <c r="N430">
        <v>5883.8571428499999</v>
      </c>
      <c r="O430">
        <v>5664.2857142800003</v>
      </c>
      <c r="P430">
        <v>5722.8571428499999</v>
      </c>
      <c r="Q430">
        <v>5781.7142857099998</v>
      </c>
      <c r="R430">
        <v>5841.5714285699996</v>
      </c>
      <c r="S430">
        <v>2206.8571428499999</v>
      </c>
      <c r="T430">
        <v>2010.8571428499999</v>
      </c>
      <c r="U430">
        <v>2055.7142857099998</v>
      </c>
      <c r="V430">
        <v>2074.7142857099998</v>
      </c>
      <c r="W430">
        <v>2125.5714285700001</v>
      </c>
      <c r="X430">
        <v>23.720265999999999</v>
      </c>
      <c r="Y430">
        <v>1.15333814</v>
      </c>
      <c r="Z430">
        <v>5857.1428571400002</v>
      </c>
      <c r="AA430">
        <v>5823</v>
      </c>
      <c r="AB430">
        <v>5787.8571428499999</v>
      </c>
      <c r="AC430">
        <v>5765.4866714199998</v>
      </c>
      <c r="AD430">
        <v>2320</v>
      </c>
      <c r="AE430">
        <v>2439.5714285700001</v>
      </c>
      <c r="AF430">
        <v>2545.1428571400002</v>
      </c>
      <c r="AG430">
        <v>2674.1442714200002</v>
      </c>
      <c r="AH430">
        <v>68940.577069000006</v>
      </c>
      <c r="AI430">
        <v>13656.13484242</v>
      </c>
      <c r="AJ430">
        <v>15.54341157</v>
      </c>
      <c r="AK430">
        <v>219.91005314</v>
      </c>
      <c r="AL430">
        <v>252517.39277241999</v>
      </c>
      <c r="AM430">
        <v>52.115000000000002</v>
      </c>
      <c r="AN430">
        <v>2.29172288</v>
      </c>
      <c r="AO430">
        <v>9.7417246599999991</v>
      </c>
      <c r="AP430">
        <v>3.2619714200000001</v>
      </c>
      <c r="AQ430">
        <v>4.1440714200000004</v>
      </c>
      <c r="AR430">
        <v>3.2478714200000001</v>
      </c>
      <c r="AS430">
        <v>3.0582428500000001</v>
      </c>
      <c r="AT430">
        <v>3.3420571400000001</v>
      </c>
      <c r="AU430">
        <v>413419.62255514</v>
      </c>
      <c r="AV430">
        <v>336734.09254657</v>
      </c>
      <c r="AW430">
        <v>336534.41704884998</v>
      </c>
      <c r="AX430">
        <v>368300.29923484998</v>
      </c>
      <c r="AY430">
        <v>377856.85962214001</v>
      </c>
      <c r="AZ430">
        <v>24720.003409280002</v>
      </c>
      <c r="BA430">
        <v>701.27915814000005</v>
      </c>
      <c r="BB430">
        <v>4966.373079</v>
      </c>
      <c r="BC430">
        <v>127.747293</v>
      </c>
      <c r="BD430">
        <v>53.320391710000003</v>
      </c>
      <c r="BE430">
        <v>105740.93951714</v>
      </c>
      <c r="BF430">
        <v>90357.238571850001</v>
      </c>
      <c r="BG430">
        <v>6.0848517099999997</v>
      </c>
      <c r="BH430">
        <v>491.14285713999999</v>
      </c>
      <c r="BI430">
        <v>488.47619047000001</v>
      </c>
      <c r="BJ430">
        <v>517.83333332999996</v>
      </c>
      <c r="BK430">
        <v>499.85714285</v>
      </c>
      <c r="BL430">
        <v>497.71428571000001</v>
      </c>
      <c r="BM430">
        <v>15.57444228</v>
      </c>
      <c r="BN430">
        <v>4.492966</v>
      </c>
      <c r="BO430">
        <v>0.49258784999999999</v>
      </c>
      <c r="BP430">
        <v>0.60438471000000005</v>
      </c>
      <c r="BQ430">
        <v>33.365336689999999</v>
      </c>
      <c r="BR430">
        <v>453</v>
      </c>
      <c r="BS430">
        <v>7587.53169385</v>
      </c>
      <c r="BT430">
        <v>38693.682384</v>
      </c>
      <c r="BU430">
        <v>141846.87015356999</v>
      </c>
      <c r="BV430">
        <v>1051749.1609485699</v>
      </c>
      <c r="BW430">
        <v>2061.28867571</v>
      </c>
      <c r="BX430">
        <v>56.610186319999997</v>
      </c>
      <c r="BY430">
        <v>10.79730614</v>
      </c>
      <c r="BZ430">
        <v>304.71428571000001</v>
      </c>
      <c r="CA430">
        <v>339.20238095000002</v>
      </c>
      <c r="CB430">
        <v>317.33333333000002</v>
      </c>
      <c r="CC430">
        <v>309.15476189999998</v>
      </c>
      <c r="CD430">
        <v>304.71428571000001</v>
      </c>
      <c r="CE430">
        <v>238.21428571000001</v>
      </c>
      <c r="CF430">
        <v>273.02380951999999</v>
      </c>
      <c r="CG430">
        <v>256.28571427999998</v>
      </c>
      <c r="CH430">
        <v>247.51190475999999</v>
      </c>
      <c r="CI430">
        <v>240</v>
      </c>
      <c r="CJ430">
        <v>67.214285709999999</v>
      </c>
      <c r="CK430">
        <v>66.178571419999997</v>
      </c>
      <c r="CL430">
        <v>61.047619040000001</v>
      </c>
      <c r="CM430">
        <v>61.642857139999997</v>
      </c>
      <c r="CN430">
        <v>64.142857140000004</v>
      </c>
      <c r="CO430">
        <v>3.7247361400000001</v>
      </c>
      <c r="CP430">
        <v>86.071428569999995</v>
      </c>
      <c r="CQ430">
        <v>75.625</v>
      </c>
      <c r="CR430">
        <v>15.15</v>
      </c>
      <c r="CS430">
        <v>32.333333330000002</v>
      </c>
      <c r="CT430">
        <v>88.666666660000004</v>
      </c>
      <c r="CU430">
        <v>87.666666660000004</v>
      </c>
      <c r="CV430">
        <v>77.541666669999998</v>
      </c>
      <c r="CW430">
        <v>65.166666660000004</v>
      </c>
      <c r="CX430">
        <v>29.166666660000001</v>
      </c>
      <c r="CY430">
        <v>69.666666660000004</v>
      </c>
      <c r="CZ430">
        <v>78.5</v>
      </c>
      <c r="DA430">
        <v>85.333333330000002</v>
      </c>
      <c r="DB430">
        <v>694.14285714000005</v>
      </c>
      <c r="DC430">
        <v>29.428571420000001</v>
      </c>
      <c r="DD430">
        <v>70.142857140000004</v>
      </c>
      <c r="DE430">
        <v>79.428571419999997</v>
      </c>
      <c r="DF430">
        <v>85.857142850000002</v>
      </c>
      <c r="DG430">
        <v>641.5</v>
      </c>
      <c r="DH430" t="e">
        <v>#N/A</v>
      </c>
      <c r="DI430" t="e">
        <v>#N/A</v>
      </c>
      <c r="DJ430" t="e">
        <v>#N/A</v>
      </c>
      <c r="DK430" t="e">
        <v>#N/A</v>
      </c>
      <c r="DL430" t="e">
        <v>#N/A</v>
      </c>
      <c r="DM430" t="e">
        <v>#N/A</v>
      </c>
      <c r="DN430" t="e">
        <v>#N/A</v>
      </c>
      <c r="DO430" t="e">
        <v>#N/A</v>
      </c>
      <c r="DP430" t="e">
        <v>#N/A</v>
      </c>
      <c r="DQ430" t="e">
        <v>#N/A</v>
      </c>
      <c r="DR430" t="e">
        <v>#N/A</v>
      </c>
      <c r="DS430" t="e">
        <v>#N/A</v>
      </c>
      <c r="DT430" t="e">
        <v>#N/A</v>
      </c>
      <c r="DU430" t="e">
        <v>#N/A</v>
      </c>
      <c r="DV430" t="e">
        <v>#N/A</v>
      </c>
      <c r="DW430" t="e">
        <v>#N/A</v>
      </c>
      <c r="DX430" t="e">
        <v>#N/A</v>
      </c>
      <c r="DY430" t="e">
        <v>#N/A</v>
      </c>
      <c r="DZ430" t="e">
        <v>#N/A</v>
      </c>
      <c r="EA430" t="e">
        <v>#N/A</v>
      </c>
      <c r="EB430" t="e">
        <v>#N/A</v>
      </c>
      <c r="EC430" t="e">
        <v>#N/A</v>
      </c>
    </row>
    <row r="431" spans="1:133" customFormat="1" x14ac:dyDescent="0.25">
      <c r="A431" t="s">
        <v>1146</v>
      </c>
      <c r="B431" t="s">
        <v>1436</v>
      </c>
      <c r="C431">
        <v>431</v>
      </c>
      <c r="D431">
        <v>38631.013377987751</v>
      </c>
      <c r="E431">
        <v>55.590800695784161</v>
      </c>
      <c r="F431">
        <v>1609.7065864008555</v>
      </c>
      <c r="G431">
        <v>58151.490847807756</v>
      </c>
      <c r="H431">
        <v>65.428571419999997</v>
      </c>
      <c r="I431">
        <v>26.85785357</v>
      </c>
      <c r="J431">
        <v>18.218401419999999</v>
      </c>
      <c r="K431">
        <v>11.17526885</v>
      </c>
      <c r="L431">
        <v>7.16255928</v>
      </c>
      <c r="M431">
        <v>2668.5714285700001</v>
      </c>
      <c r="N431">
        <v>1947.2857142800001</v>
      </c>
      <c r="O431">
        <v>1905.1428571399999</v>
      </c>
      <c r="P431">
        <v>1919.1428571399999</v>
      </c>
      <c r="Q431">
        <v>1930.8571428499999</v>
      </c>
      <c r="R431">
        <v>1950.42857142</v>
      </c>
      <c r="S431">
        <v>721.28571427999998</v>
      </c>
      <c r="T431">
        <v>656.71428571000001</v>
      </c>
      <c r="U431">
        <v>673.42857142000003</v>
      </c>
      <c r="V431">
        <v>680.14285714000005</v>
      </c>
      <c r="W431">
        <v>693</v>
      </c>
      <c r="X431">
        <v>26.746920849999999</v>
      </c>
      <c r="Y431">
        <v>1.24297828</v>
      </c>
      <c r="Z431">
        <v>1909.2857142800001</v>
      </c>
      <c r="AA431">
        <v>1884.1428571399999</v>
      </c>
      <c r="AB431">
        <v>1873</v>
      </c>
      <c r="AC431">
        <v>1863.66934285</v>
      </c>
      <c r="AD431">
        <v>762.85714284999995</v>
      </c>
      <c r="AE431">
        <v>801.14285714000005</v>
      </c>
      <c r="AF431">
        <v>843.14285714000005</v>
      </c>
      <c r="AG431">
        <v>873.52287142</v>
      </c>
      <c r="AH431">
        <v>67590.493273</v>
      </c>
      <c r="AI431">
        <v>15109.490747420001</v>
      </c>
      <c r="AJ431">
        <v>2.0464088500000002</v>
      </c>
      <c r="AK431">
        <v>87.627689140000001</v>
      </c>
      <c r="AL431">
        <v>252402.69378341999</v>
      </c>
      <c r="AM431">
        <v>52.391142850000001</v>
      </c>
      <c r="AN431">
        <v>2.4878910699999999</v>
      </c>
      <c r="AO431">
        <v>9.1618397100000006</v>
      </c>
      <c r="AP431">
        <v>1.54462857</v>
      </c>
      <c r="AQ431">
        <v>3.4839571399999998</v>
      </c>
      <c r="AR431">
        <v>1.02628571</v>
      </c>
      <c r="AS431">
        <v>1.40692857</v>
      </c>
      <c r="AT431">
        <v>1.93368571</v>
      </c>
      <c r="AU431">
        <v>369517.97685227997</v>
      </c>
      <c r="AV431">
        <v>321225.83770184999</v>
      </c>
      <c r="AW431">
        <v>302046.29004042002</v>
      </c>
      <c r="AX431">
        <v>345842.45029827999</v>
      </c>
      <c r="AY431">
        <v>348013.50576299999</v>
      </c>
      <c r="AZ431">
        <v>23719.449645000001</v>
      </c>
      <c r="BA431">
        <v>965.75823928</v>
      </c>
      <c r="BB431">
        <v>5511.9322937099996</v>
      </c>
      <c r="BC431">
        <v>219.50223428000001</v>
      </c>
      <c r="BD431">
        <v>118.32603014</v>
      </c>
      <c r="BE431">
        <v>110605.78766642</v>
      </c>
      <c r="BF431">
        <v>88472.554145710004</v>
      </c>
      <c r="BG431">
        <v>6.4621651399999998</v>
      </c>
      <c r="BH431">
        <v>168.28571428000001</v>
      </c>
      <c r="BI431">
        <v>163.29761904</v>
      </c>
      <c r="BJ431">
        <v>170.97619047000001</v>
      </c>
      <c r="BK431">
        <v>165</v>
      </c>
      <c r="BL431">
        <v>162.71428571000001</v>
      </c>
      <c r="BM431">
        <v>16.931998</v>
      </c>
      <c r="BN431">
        <v>0</v>
      </c>
      <c r="BO431">
        <v>0.53734957000000005</v>
      </c>
      <c r="BP431">
        <v>0.81668485000000002</v>
      </c>
      <c r="BQ431">
        <v>27.381236699999999</v>
      </c>
      <c r="BR431">
        <v>117.57142856999999</v>
      </c>
      <c r="BS431">
        <v>8206.2968870000004</v>
      </c>
      <c r="BT431">
        <v>37599.506321569999</v>
      </c>
      <c r="BU431">
        <v>140492.92878141999</v>
      </c>
      <c r="BV431">
        <v>1131970.0271274201</v>
      </c>
      <c r="BW431">
        <v>2054.6029955700001</v>
      </c>
      <c r="BX431">
        <v>49.657966809999998</v>
      </c>
      <c r="BY431">
        <v>10.006679139999999</v>
      </c>
      <c r="BZ431">
        <v>94.285714279999993</v>
      </c>
      <c r="CA431">
        <v>100.35714285</v>
      </c>
      <c r="CB431">
        <v>96.916666660000004</v>
      </c>
      <c r="CC431">
        <v>94.452380950000006</v>
      </c>
      <c r="CD431">
        <v>96.357142850000002</v>
      </c>
      <c r="CE431">
        <v>73.928571419999997</v>
      </c>
      <c r="CF431">
        <v>81.702380950000006</v>
      </c>
      <c r="CG431">
        <v>87.513888890000004</v>
      </c>
      <c r="CH431">
        <v>86.583333330000002</v>
      </c>
      <c r="CI431">
        <v>76.642857140000004</v>
      </c>
      <c r="CJ431">
        <v>20.64285714</v>
      </c>
      <c r="CK431">
        <v>18.6547619</v>
      </c>
      <c r="CL431">
        <v>19.916666660000001</v>
      </c>
      <c r="CM431">
        <v>20</v>
      </c>
      <c r="CN431">
        <v>19.857142849999999</v>
      </c>
      <c r="CO431">
        <v>3.43884642</v>
      </c>
      <c r="CP431">
        <v>85.5</v>
      </c>
      <c r="CR431">
        <v>19</v>
      </c>
      <c r="CS431">
        <v>32.571428570000002</v>
      </c>
      <c r="CT431">
        <v>90.857142850000002</v>
      </c>
      <c r="CU431">
        <v>89.714285709999999</v>
      </c>
      <c r="CW431">
        <v>42</v>
      </c>
      <c r="CX431">
        <v>22</v>
      </c>
      <c r="CY431">
        <v>77.285714279999993</v>
      </c>
      <c r="CZ431">
        <v>83.142857140000004</v>
      </c>
      <c r="DA431">
        <v>89.857142850000002</v>
      </c>
      <c r="DB431">
        <v>672.64285714000005</v>
      </c>
      <c r="DC431">
        <v>23</v>
      </c>
      <c r="DD431">
        <v>72.857142850000002</v>
      </c>
      <c r="DE431">
        <v>81</v>
      </c>
      <c r="DF431">
        <v>89.714285709999999</v>
      </c>
      <c r="DG431">
        <v>846.85714284999995</v>
      </c>
      <c r="DH431" t="e">
        <v>#N/A</v>
      </c>
      <c r="DI431" t="e">
        <v>#N/A</v>
      </c>
      <c r="DJ431" t="e">
        <v>#N/A</v>
      </c>
      <c r="DK431" t="e">
        <v>#N/A</v>
      </c>
      <c r="DL431" t="e">
        <v>#N/A</v>
      </c>
      <c r="DM431" t="e">
        <v>#N/A</v>
      </c>
      <c r="DN431" t="e">
        <v>#N/A</v>
      </c>
      <c r="DO431" t="e">
        <v>#N/A</v>
      </c>
      <c r="DP431" t="e">
        <v>#N/A</v>
      </c>
      <c r="DQ431" t="e">
        <v>#N/A</v>
      </c>
      <c r="DR431" t="e">
        <v>#N/A</v>
      </c>
      <c r="DS431" t="e">
        <v>#N/A</v>
      </c>
      <c r="DT431" t="e">
        <v>#N/A</v>
      </c>
      <c r="DU431" t="e">
        <v>#N/A</v>
      </c>
      <c r="DV431" t="e">
        <v>#N/A</v>
      </c>
      <c r="DW431" t="e">
        <v>#N/A</v>
      </c>
      <c r="DX431" t="e">
        <v>#N/A</v>
      </c>
      <c r="DY431" t="e">
        <v>#N/A</v>
      </c>
      <c r="DZ431" t="e">
        <v>#N/A</v>
      </c>
      <c r="EA431" t="e">
        <v>#N/A</v>
      </c>
      <c r="EB431" t="e">
        <v>#N/A</v>
      </c>
      <c r="EC431" t="e">
        <v>#N/A</v>
      </c>
    </row>
    <row r="432" spans="1:133" customFormat="1" x14ac:dyDescent="0.25">
      <c r="A432" t="s">
        <v>1147</v>
      </c>
      <c r="B432" t="s">
        <v>1437</v>
      </c>
      <c r="C432">
        <v>432</v>
      </c>
      <c r="D432">
        <v>65146.036445817939</v>
      </c>
      <c r="E432">
        <v>70.334272489465377</v>
      </c>
      <c r="F432">
        <v>1141.5921734401202</v>
      </c>
      <c r="G432">
        <v>48756.033206768851</v>
      </c>
      <c r="H432">
        <v>70.142857140000004</v>
      </c>
      <c r="I432">
        <v>27.924268999999999</v>
      </c>
      <c r="J432">
        <v>19.429295280000002</v>
      </c>
      <c r="K432">
        <v>12.001448140000001</v>
      </c>
      <c r="L432">
        <v>7.7118942800000001</v>
      </c>
      <c r="M432">
        <v>2690.8571428499999</v>
      </c>
      <c r="N432">
        <v>1935.5714285700001</v>
      </c>
      <c r="O432">
        <v>1905.42857142</v>
      </c>
      <c r="P432">
        <v>1911</v>
      </c>
      <c r="Q432">
        <v>1921.1428571399999</v>
      </c>
      <c r="R432">
        <v>1935.5714285700001</v>
      </c>
      <c r="S432">
        <v>755.28571427999998</v>
      </c>
      <c r="T432">
        <v>690.57142856999997</v>
      </c>
      <c r="U432">
        <v>708.42857142000003</v>
      </c>
      <c r="V432">
        <v>716.85714284999995</v>
      </c>
      <c r="W432">
        <v>731.14285714000005</v>
      </c>
      <c r="X432">
        <v>27.612439569999999</v>
      </c>
      <c r="Y432">
        <v>1.3326450000000001</v>
      </c>
      <c r="Z432">
        <v>1901.5714285700001</v>
      </c>
      <c r="AA432">
        <v>1880.1428571399999</v>
      </c>
      <c r="AB432">
        <v>1852.2857142800001</v>
      </c>
      <c r="AC432">
        <v>1848.3942857100001</v>
      </c>
      <c r="AD432">
        <v>794.57142856999997</v>
      </c>
      <c r="AE432">
        <v>830.28571427999998</v>
      </c>
      <c r="AF432">
        <v>851.42857142000003</v>
      </c>
      <c r="AG432">
        <v>895.24485714000002</v>
      </c>
      <c r="AH432">
        <v>72676.253483709996</v>
      </c>
      <c r="AI432">
        <v>16956.782098</v>
      </c>
      <c r="AJ432">
        <v>0.48433327999999998</v>
      </c>
      <c r="AK432">
        <v>72.285679279999997</v>
      </c>
      <c r="AL432">
        <v>262316.44892914</v>
      </c>
      <c r="AM432">
        <v>52.929285710000002</v>
      </c>
      <c r="AN432">
        <v>2.8033609899999998</v>
      </c>
      <c r="AO432">
        <v>15.649817000000001</v>
      </c>
      <c r="AP432">
        <v>1.29865714</v>
      </c>
      <c r="AQ432">
        <v>2.6970857100000001</v>
      </c>
      <c r="AR432">
        <v>-1.36702857</v>
      </c>
      <c r="AS432">
        <v>-0.74914285000000003</v>
      </c>
      <c r="AT432">
        <v>0.90522857000000001</v>
      </c>
      <c r="AU432">
        <v>390834.41244441998</v>
      </c>
      <c r="AV432">
        <v>323691.46418241999</v>
      </c>
      <c r="AW432">
        <v>317987.91961128003</v>
      </c>
      <c r="AX432">
        <v>342518.75753956998</v>
      </c>
      <c r="AY432">
        <v>367322.84736841999</v>
      </c>
      <c r="AZ432">
        <v>26835.48855957</v>
      </c>
      <c r="BA432">
        <v>995.83074556999998</v>
      </c>
      <c r="BB432">
        <v>6546.9386775700004</v>
      </c>
      <c r="BC432">
        <v>246.34961257000001</v>
      </c>
      <c r="BD432">
        <v>415.38486157</v>
      </c>
      <c r="BE432">
        <v>121398.30934071</v>
      </c>
      <c r="BF432">
        <v>96226.666849999994</v>
      </c>
      <c r="BG432">
        <v>7.05612642</v>
      </c>
      <c r="BH432">
        <v>190.28571428000001</v>
      </c>
      <c r="BI432">
        <v>184.61904762</v>
      </c>
      <c r="BJ432">
        <v>189.69047619</v>
      </c>
      <c r="BK432">
        <v>187.14285713999999</v>
      </c>
      <c r="BL432">
        <v>190.14285713999999</v>
      </c>
      <c r="BM432">
        <v>17.588126419999998</v>
      </c>
      <c r="BN432">
        <v>0.68027219999999999</v>
      </c>
      <c r="BO432">
        <v>0.55435350000000005</v>
      </c>
      <c r="BP432">
        <v>0.87827385000000002</v>
      </c>
      <c r="BQ432">
        <v>31.05149497</v>
      </c>
      <c r="BR432">
        <v>174.83333332999999</v>
      </c>
      <c r="BS432">
        <v>8679.9520355700006</v>
      </c>
      <c r="BT432">
        <v>38199.556723000002</v>
      </c>
      <c r="BU432">
        <v>138727.52475857001</v>
      </c>
      <c r="BV432">
        <v>1012272.69318971</v>
      </c>
      <c r="BW432">
        <v>1778.2647489999999</v>
      </c>
      <c r="BX432">
        <v>45.165484910000004</v>
      </c>
      <c r="BY432">
        <v>10.87839014</v>
      </c>
      <c r="BZ432">
        <v>98.142857140000004</v>
      </c>
      <c r="CA432">
        <v>95.25</v>
      </c>
      <c r="CB432">
        <v>101.14999999</v>
      </c>
      <c r="CC432">
        <v>93.797619040000001</v>
      </c>
      <c r="CD432">
        <v>92.714285709999999</v>
      </c>
      <c r="CE432">
        <v>78.357142850000002</v>
      </c>
      <c r="CF432">
        <v>73.52777777</v>
      </c>
      <c r="CG432">
        <v>78.216666660000001</v>
      </c>
      <c r="CH432">
        <v>73.154761899999997</v>
      </c>
      <c r="CI432">
        <v>74.214285709999999</v>
      </c>
      <c r="CJ432">
        <v>19.571428569999998</v>
      </c>
      <c r="CK432">
        <v>21.722222219999999</v>
      </c>
      <c r="CL432">
        <v>22.93333333</v>
      </c>
      <c r="CM432">
        <v>20.64285714</v>
      </c>
      <c r="CN432">
        <v>18.5</v>
      </c>
      <c r="CO432">
        <v>3.71797428</v>
      </c>
      <c r="CP432">
        <v>86.785714279999993</v>
      </c>
      <c r="CQ432">
        <v>72.222222220000006</v>
      </c>
      <c r="CR432">
        <v>16.5</v>
      </c>
      <c r="CS432">
        <v>31.714285709999999</v>
      </c>
      <c r="CT432">
        <v>88.428571419999997</v>
      </c>
      <c r="CU432">
        <v>85.857142850000002</v>
      </c>
      <c r="CW432">
        <v>62</v>
      </c>
      <c r="CX432">
        <v>27.428571420000001</v>
      </c>
      <c r="CY432">
        <v>67.285714279999993</v>
      </c>
      <c r="CZ432">
        <v>80.285714279999993</v>
      </c>
      <c r="DA432">
        <v>86.714285709999999</v>
      </c>
      <c r="DB432">
        <v>772.35714284999995</v>
      </c>
      <c r="DC432">
        <v>31.285714280000001</v>
      </c>
      <c r="DD432">
        <v>74.428571419999997</v>
      </c>
      <c r="DE432">
        <v>83</v>
      </c>
      <c r="DF432">
        <v>88.714285709999999</v>
      </c>
      <c r="DG432">
        <v>1168.7857142800001</v>
      </c>
      <c r="DH432" t="e">
        <v>#N/A</v>
      </c>
      <c r="DI432" t="e">
        <v>#N/A</v>
      </c>
      <c r="DJ432" t="e">
        <v>#N/A</v>
      </c>
      <c r="DK432" t="e">
        <v>#N/A</v>
      </c>
      <c r="DL432" t="e">
        <v>#N/A</v>
      </c>
      <c r="DM432" t="e">
        <v>#N/A</v>
      </c>
      <c r="DN432" t="e">
        <v>#N/A</v>
      </c>
      <c r="DO432" t="e">
        <v>#N/A</v>
      </c>
      <c r="DP432" t="e">
        <v>#N/A</v>
      </c>
      <c r="DQ432" t="e">
        <v>#N/A</v>
      </c>
      <c r="DR432" t="e">
        <v>#N/A</v>
      </c>
      <c r="DS432" t="e">
        <v>#N/A</v>
      </c>
      <c r="DT432" t="e">
        <v>#N/A</v>
      </c>
      <c r="DU432" t="e">
        <v>#N/A</v>
      </c>
      <c r="DV432" t="e">
        <v>#N/A</v>
      </c>
      <c r="DW432" t="e">
        <v>#N/A</v>
      </c>
      <c r="DX432" t="e">
        <v>#N/A</v>
      </c>
      <c r="DY432" t="e">
        <v>#N/A</v>
      </c>
      <c r="DZ432" t="e">
        <v>#N/A</v>
      </c>
      <c r="EA432" t="e">
        <v>#N/A</v>
      </c>
      <c r="EB432" t="e">
        <v>#N/A</v>
      </c>
      <c r="EC432" t="e">
        <v>#N/A</v>
      </c>
    </row>
    <row r="433" spans="1:133" customFormat="1" x14ac:dyDescent="0.25">
      <c r="A433" t="s">
        <v>1148</v>
      </c>
      <c r="B433" t="s">
        <v>1438</v>
      </c>
      <c r="C433">
        <v>433</v>
      </c>
      <c r="D433">
        <v>136877.94743172184</v>
      </c>
      <c r="E433">
        <v>67.40775553731531</v>
      </c>
      <c r="F433">
        <v>1114.281991882722</v>
      </c>
      <c r="G433">
        <v>59889.353502720638</v>
      </c>
      <c r="H433">
        <v>82.714285709999999</v>
      </c>
      <c r="I433">
        <v>28.306194139999999</v>
      </c>
      <c r="J433">
        <v>23.700198</v>
      </c>
      <c r="K433">
        <v>8.9168028499999998</v>
      </c>
      <c r="L433">
        <v>6.2235305700000003</v>
      </c>
      <c r="M433">
        <v>6207.8571428499999</v>
      </c>
      <c r="N433">
        <v>4447.4285714199996</v>
      </c>
      <c r="O433">
        <v>4373.1428571400002</v>
      </c>
      <c r="P433">
        <v>4375.7142857099998</v>
      </c>
      <c r="Q433">
        <v>4422.8571428499999</v>
      </c>
      <c r="R433">
        <v>4445.8571428499999</v>
      </c>
      <c r="S433">
        <v>1760.42857142</v>
      </c>
      <c r="T433">
        <v>1581.2857142800001</v>
      </c>
      <c r="U433">
        <v>1636.8571428499999</v>
      </c>
      <c r="V433">
        <v>1643.8571428499999</v>
      </c>
      <c r="W433">
        <v>1688.8571428499999</v>
      </c>
      <c r="X433">
        <v>22.025114850000001</v>
      </c>
      <c r="Y433">
        <v>1.0905705699999999</v>
      </c>
      <c r="Z433">
        <v>4460.8571428499999</v>
      </c>
      <c r="AA433">
        <v>4433.5714285699996</v>
      </c>
      <c r="AB433">
        <v>4372.8571428499999</v>
      </c>
      <c r="AC433">
        <v>4344.4977714200004</v>
      </c>
      <c r="AD433">
        <v>1884.5714285700001</v>
      </c>
      <c r="AE433">
        <v>1986.1428571399999</v>
      </c>
      <c r="AF433">
        <v>2024</v>
      </c>
      <c r="AG433">
        <v>2122.7888142800002</v>
      </c>
      <c r="AH433">
        <v>65351.942207419997</v>
      </c>
      <c r="AI433">
        <v>11994.40711014</v>
      </c>
      <c r="AJ433">
        <v>-8.4438248500000004</v>
      </c>
      <c r="AK433">
        <v>156.65504285</v>
      </c>
      <c r="AL433">
        <v>232938.18398656999</v>
      </c>
      <c r="AM433">
        <v>52.848714280000003</v>
      </c>
      <c r="AN433">
        <v>2.5479044000000002</v>
      </c>
      <c r="AO433">
        <v>12.43475883</v>
      </c>
      <c r="AP433">
        <v>-3.0761428500000001</v>
      </c>
      <c r="AQ433">
        <v>-3.121428E-2</v>
      </c>
      <c r="AR433">
        <v>-2.4859142799999998</v>
      </c>
      <c r="AS433">
        <v>-1.48615714</v>
      </c>
      <c r="AT433">
        <v>-2.6187</v>
      </c>
      <c r="AU433">
        <v>395716.98420571</v>
      </c>
      <c r="AV433">
        <v>316500.36461271002</v>
      </c>
      <c r="AW433">
        <v>312202.92784070998</v>
      </c>
      <c r="AX433">
        <v>345274.36472642003</v>
      </c>
      <c r="AY433">
        <v>362410.25345041999</v>
      </c>
      <c r="AZ433">
        <v>24375.800329999998</v>
      </c>
      <c r="BA433">
        <v>840.96490114000005</v>
      </c>
      <c r="BB433">
        <v>4646.6162032800003</v>
      </c>
      <c r="BC433">
        <v>160.04624014000001</v>
      </c>
      <c r="BD433">
        <v>91.474828419999994</v>
      </c>
      <c r="BE433">
        <v>107470.99952071</v>
      </c>
      <c r="BF433">
        <v>87391.732072710001</v>
      </c>
      <c r="BG433">
        <v>6.2767944199999999</v>
      </c>
      <c r="BH433">
        <v>385.42857142000003</v>
      </c>
      <c r="BI433">
        <v>423.08333333000002</v>
      </c>
      <c r="BJ433">
        <v>422.48809523</v>
      </c>
      <c r="BK433">
        <v>397.85714285</v>
      </c>
      <c r="BL433">
        <v>387.28571427999998</v>
      </c>
      <c r="BM433">
        <v>16.150635569999999</v>
      </c>
      <c r="BN433">
        <v>2.2897077499999998</v>
      </c>
      <c r="BO433">
        <v>0.43505927999999999</v>
      </c>
      <c r="BP433">
        <v>0.529061</v>
      </c>
      <c r="BQ433">
        <v>34.44584527</v>
      </c>
      <c r="BR433">
        <v>331.14285713999999</v>
      </c>
      <c r="BS433">
        <v>6098.65285571</v>
      </c>
      <c r="BT433">
        <v>33970.134535279998</v>
      </c>
      <c r="BU433">
        <v>120811.41754957</v>
      </c>
      <c r="BV433">
        <v>961224.33080428001</v>
      </c>
      <c r="BW433">
        <v>2158.2493978500002</v>
      </c>
      <c r="BX433">
        <v>51.432310620000003</v>
      </c>
      <c r="BY433">
        <v>9.9060918499999993</v>
      </c>
      <c r="BZ433">
        <v>223.71428571000001</v>
      </c>
      <c r="CA433">
        <v>218.48809523</v>
      </c>
      <c r="CB433">
        <v>216.55952381</v>
      </c>
      <c r="CC433">
        <v>211.58333332999999</v>
      </c>
      <c r="CD433">
        <v>212.21428571000001</v>
      </c>
      <c r="CE433">
        <v>172.07142856999999</v>
      </c>
      <c r="CF433">
        <v>172.21428571000001</v>
      </c>
      <c r="CG433">
        <v>171.39285713999999</v>
      </c>
      <c r="CH433">
        <v>166.40476190000001</v>
      </c>
      <c r="CI433">
        <v>163.78571428000001</v>
      </c>
      <c r="CJ433">
        <v>51.214285709999999</v>
      </c>
      <c r="CK433">
        <v>46.27380952</v>
      </c>
      <c r="CL433">
        <v>45.166666659999997</v>
      </c>
      <c r="CM433">
        <v>45.178571419999997</v>
      </c>
      <c r="CN433">
        <v>48.5</v>
      </c>
      <c r="CO433">
        <v>3.6032361399999999</v>
      </c>
      <c r="CP433">
        <v>85.357142850000002</v>
      </c>
      <c r="CQ433">
        <v>82.791666669999998</v>
      </c>
      <c r="CR433">
        <v>17.78</v>
      </c>
      <c r="CS433">
        <v>29.714285709999999</v>
      </c>
      <c r="CT433">
        <v>84</v>
      </c>
      <c r="CU433">
        <v>83.142857140000004</v>
      </c>
      <c r="CV433">
        <v>75.833333330000002</v>
      </c>
      <c r="CW433">
        <v>68.166666660000004</v>
      </c>
      <c r="CX433">
        <v>26.285714280000001</v>
      </c>
      <c r="CY433">
        <v>61.142857139999997</v>
      </c>
      <c r="CZ433">
        <v>71.857142850000002</v>
      </c>
      <c r="DA433">
        <v>81.428571419999997</v>
      </c>
      <c r="DB433">
        <v>635.57142856999997</v>
      </c>
      <c r="DC433">
        <v>27.428571420000001</v>
      </c>
      <c r="DD433">
        <v>61.142857139999997</v>
      </c>
      <c r="DE433">
        <v>72.142857140000004</v>
      </c>
      <c r="DF433">
        <v>83</v>
      </c>
      <c r="DG433">
        <v>676.64285714000005</v>
      </c>
      <c r="DH433" t="e">
        <v>#N/A</v>
      </c>
      <c r="DI433" t="e">
        <v>#N/A</v>
      </c>
      <c r="DJ433" t="e">
        <v>#N/A</v>
      </c>
      <c r="DK433" t="e">
        <v>#N/A</v>
      </c>
      <c r="DL433" t="e">
        <v>#N/A</v>
      </c>
      <c r="DM433" t="e">
        <v>#N/A</v>
      </c>
      <c r="DN433" t="e">
        <v>#N/A</v>
      </c>
      <c r="DO433" t="e">
        <v>#N/A</v>
      </c>
      <c r="DP433" t="e">
        <v>#N/A</v>
      </c>
      <c r="DQ433" t="e">
        <v>#N/A</v>
      </c>
      <c r="DR433" t="e">
        <v>#N/A</v>
      </c>
      <c r="DS433" t="e">
        <v>#N/A</v>
      </c>
      <c r="DT433" t="e">
        <v>#N/A</v>
      </c>
      <c r="DU433" t="e">
        <v>#N/A</v>
      </c>
      <c r="DV433" t="e">
        <v>#N/A</v>
      </c>
      <c r="DW433" t="e">
        <v>#N/A</v>
      </c>
      <c r="DX433" t="e">
        <v>#N/A</v>
      </c>
      <c r="DY433" t="e">
        <v>#N/A</v>
      </c>
      <c r="DZ433" t="e">
        <v>#N/A</v>
      </c>
      <c r="EA433" t="e">
        <v>#N/A</v>
      </c>
      <c r="EB433" t="e">
        <v>#N/A</v>
      </c>
      <c r="EC433" t="e">
        <v>#N/A</v>
      </c>
    </row>
    <row r="434" spans="1:133" customFormat="1" x14ac:dyDescent="0.25">
      <c r="A434" t="s">
        <v>1149</v>
      </c>
      <c r="B434" t="s">
        <v>1439</v>
      </c>
      <c r="C434">
        <v>434</v>
      </c>
      <c r="D434">
        <v>110485.420182</v>
      </c>
      <c r="E434">
        <v>60.319081871796897</v>
      </c>
      <c r="F434">
        <v>1384.8154256438238</v>
      </c>
      <c r="G434">
        <v>48671.318767574921</v>
      </c>
      <c r="H434">
        <v>69.285714279999993</v>
      </c>
      <c r="I434">
        <v>27.434472</v>
      </c>
      <c r="J434">
        <v>23.453396000000001</v>
      </c>
      <c r="K434">
        <v>12.49035471</v>
      </c>
      <c r="L434">
        <v>7.6414132800000001</v>
      </c>
      <c r="M434">
        <v>5231.4285714199996</v>
      </c>
      <c r="N434">
        <v>3796.8571428499999</v>
      </c>
      <c r="O434">
        <v>3717.2857142799999</v>
      </c>
      <c r="P434">
        <v>3741.42857142</v>
      </c>
      <c r="Q434">
        <v>3761.1428571400002</v>
      </c>
      <c r="R434">
        <v>3805.1428571400002</v>
      </c>
      <c r="S434">
        <v>1434.5714285700001</v>
      </c>
      <c r="T434">
        <v>1290.42857142</v>
      </c>
      <c r="U434">
        <v>1318.71428571</v>
      </c>
      <c r="V434">
        <v>1338</v>
      </c>
      <c r="W434">
        <v>1371</v>
      </c>
      <c r="X434">
        <v>27.951029999999999</v>
      </c>
      <c r="Y434">
        <v>1.30778671</v>
      </c>
      <c r="Z434">
        <v>3748.5714285700001</v>
      </c>
      <c r="AA434">
        <v>3699.2857142799999</v>
      </c>
      <c r="AB434">
        <v>3679.1428571400002</v>
      </c>
      <c r="AC434">
        <v>3645.8015285699998</v>
      </c>
      <c r="AD434">
        <v>1480.71428571</v>
      </c>
      <c r="AE434">
        <v>1564.2857142800001</v>
      </c>
      <c r="AF434">
        <v>1627.8571428499999</v>
      </c>
      <c r="AG434">
        <v>1731.9825428500001</v>
      </c>
      <c r="AH434">
        <v>70635.978755000004</v>
      </c>
      <c r="AI434">
        <v>16771.735042280001</v>
      </c>
      <c r="AJ434">
        <v>12.417895420000001</v>
      </c>
      <c r="AK434">
        <v>93.269931569999997</v>
      </c>
      <c r="AL434">
        <v>256715.87551084999</v>
      </c>
      <c r="AM434">
        <v>53.117714280000001</v>
      </c>
      <c r="AN434">
        <v>3.0126276299999999</v>
      </c>
      <c r="AO434">
        <v>13.957470710000001</v>
      </c>
      <c r="AP434">
        <v>4.6170999999999998</v>
      </c>
      <c r="AQ434">
        <v>0.35799999999999998</v>
      </c>
      <c r="AR434">
        <v>1.90325714</v>
      </c>
      <c r="AS434">
        <v>2.9444142800000002</v>
      </c>
      <c r="AT434">
        <v>4.3909428500000001</v>
      </c>
      <c r="AU434">
        <v>410035.757751</v>
      </c>
      <c r="AV434">
        <v>323021.09715813998</v>
      </c>
      <c r="AW434">
        <v>341748.36817199999</v>
      </c>
      <c r="AX434">
        <v>376157.65154813998</v>
      </c>
      <c r="AY434">
        <v>398208.40925442002</v>
      </c>
      <c r="AZ434">
        <v>29141.55791114</v>
      </c>
      <c r="BA434">
        <v>1077.7551544200001</v>
      </c>
      <c r="BB434">
        <v>7127.0425458500004</v>
      </c>
      <c r="BC434">
        <v>143.33134428</v>
      </c>
      <c r="BD434">
        <v>170.05353242000001</v>
      </c>
      <c r="BE434">
        <v>125746.66481314</v>
      </c>
      <c r="BF434">
        <v>106086.49821270999</v>
      </c>
      <c r="BG434">
        <v>7.1129804200000004</v>
      </c>
      <c r="BH434">
        <v>373.14285713999999</v>
      </c>
      <c r="BI434">
        <v>387.16666665999998</v>
      </c>
      <c r="BJ434">
        <v>378.97619047000001</v>
      </c>
      <c r="BK434">
        <v>362.71428571000001</v>
      </c>
      <c r="BL434">
        <v>355.42857142000003</v>
      </c>
      <c r="BM434">
        <v>17.843907420000001</v>
      </c>
      <c r="BN434">
        <v>3.0851774999999999</v>
      </c>
      <c r="BO434">
        <v>0.47047928</v>
      </c>
      <c r="BP434">
        <v>0.44962316000000002</v>
      </c>
      <c r="BQ434">
        <v>29.748363000000001</v>
      </c>
      <c r="BR434">
        <v>309.5</v>
      </c>
      <c r="BS434">
        <v>8160.4397399999998</v>
      </c>
      <c r="BT434">
        <v>35677.934242000003</v>
      </c>
      <c r="BU434">
        <v>129592.68498871</v>
      </c>
      <c r="BV434">
        <v>1051040.8592084199</v>
      </c>
      <c r="BW434">
        <v>1660.0348754199999</v>
      </c>
      <c r="BX434">
        <v>57.617239779999998</v>
      </c>
      <c r="BY434">
        <v>9.7188634199999999</v>
      </c>
      <c r="BZ434">
        <v>178.42857142</v>
      </c>
      <c r="CA434">
        <v>172.84722221999999</v>
      </c>
      <c r="CB434">
        <v>177.89285713999999</v>
      </c>
      <c r="CC434">
        <v>178.14285713999999</v>
      </c>
      <c r="CD434">
        <v>181.5</v>
      </c>
      <c r="CE434">
        <v>139.28571428000001</v>
      </c>
      <c r="CF434">
        <v>133.34722221999999</v>
      </c>
      <c r="CG434">
        <v>139.98809524000001</v>
      </c>
      <c r="CH434">
        <v>137.20238094999999</v>
      </c>
      <c r="CI434">
        <v>141</v>
      </c>
      <c r="CJ434">
        <v>38.285714280000001</v>
      </c>
      <c r="CK434">
        <v>39.499999989999999</v>
      </c>
      <c r="CL434">
        <v>37.904761899999997</v>
      </c>
      <c r="CM434">
        <v>40.940476189999998</v>
      </c>
      <c r="CN434">
        <v>40.214285709999999</v>
      </c>
      <c r="CO434">
        <v>3.3908128500000001</v>
      </c>
      <c r="CP434">
        <v>85.642857140000004</v>
      </c>
      <c r="CQ434">
        <v>79.761494249999998</v>
      </c>
      <c r="CR434">
        <v>17.285714280000001</v>
      </c>
      <c r="CS434">
        <v>30.14285714</v>
      </c>
      <c r="CT434">
        <v>88.857142850000002</v>
      </c>
      <c r="CU434">
        <v>86.571428569999995</v>
      </c>
      <c r="CV434">
        <v>75.486111109999996</v>
      </c>
      <c r="CW434">
        <v>90.714285709999999</v>
      </c>
      <c r="CX434">
        <v>27.571428569999998</v>
      </c>
      <c r="CY434">
        <v>73.571428569999995</v>
      </c>
      <c r="CZ434">
        <v>78.142857140000004</v>
      </c>
      <c r="DA434">
        <v>88.714285709999999</v>
      </c>
      <c r="DB434">
        <v>777.35714284999995</v>
      </c>
      <c r="DC434">
        <v>28.571428569999998</v>
      </c>
      <c r="DD434">
        <v>70.571428569999995</v>
      </c>
      <c r="DE434">
        <v>78</v>
      </c>
      <c r="DF434">
        <v>86.142857140000004</v>
      </c>
      <c r="DG434">
        <v>786.21428571000001</v>
      </c>
      <c r="DH434" t="e">
        <v>#N/A</v>
      </c>
      <c r="DI434" t="e">
        <v>#N/A</v>
      </c>
      <c r="DJ434" t="e">
        <v>#N/A</v>
      </c>
      <c r="DK434" t="e">
        <v>#N/A</v>
      </c>
      <c r="DL434" t="e">
        <v>#N/A</v>
      </c>
      <c r="DM434" t="e">
        <v>#N/A</v>
      </c>
      <c r="DN434" t="e">
        <v>#N/A</v>
      </c>
      <c r="DO434" t="e">
        <v>#N/A</v>
      </c>
      <c r="DP434" t="e">
        <v>#N/A</v>
      </c>
      <c r="DQ434" t="e">
        <v>#N/A</v>
      </c>
      <c r="DR434" t="e">
        <v>#N/A</v>
      </c>
      <c r="DS434" t="e">
        <v>#N/A</v>
      </c>
      <c r="DT434" t="e">
        <v>#N/A</v>
      </c>
      <c r="DU434" t="e">
        <v>#N/A</v>
      </c>
      <c r="DV434" t="e">
        <v>#N/A</v>
      </c>
      <c r="DW434" t="e">
        <v>#N/A</v>
      </c>
      <c r="DX434" t="e">
        <v>#N/A</v>
      </c>
      <c r="DY434" t="e">
        <v>#N/A</v>
      </c>
      <c r="DZ434" t="e">
        <v>#N/A</v>
      </c>
      <c r="EA434" t="e">
        <v>#N/A</v>
      </c>
      <c r="EB434" t="e">
        <v>#N/A</v>
      </c>
      <c r="EC434" t="e">
        <v>#N/A</v>
      </c>
    </row>
    <row r="435" spans="1:133" customFormat="1" x14ac:dyDescent="0.25">
      <c r="A435" t="s">
        <v>1150</v>
      </c>
      <c r="B435" t="s">
        <v>1440</v>
      </c>
      <c r="C435">
        <v>435</v>
      </c>
      <c r="D435">
        <v>199410.96002366624</v>
      </c>
      <c r="E435">
        <v>68.154876780670477</v>
      </c>
      <c r="F435">
        <v>1197.1200065434414</v>
      </c>
      <c r="G435">
        <v>63683.435025555773</v>
      </c>
      <c r="H435">
        <v>82.714285709999999</v>
      </c>
      <c r="I435">
        <v>27.74672142</v>
      </c>
      <c r="J435">
        <v>24.721781</v>
      </c>
      <c r="K435">
        <v>10.317011000000001</v>
      </c>
      <c r="L435">
        <v>6.6691012799999996</v>
      </c>
      <c r="M435">
        <v>9894</v>
      </c>
      <c r="N435">
        <v>7148.8571428499999</v>
      </c>
      <c r="O435">
        <v>6910.8571428499999</v>
      </c>
      <c r="P435">
        <v>6978.2857142800003</v>
      </c>
      <c r="Q435">
        <v>7050.7142857099998</v>
      </c>
      <c r="R435">
        <v>7114.1428571400002</v>
      </c>
      <c r="S435">
        <v>2745.1428571400002</v>
      </c>
      <c r="T435">
        <v>2471.1428571400002</v>
      </c>
      <c r="U435">
        <v>2541</v>
      </c>
      <c r="V435">
        <v>2569.2857142799999</v>
      </c>
      <c r="W435">
        <v>2646.42857142</v>
      </c>
      <c r="X435">
        <v>24.041782999999999</v>
      </c>
      <c r="Y435">
        <v>1.1593629999999999</v>
      </c>
      <c r="Z435">
        <v>7111.7142857099998</v>
      </c>
      <c r="AA435">
        <v>7065.4285714199996</v>
      </c>
      <c r="AB435">
        <v>7032.7142857099998</v>
      </c>
      <c r="AC435">
        <v>6996.79424285</v>
      </c>
      <c r="AD435">
        <v>2888.1428571400002</v>
      </c>
      <c r="AE435">
        <v>3049</v>
      </c>
      <c r="AF435">
        <v>3179.7142857099998</v>
      </c>
      <c r="AG435">
        <v>3348.47274285</v>
      </c>
      <c r="AH435">
        <v>69257.24602957</v>
      </c>
      <c r="AI435">
        <v>13794.60114728</v>
      </c>
      <c r="AJ435">
        <v>6.5243198500000004</v>
      </c>
      <c r="AK435">
        <v>154.46881642</v>
      </c>
      <c r="AL435">
        <v>250027.92977513999</v>
      </c>
      <c r="AM435">
        <v>50.195428569999997</v>
      </c>
      <c r="AN435">
        <v>2.2260692999999998</v>
      </c>
      <c r="AO435">
        <v>10.53317142</v>
      </c>
      <c r="AP435">
        <v>1.4183285699999999</v>
      </c>
      <c r="AQ435">
        <v>2.1957</v>
      </c>
      <c r="AR435">
        <v>1.1162857100000001</v>
      </c>
      <c r="AS435">
        <v>2.4056571400000002</v>
      </c>
      <c r="AT435">
        <v>2.3179714200000001</v>
      </c>
      <c r="AU435">
        <v>373081.47988328</v>
      </c>
      <c r="AV435">
        <v>319106.50796114001</v>
      </c>
      <c r="AW435">
        <v>349275.93197532999</v>
      </c>
      <c r="AX435">
        <v>350546.88642713998</v>
      </c>
      <c r="AY435">
        <v>355878.34764157003</v>
      </c>
      <c r="AZ435">
        <v>23924.31369585</v>
      </c>
      <c r="BA435">
        <v>831.27994927999998</v>
      </c>
      <c r="BB435">
        <v>4917.8672434199998</v>
      </c>
      <c r="BC435">
        <v>130.79532928</v>
      </c>
      <c r="BD435">
        <v>72.234352849999993</v>
      </c>
      <c r="BE435">
        <v>103245.64285114</v>
      </c>
      <c r="BF435">
        <v>86188.420485850002</v>
      </c>
      <c r="BG435">
        <v>6.4907752800000003</v>
      </c>
      <c r="BH435">
        <v>639.85714284999995</v>
      </c>
      <c r="BI435">
        <v>629.30952380999997</v>
      </c>
      <c r="BJ435">
        <v>642.16666666000003</v>
      </c>
      <c r="BK435">
        <v>640</v>
      </c>
      <c r="BL435">
        <v>633.14285714000005</v>
      </c>
      <c r="BM435">
        <v>16.406708569999999</v>
      </c>
      <c r="BN435">
        <v>2.9648248000000001</v>
      </c>
      <c r="BO435">
        <v>0.53499456999999995</v>
      </c>
      <c r="BP435">
        <v>0.49004014000000001</v>
      </c>
      <c r="BQ435">
        <v>27.73558894</v>
      </c>
      <c r="BR435">
        <v>599.14285714000005</v>
      </c>
      <c r="BS435">
        <v>7687.9659448499997</v>
      </c>
      <c r="BT435">
        <v>39769.057438999997</v>
      </c>
      <c r="BU435">
        <v>143772.85497941999</v>
      </c>
      <c r="BV435">
        <v>1042758.23347728</v>
      </c>
      <c r="BW435">
        <v>2464.28724285</v>
      </c>
      <c r="BX435">
        <v>43.221527340000002</v>
      </c>
      <c r="BY435">
        <v>10.96965157</v>
      </c>
      <c r="BZ435">
        <v>382.85714285</v>
      </c>
      <c r="CA435">
        <v>402.02380951999999</v>
      </c>
      <c r="CB435">
        <v>395.88888888999998</v>
      </c>
      <c r="CC435">
        <v>385.77380951999999</v>
      </c>
      <c r="CD435">
        <v>387.21428571000001</v>
      </c>
      <c r="CE435">
        <v>299.92857142000003</v>
      </c>
      <c r="CF435">
        <v>320.83333333000002</v>
      </c>
      <c r="CG435">
        <v>316.84722221999999</v>
      </c>
      <c r="CH435">
        <v>302.86904761</v>
      </c>
      <c r="CI435">
        <v>302.42857142000003</v>
      </c>
      <c r="CJ435">
        <v>83.071428569999995</v>
      </c>
      <c r="CK435">
        <v>81.190476189999998</v>
      </c>
      <c r="CL435">
        <v>79.041666660000004</v>
      </c>
      <c r="CM435">
        <v>82.904761899999997</v>
      </c>
      <c r="CN435">
        <v>84</v>
      </c>
      <c r="CO435">
        <v>3.8620775699999998</v>
      </c>
      <c r="CP435">
        <v>86</v>
      </c>
      <c r="CQ435">
        <v>75.236111109999996</v>
      </c>
      <c r="CR435">
        <v>16.75</v>
      </c>
      <c r="CS435">
        <v>31.857142849999999</v>
      </c>
      <c r="CT435">
        <v>88</v>
      </c>
      <c r="CU435">
        <v>85.714285709999999</v>
      </c>
      <c r="CV435">
        <v>79.145833330000002</v>
      </c>
      <c r="CW435">
        <v>49</v>
      </c>
      <c r="CX435">
        <v>33.142857139999997</v>
      </c>
      <c r="CY435">
        <v>72</v>
      </c>
      <c r="CZ435">
        <v>80.285714279999993</v>
      </c>
      <c r="DA435">
        <v>88.285714279999993</v>
      </c>
      <c r="DB435">
        <v>639.42857142000003</v>
      </c>
      <c r="DC435">
        <v>33</v>
      </c>
      <c r="DD435">
        <v>72.285714279999993</v>
      </c>
      <c r="DE435">
        <v>80.571428569999995</v>
      </c>
      <c r="DF435">
        <v>87.428571419999997</v>
      </c>
      <c r="DG435">
        <v>665.5</v>
      </c>
      <c r="DH435" t="e">
        <v>#N/A</v>
      </c>
      <c r="DI435" t="e">
        <v>#N/A</v>
      </c>
      <c r="DJ435" t="e">
        <v>#N/A</v>
      </c>
      <c r="DK435" t="e">
        <v>#N/A</v>
      </c>
      <c r="DL435" t="e">
        <v>#N/A</v>
      </c>
      <c r="DM435" t="e">
        <v>#N/A</v>
      </c>
      <c r="DN435" t="e">
        <v>#N/A</v>
      </c>
      <c r="DO435" t="e">
        <v>#N/A</v>
      </c>
      <c r="DP435" t="e">
        <v>#N/A</v>
      </c>
      <c r="DQ435" t="e">
        <v>#N/A</v>
      </c>
      <c r="DR435" t="e">
        <v>#N/A</v>
      </c>
      <c r="DS435" t="e">
        <v>#N/A</v>
      </c>
      <c r="DT435" t="e">
        <v>#N/A</v>
      </c>
      <c r="DU435" t="e">
        <v>#N/A</v>
      </c>
      <c r="DV435" t="e">
        <v>#N/A</v>
      </c>
      <c r="DW435" t="e">
        <v>#N/A</v>
      </c>
      <c r="DX435" t="e">
        <v>#N/A</v>
      </c>
      <c r="DY435" t="e">
        <v>#N/A</v>
      </c>
      <c r="DZ435" t="e">
        <v>#N/A</v>
      </c>
      <c r="EA435" t="e">
        <v>#N/A</v>
      </c>
      <c r="EB435" t="e">
        <v>#N/A</v>
      </c>
      <c r="EC435" t="e">
        <v>#N/A</v>
      </c>
    </row>
    <row r="436" spans="1:133" customFormat="1" x14ac:dyDescent="0.25">
      <c r="A436" t="s">
        <v>1151</v>
      </c>
      <c r="B436" t="s">
        <v>1441</v>
      </c>
      <c r="C436">
        <v>436</v>
      </c>
      <c r="D436">
        <v>54026.567107800001</v>
      </c>
      <c r="E436">
        <v>62.499059139678714</v>
      </c>
      <c r="F436">
        <v>1335.8549710118793</v>
      </c>
      <c r="G436">
        <v>58339.385958997191</v>
      </c>
      <c r="H436">
        <v>69.285714279999993</v>
      </c>
      <c r="I436">
        <v>25.982618420000001</v>
      </c>
      <c r="J436">
        <v>21.566196420000001</v>
      </c>
      <c r="K436">
        <v>8.9535797099999996</v>
      </c>
      <c r="L436">
        <v>5.80619657</v>
      </c>
      <c r="M436">
        <v>2497.2857142799999</v>
      </c>
      <c r="N436">
        <v>1851.5714285700001</v>
      </c>
      <c r="O436">
        <v>1794.8571428499999</v>
      </c>
      <c r="P436">
        <v>1822.1428571399999</v>
      </c>
      <c r="Q436">
        <v>1842.42857142</v>
      </c>
      <c r="R436">
        <v>1863.5714285700001</v>
      </c>
      <c r="S436">
        <v>645.71428571000001</v>
      </c>
      <c r="T436">
        <v>596</v>
      </c>
      <c r="U436">
        <v>603.57142856999997</v>
      </c>
      <c r="V436">
        <v>607</v>
      </c>
      <c r="W436">
        <v>620</v>
      </c>
      <c r="X436">
        <v>22.39427285</v>
      </c>
      <c r="Y436">
        <v>1.03221371</v>
      </c>
      <c r="Z436">
        <v>1806.8571428499999</v>
      </c>
      <c r="AA436">
        <v>1788.5714285700001</v>
      </c>
      <c r="AB436">
        <v>1812.42857142</v>
      </c>
      <c r="AC436">
        <v>1791.1577857100001</v>
      </c>
      <c r="AD436">
        <v>682.28571427999998</v>
      </c>
      <c r="AE436">
        <v>718</v>
      </c>
      <c r="AF436">
        <v>752.71428571000001</v>
      </c>
      <c r="AG436">
        <v>802.31351428000005</v>
      </c>
      <c r="AH436">
        <v>70307.151415999993</v>
      </c>
      <c r="AI436">
        <v>13279.545951710001</v>
      </c>
      <c r="AJ436">
        <v>10.447578569999999</v>
      </c>
      <c r="AK436">
        <v>70.242256139999995</v>
      </c>
      <c r="AL436">
        <v>272314.43636671</v>
      </c>
      <c r="AM436">
        <v>60.77971428</v>
      </c>
      <c r="AN436">
        <v>2.2047633499999999</v>
      </c>
      <c r="AO436">
        <v>11.43529657</v>
      </c>
      <c r="AP436">
        <v>8.3561428499999995</v>
      </c>
      <c r="AQ436">
        <v>13.43952857</v>
      </c>
      <c r="AR436">
        <v>13.5311</v>
      </c>
      <c r="AS436">
        <v>9.2947857099999993</v>
      </c>
      <c r="AT436">
        <v>5.06088571</v>
      </c>
      <c r="AU436">
        <v>435205.97933132999</v>
      </c>
      <c r="AV436">
        <v>323129.08333314001</v>
      </c>
      <c r="AW436">
        <v>337305.73500099999</v>
      </c>
      <c r="AX436">
        <v>362017.74209100002</v>
      </c>
      <c r="AY436">
        <v>358181.76070084999</v>
      </c>
      <c r="AZ436">
        <v>27321.16176685</v>
      </c>
      <c r="BA436">
        <v>793.77585513999998</v>
      </c>
      <c r="BB436">
        <v>5207.3429535699997</v>
      </c>
      <c r="BC436">
        <v>107.43715185000001</v>
      </c>
      <c r="BD436">
        <v>293.29398357000002</v>
      </c>
      <c r="BE436">
        <v>128340.59611414</v>
      </c>
      <c r="BF436">
        <v>105038.04412542</v>
      </c>
      <c r="BG436">
        <v>6.7541648299999997</v>
      </c>
      <c r="BH436">
        <v>165.83333332999999</v>
      </c>
      <c r="BI436">
        <v>172.58333332999999</v>
      </c>
      <c r="BJ436">
        <v>174.33333332999999</v>
      </c>
      <c r="BK436">
        <v>164.42857142</v>
      </c>
      <c r="BL436">
        <v>167.57142856999999</v>
      </c>
      <c r="BM436">
        <v>17.604177</v>
      </c>
      <c r="BN436">
        <v>6.5359476599999997</v>
      </c>
      <c r="BO436">
        <v>0.37605379999999999</v>
      </c>
      <c r="BP436">
        <v>0.57760199999999995</v>
      </c>
      <c r="BQ436">
        <v>27.964061650000001</v>
      </c>
      <c r="BR436">
        <v>161</v>
      </c>
      <c r="BS436">
        <v>6807.4345621399998</v>
      </c>
      <c r="BT436">
        <v>36710.307172419998</v>
      </c>
      <c r="BU436">
        <v>142651.33233256999</v>
      </c>
      <c r="BV436">
        <v>1060215.5319826601</v>
      </c>
      <c r="BW436">
        <v>2055.7783737099999</v>
      </c>
      <c r="BX436">
        <v>45.142368480000002</v>
      </c>
      <c r="BY436">
        <v>11.117407160000001</v>
      </c>
      <c r="BZ436">
        <v>88</v>
      </c>
      <c r="CA436">
        <v>97.559523810000002</v>
      </c>
      <c r="CB436">
        <v>93.988095229999999</v>
      </c>
      <c r="CC436">
        <v>92.208333330000002</v>
      </c>
      <c r="CD436">
        <v>85.357142850000002</v>
      </c>
      <c r="CE436">
        <v>71.583333330000002</v>
      </c>
      <c r="CF436">
        <v>78.083333330000002</v>
      </c>
      <c r="CG436">
        <v>75.428571419999997</v>
      </c>
      <c r="CH436">
        <v>71.916666660000004</v>
      </c>
      <c r="CI436">
        <v>66.785714279999993</v>
      </c>
      <c r="CJ436">
        <v>16.666666660000001</v>
      </c>
      <c r="CK436">
        <v>19.476190469999999</v>
      </c>
      <c r="CL436">
        <v>18.559523810000002</v>
      </c>
      <c r="CM436">
        <v>20.291666660000001</v>
      </c>
      <c r="CN436">
        <v>18.571428569999998</v>
      </c>
      <c r="CO436">
        <v>3.5815883300000002</v>
      </c>
      <c r="CP436">
        <v>85.642857140000004</v>
      </c>
      <c r="CQ436">
        <v>75.231481479999999</v>
      </c>
      <c r="CR436">
        <v>16.166666660000001</v>
      </c>
      <c r="CS436">
        <v>33.857142850000002</v>
      </c>
      <c r="CT436">
        <v>91.428571419999997</v>
      </c>
      <c r="CU436">
        <v>88.714285709999999</v>
      </c>
      <c r="CV436">
        <v>80.888888890000004</v>
      </c>
      <c r="CW436">
        <v>43.857142850000002</v>
      </c>
      <c r="CX436">
        <v>30.571428569999998</v>
      </c>
      <c r="CY436">
        <v>71</v>
      </c>
      <c r="CZ436">
        <v>73.857142850000002</v>
      </c>
      <c r="DA436">
        <v>83.285714279999993</v>
      </c>
      <c r="DB436">
        <v>557.58333332999996</v>
      </c>
      <c r="DC436">
        <v>31.14285714</v>
      </c>
      <c r="DD436">
        <v>71.428571419999997</v>
      </c>
      <c r="DE436">
        <v>75.142857140000004</v>
      </c>
      <c r="DF436">
        <v>86</v>
      </c>
      <c r="DG436">
        <v>747.57142856999997</v>
      </c>
      <c r="DH436" t="e">
        <v>#N/A</v>
      </c>
      <c r="DI436" t="e">
        <v>#N/A</v>
      </c>
      <c r="DJ436" t="e">
        <v>#N/A</v>
      </c>
      <c r="DK436" t="e">
        <v>#N/A</v>
      </c>
      <c r="DL436" t="e">
        <v>#N/A</v>
      </c>
      <c r="DM436" t="e">
        <v>#N/A</v>
      </c>
      <c r="DN436" t="e">
        <v>#N/A</v>
      </c>
      <c r="DO436" t="e">
        <v>#N/A</v>
      </c>
      <c r="DP436" t="e">
        <v>#N/A</v>
      </c>
      <c r="DQ436" t="e">
        <v>#N/A</v>
      </c>
      <c r="DR436" t="e">
        <v>#N/A</v>
      </c>
      <c r="DS436" t="e">
        <v>#N/A</v>
      </c>
      <c r="DT436" t="e">
        <v>#N/A</v>
      </c>
      <c r="DU436" t="e">
        <v>#N/A</v>
      </c>
      <c r="DV436" t="e">
        <v>#N/A</v>
      </c>
      <c r="DW436" t="e">
        <v>#N/A</v>
      </c>
      <c r="DX436" t="e">
        <v>#N/A</v>
      </c>
      <c r="DY436" t="e">
        <v>#N/A</v>
      </c>
      <c r="DZ436" t="e">
        <v>#N/A</v>
      </c>
      <c r="EA436" t="e">
        <v>#N/A</v>
      </c>
      <c r="EB436" t="e">
        <v>#N/A</v>
      </c>
      <c r="EC436" t="e">
        <v>#N/A</v>
      </c>
    </row>
    <row r="437" spans="1:133" customFormat="1" x14ac:dyDescent="0.25">
      <c r="A437" t="s">
        <v>1152</v>
      </c>
      <c r="B437" t="s">
        <v>1442</v>
      </c>
      <c r="C437">
        <v>437</v>
      </c>
      <c r="D437">
        <v>31238.740176981672</v>
      </c>
      <c r="E437">
        <v>38.983175323625012</v>
      </c>
      <c r="F437">
        <v>2179.3655715155023</v>
      </c>
      <c r="G437">
        <v>40799.524495067373</v>
      </c>
      <c r="H437">
        <v>74.714285709999999</v>
      </c>
      <c r="I437">
        <v>27.16732528</v>
      </c>
      <c r="J437">
        <v>20.04602285</v>
      </c>
      <c r="K437">
        <v>11.430353139999999</v>
      </c>
      <c r="L437">
        <v>7.2620821400000004</v>
      </c>
      <c r="M437">
        <v>2866.2857142799999</v>
      </c>
      <c r="N437">
        <v>2086.7142857099998</v>
      </c>
      <c r="O437">
        <v>2073.42857142</v>
      </c>
      <c r="P437">
        <v>2085</v>
      </c>
      <c r="Q437">
        <v>2083.5714285700001</v>
      </c>
      <c r="R437">
        <v>2086.42857142</v>
      </c>
      <c r="S437">
        <v>779.57142856999997</v>
      </c>
      <c r="T437">
        <v>705.57142856999997</v>
      </c>
      <c r="U437">
        <v>726.71428571000001</v>
      </c>
      <c r="V437">
        <v>735.57142856999997</v>
      </c>
      <c r="W437">
        <v>753.85714284999995</v>
      </c>
      <c r="X437">
        <v>26.826172710000002</v>
      </c>
      <c r="Y437">
        <v>1.1595851399999999</v>
      </c>
      <c r="Z437">
        <v>2049</v>
      </c>
      <c r="AA437">
        <v>2013.71428571</v>
      </c>
      <c r="AB437">
        <v>2011.8571428499999</v>
      </c>
      <c r="AC437">
        <v>1982.8805571400001</v>
      </c>
      <c r="AD437">
        <v>823.28571427999998</v>
      </c>
      <c r="AE437">
        <v>863.71428571000001</v>
      </c>
      <c r="AF437">
        <v>899.28571427999998</v>
      </c>
      <c r="AG437">
        <v>945.83292857000004</v>
      </c>
      <c r="AH437">
        <v>69479.120715140001</v>
      </c>
      <c r="AI437">
        <v>15712.211233710001</v>
      </c>
      <c r="AJ437">
        <v>8.0909055700000003</v>
      </c>
      <c r="AK437">
        <v>99.385067570000004</v>
      </c>
      <c r="AL437">
        <v>256042.39404171001</v>
      </c>
      <c r="AM437">
        <v>54.001285709999998</v>
      </c>
      <c r="AN437">
        <v>2.55653839</v>
      </c>
      <c r="AO437">
        <v>11.223325279999999</v>
      </c>
      <c r="AP437">
        <v>5.1209714200000001</v>
      </c>
      <c r="AQ437">
        <v>1.3290999999999999</v>
      </c>
      <c r="AR437">
        <v>0.91334285000000004</v>
      </c>
      <c r="AS437">
        <v>4.1239285700000003</v>
      </c>
      <c r="AT437">
        <v>2.9306999999999999</v>
      </c>
      <c r="AU437">
        <v>366870.24163071002</v>
      </c>
      <c r="AV437">
        <v>310539.30241985002</v>
      </c>
      <c r="AW437">
        <v>306460.35095428</v>
      </c>
      <c r="AX437">
        <v>336798.19175727997</v>
      </c>
      <c r="AY437">
        <v>343252.63274057</v>
      </c>
      <c r="AZ437">
        <v>23604.891673850001</v>
      </c>
      <c r="BA437">
        <v>933.50726056999997</v>
      </c>
      <c r="BB437">
        <v>5404.4388454199998</v>
      </c>
      <c r="BC437">
        <v>210.108844</v>
      </c>
      <c r="BD437">
        <v>218.67585328000001</v>
      </c>
      <c r="BE437">
        <v>109069.85258414</v>
      </c>
      <c r="BF437">
        <v>87027.566347710002</v>
      </c>
      <c r="BG437">
        <v>6.5224401399999996</v>
      </c>
      <c r="BH437">
        <v>185.57142856999999</v>
      </c>
      <c r="BI437">
        <v>177.52380951999999</v>
      </c>
      <c r="BJ437">
        <v>188.84523809000001</v>
      </c>
      <c r="BK437">
        <v>182.71428571000001</v>
      </c>
      <c r="BL437">
        <v>182.42857142</v>
      </c>
      <c r="BM437">
        <v>16.63763685</v>
      </c>
      <c r="BN437">
        <v>0.79787224999999995</v>
      </c>
      <c r="BO437">
        <v>0.49163741999999999</v>
      </c>
      <c r="BP437">
        <v>0.93218128</v>
      </c>
      <c r="BQ437">
        <v>23.789293000000001</v>
      </c>
      <c r="BR437">
        <v>109.42857142</v>
      </c>
      <c r="BS437">
        <v>8846.16385128</v>
      </c>
      <c r="BT437">
        <v>39371.363755279999</v>
      </c>
      <c r="BU437">
        <v>144929.06579071001</v>
      </c>
      <c r="BV437">
        <v>1060302.6065189999</v>
      </c>
      <c r="BW437">
        <v>1570.85489785</v>
      </c>
      <c r="BX437">
        <v>52.354919189999997</v>
      </c>
      <c r="BY437">
        <v>10.67465357</v>
      </c>
      <c r="BZ437">
        <v>110.35714285</v>
      </c>
      <c r="CA437">
        <v>114.64285714</v>
      </c>
      <c r="CB437">
        <v>114.67857142</v>
      </c>
      <c r="CC437">
        <v>112.14285714</v>
      </c>
      <c r="CD437">
        <v>111.42857142</v>
      </c>
      <c r="CE437">
        <v>84.571428569999995</v>
      </c>
      <c r="CF437">
        <v>89.428571419999997</v>
      </c>
      <c r="CG437">
        <v>89.166666660000004</v>
      </c>
      <c r="CH437">
        <v>87.047619040000001</v>
      </c>
      <c r="CI437">
        <v>86</v>
      </c>
      <c r="CJ437">
        <v>25.64285714</v>
      </c>
      <c r="CK437">
        <v>25.214285709999999</v>
      </c>
      <c r="CL437">
        <v>25.51190476</v>
      </c>
      <c r="CM437">
        <v>25.095238089999999</v>
      </c>
      <c r="CN437">
        <v>25.571428569999998</v>
      </c>
      <c r="CO437">
        <v>3.8166922799999998</v>
      </c>
      <c r="CP437">
        <v>86.071428569999995</v>
      </c>
      <c r="CR437">
        <v>18.666666660000001</v>
      </c>
      <c r="CS437">
        <v>32.428571419999997</v>
      </c>
      <c r="CT437">
        <v>88.285714279999993</v>
      </c>
      <c r="CU437">
        <v>88.142857140000004</v>
      </c>
      <c r="CW437">
        <v>46.333333330000002</v>
      </c>
      <c r="CX437">
        <v>25.571428569999998</v>
      </c>
      <c r="CY437">
        <v>72</v>
      </c>
      <c r="CZ437">
        <v>81.571428569999995</v>
      </c>
      <c r="DA437">
        <v>87.428571419999997</v>
      </c>
      <c r="DB437">
        <v>717.07142856999997</v>
      </c>
      <c r="DC437">
        <v>25.285714280000001</v>
      </c>
      <c r="DD437">
        <v>71.428571419999997</v>
      </c>
      <c r="DE437">
        <v>82.857142850000002</v>
      </c>
      <c r="DF437">
        <v>89.285714279999993</v>
      </c>
      <c r="DG437">
        <v>916.28571427999998</v>
      </c>
      <c r="DH437" t="e">
        <v>#N/A</v>
      </c>
      <c r="DI437" t="e">
        <v>#N/A</v>
      </c>
      <c r="DJ437" t="e">
        <v>#N/A</v>
      </c>
      <c r="DK437" t="e">
        <v>#N/A</v>
      </c>
      <c r="DL437" t="e">
        <v>#N/A</v>
      </c>
      <c r="DM437" t="e">
        <v>#N/A</v>
      </c>
      <c r="DN437" t="e">
        <v>#N/A</v>
      </c>
      <c r="DO437" t="e">
        <v>#N/A</v>
      </c>
      <c r="DP437" t="e">
        <v>#N/A</v>
      </c>
      <c r="DQ437" t="e">
        <v>#N/A</v>
      </c>
      <c r="DR437" t="e">
        <v>#N/A</v>
      </c>
      <c r="DS437" t="e">
        <v>#N/A</v>
      </c>
      <c r="DT437" t="e">
        <v>#N/A</v>
      </c>
      <c r="DU437" t="e">
        <v>#N/A</v>
      </c>
      <c r="DV437" t="e">
        <v>#N/A</v>
      </c>
      <c r="DW437" t="e">
        <v>#N/A</v>
      </c>
      <c r="DX437" t="e">
        <v>#N/A</v>
      </c>
      <c r="DY437" t="e">
        <v>#N/A</v>
      </c>
      <c r="DZ437" t="e">
        <v>#N/A</v>
      </c>
      <c r="EA437" t="e">
        <v>#N/A</v>
      </c>
      <c r="EB437" t="e">
        <v>#N/A</v>
      </c>
      <c r="EC437" t="e">
        <v>#N/A</v>
      </c>
    </row>
    <row r="438" spans="1:133" customFormat="1" x14ac:dyDescent="0.25">
      <c r="A438" t="s">
        <v>1153</v>
      </c>
      <c r="B438" t="s">
        <v>1443</v>
      </c>
      <c r="C438">
        <v>438</v>
      </c>
      <c r="D438">
        <v>65097.834444719992</v>
      </c>
      <c r="E438">
        <v>72.016442298322886</v>
      </c>
      <c r="F438">
        <v>1106.083689178171</v>
      </c>
      <c r="G438">
        <v>40435.491838349764</v>
      </c>
      <c r="H438">
        <v>62.142857139999997</v>
      </c>
      <c r="I438">
        <v>27.94391457</v>
      </c>
      <c r="J438">
        <v>18.916878000000001</v>
      </c>
      <c r="K438">
        <v>13.997350709999999</v>
      </c>
      <c r="L438">
        <v>8.2510549999999991</v>
      </c>
      <c r="M438">
        <v>2161.5714285700001</v>
      </c>
      <c r="N438">
        <v>1557.1428571399999</v>
      </c>
      <c r="O438">
        <v>1553.71428571</v>
      </c>
      <c r="P438">
        <v>1553.5714285700001</v>
      </c>
      <c r="Q438">
        <v>1559.8571428499999</v>
      </c>
      <c r="R438">
        <v>1561.5714285700001</v>
      </c>
      <c r="S438">
        <v>604.42857142000003</v>
      </c>
      <c r="T438">
        <v>565.71428571000001</v>
      </c>
      <c r="U438">
        <v>581</v>
      </c>
      <c r="V438">
        <v>583.28571427999998</v>
      </c>
      <c r="W438">
        <v>593.71428571000001</v>
      </c>
      <c r="X438">
        <v>29.539119710000001</v>
      </c>
      <c r="Y438">
        <v>1.3909085699999999</v>
      </c>
      <c r="Z438">
        <v>1531.5714285700001</v>
      </c>
      <c r="AA438">
        <v>1505.71428571</v>
      </c>
      <c r="AB438">
        <v>1494.71428571</v>
      </c>
      <c r="AC438">
        <v>1484.99035714</v>
      </c>
      <c r="AD438">
        <v>639.85714284999995</v>
      </c>
      <c r="AE438">
        <v>672.57142856999997</v>
      </c>
      <c r="AF438">
        <v>690.85714284999995</v>
      </c>
      <c r="AG438">
        <v>716.21992856999998</v>
      </c>
      <c r="AH438">
        <v>85055.575656710003</v>
      </c>
      <c r="AI438">
        <v>21083.677124419999</v>
      </c>
      <c r="AJ438">
        <v>7.1690057100000004</v>
      </c>
      <c r="AK438">
        <v>87.416050709999993</v>
      </c>
      <c r="AL438">
        <v>307080.41941984999</v>
      </c>
      <c r="AM438">
        <v>56.991714279999997</v>
      </c>
      <c r="AN438">
        <v>1.7968961800000001</v>
      </c>
      <c r="AO438">
        <v>11.55293314</v>
      </c>
      <c r="AP438">
        <v>5.3518142800000001</v>
      </c>
      <c r="AQ438">
        <v>11.52645714</v>
      </c>
      <c r="AR438">
        <v>6.8473428500000004</v>
      </c>
      <c r="AS438">
        <v>5.2360571399999998</v>
      </c>
      <c r="AT438">
        <v>6.3625714200000001</v>
      </c>
      <c r="AU438">
        <v>447624.84030485002</v>
      </c>
      <c r="AV438">
        <v>316209.07304882997</v>
      </c>
      <c r="AW438">
        <v>335538.59572670999</v>
      </c>
      <c r="AX438">
        <v>394509.97218142002</v>
      </c>
      <c r="AY438">
        <v>424179.43383528001</v>
      </c>
      <c r="AZ438">
        <v>33300.975644710001</v>
      </c>
      <c r="BA438">
        <v>1507.0083081400001</v>
      </c>
      <c r="BB438">
        <v>8699.4209098499996</v>
      </c>
      <c r="BC438">
        <v>138.37103870999999</v>
      </c>
      <c r="BD438">
        <v>159.30349000000001</v>
      </c>
      <c r="BE438">
        <v>146808.06603642</v>
      </c>
      <c r="BF438">
        <v>119836.90208357001</v>
      </c>
      <c r="BG438">
        <v>7.5377321400000001</v>
      </c>
      <c r="BH438">
        <v>160.85714285</v>
      </c>
      <c r="BI438">
        <v>179.41666666</v>
      </c>
      <c r="BJ438">
        <v>172.51190475999999</v>
      </c>
      <c r="BK438">
        <v>160.14285713999999</v>
      </c>
      <c r="BL438">
        <v>156.71428571000001</v>
      </c>
      <c r="BM438">
        <v>19.037062280000001</v>
      </c>
      <c r="BN438">
        <v>5.2943897499999997</v>
      </c>
      <c r="BO438">
        <v>0.73503649999999998</v>
      </c>
      <c r="BP438">
        <v>0.63110449999999996</v>
      </c>
      <c r="BQ438">
        <v>35.226100889999998</v>
      </c>
      <c r="BR438">
        <v>154</v>
      </c>
      <c r="BS438">
        <v>10492.22745842</v>
      </c>
      <c r="BT438">
        <v>43874.448372710001</v>
      </c>
      <c r="BU438">
        <v>158799.50763184999</v>
      </c>
      <c r="BV438">
        <v>996310.03798413998</v>
      </c>
      <c r="BW438">
        <v>1791.81794171</v>
      </c>
      <c r="BX438">
        <v>48.175706480000002</v>
      </c>
      <c r="BY438">
        <v>12.407503419999999</v>
      </c>
      <c r="BZ438">
        <v>95.785714279999993</v>
      </c>
      <c r="CA438">
        <v>90.333333330000002</v>
      </c>
      <c r="CB438">
        <v>88.404761899999997</v>
      </c>
      <c r="CC438">
        <v>87.261904759999993</v>
      </c>
      <c r="CD438">
        <v>95.571428569999995</v>
      </c>
      <c r="CE438">
        <v>72.5</v>
      </c>
      <c r="CF438">
        <v>70.833333330000002</v>
      </c>
      <c r="CG438">
        <v>70.833333330000002</v>
      </c>
      <c r="CH438">
        <v>69.345238089999995</v>
      </c>
      <c r="CI438">
        <v>73.142857140000004</v>
      </c>
      <c r="CJ438">
        <v>22.785714280000001</v>
      </c>
      <c r="CK438">
        <v>19.5</v>
      </c>
      <c r="CL438">
        <v>17.571428569999998</v>
      </c>
      <c r="CM438">
        <v>17.916666660000001</v>
      </c>
      <c r="CN438">
        <v>22.14285714</v>
      </c>
      <c r="CO438">
        <v>4.59762542</v>
      </c>
      <c r="CP438">
        <v>84.428571419999997</v>
      </c>
      <c r="CQ438">
        <v>75.196176039999997</v>
      </c>
      <c r="CR438">
        <v>16</v>
      </c>
      <c r="CS438">
        <v>36.142857139999997</v>
      </c>
      <c r="CT438">
        <v>90.571428569999995</v>
      </c>
      <c r="CU438">
        <v>89</v>
      </c>
      <c r="CV438">
        <v>73.398148140000004</v>
      </c>
      <c r="CW438">
        <v>41.25</v>
      </c>
      <c r="CX438">
        <v>20.285714280000001</v>
      </c>
      <c r="CY438">
        <v>66.142857140000004</v>
      </c>
      <c r="CZ438">
        <v>72.428571419999997</v>
      </c>
      <c r="DA438">
        <v>83.285714279999993</v>
      </c>
      <c r="DB438">
        <v>588.41666666000003</v>
      </c>
      <c r="DC438">
        <v>22.714285709999999</v>
      </c>
      <c r="DD438">
        <v>67.428571419999997</v>
      </c>
      <c r="DE438">
        <v>74.428571419999997</v>
      </c>
      <c r="DF438">
        <v>87.142857140000004</v>
      </c>
      <c r="DG438">
        <v>810.64285714000005</v>
      </c>
      <c r="DH438" t="e">
        <v>#N/A</v>
      </c>
      <c r="DI438" t="e">
        <v>#N/A</v>
      </c>
      <c r="DJ438" t="e">
        <v>#N/A</v>
      </c>
      <c r="DK438" t="e">
        <v>#N/A</v>
      </c>
      <c r="DL438" t="e">
        <v>#N/A</v>
      </c>
      <c r="DM438" t="e">
        <v>#N/A</v>
      </c>
      <c r="DN438" t="e">
        <v>#N/A</v>
      </c>
      <c r="DO438" t="e">
        <v>#N/A</v>
      </c>
      <c r="DP438" t="e">
        <v>#N/A</v>
      </c>
      <c r="DQ438" t="e">
        <v>#N/A</v>
      </c>
      <c r="DR438" t="e">
        <v>#N/A</v>
      </c>
      <c r="DS438" t="e">
        <v>#N/A</v>
      </c>
      <c r="DT438" t="e">
        <v>#N/A</v>
      </c>
      <c r="DU438" t="e">
        <v>#N/A</v>
      </c>
      <c r="DV438" t="e">
        <v>#N/A</v>
      </c>
      <c r="DW438" t="e">
        <v>#N/A</v>
      </c>
      <c r="DX438" t="e">
        <v>#N/A</v>
      </c>
      <c r="DY438" t="e">
        <v>#N/A</v>
      </c>
      <c r="DZ438" t="e">
        <v>#N/A</v>
      </c>
      <c r="EA438" t="e">
        <v>#N/A</v>
      </c>
      <c r="EB438" t="e">
        <v>#N/A</v>
      </c>
      <c r="EC438" t="e">
        <v>#N/A</v>
      </c>
    </row>
    <row r="439" spans="1:133" customFormat="1" x14ac:dyDescent="0.25">
      <c r="A439" t="s">
        <v>1154</v>
      </c>
      <c r="B439" t="s">
        <v>1444</v>
      </c>
      <c r="C439">
        <v>439</v>
      </c>
      <c r="D439">
        <v>216577.42524297602</v>
      </c>
      <c r="E439">
        <v>77.228329925786724</v>
      </c>
      <c r="F439">
        <v>1003.462788462456</v>
      </c>
      <c r="G439">
        <v>52418.891236167939</v>
      </c>
      <c r="H439">
        <v>90.714285709999999</v>
      </c>
      <c r="I439">
        <v>27.54754814</v>
      </c>
      <c r="J439">
        <v>30.675428</v>
      </c>
      <c r="K439">
        <v>7.1350917100000002</v>
      </c>
      <c r="L439">
        <v>5.0567057100000001</v>
      </c>
      <c r="M439">
        <v>9282.2857142800003</v>
      </c>
      <c r="N439">
        <v>6700.7142857099998</v>
      </c>
      <c r="O439">
        <v>6563</v>
      </c>
      <c r="P439">
        <v>6608.4285714199996</v>
      </c>
      <c r="Q439">
        <v>6641</v>
      </c>
      <c r="R439">
        <v>6698.1428571400002</v>
      </c>
      <c r="S439">
        <v>2581.5714285700001</v>
      </c>
      <c r="T439">
        <v>2211.1428571400002</v>
      </c>
      <c r="U439">
        <v>2307.7142857099998</v>
      </c>
      <c r="V439">
        <v>2377.8571428499999</v>
      </c>
      <c r="W439">
        <v>2452.5714285700001</v>
      </c>
      <c r="X439">
        <v>18.33496714</v>
      </c>
      <c r="Y439">
        <v>0.82543228000000002</v>
      </c>
      <c r="Z439">
        <v>6677</v>
      </c>
      <c r="AA439">
        <v>6631.1428571400002</v>
      </c>
      <c r="AB439">
        <v>6520.5714285699996</v>
      </c>
      <c r="AC439">
        <v>6514.9519</v>
      </c>
      <c r="AD439">
        <v>2759.7142857099998</v>
      </c>
      <c r="AE439">
        <v>2933.2857142799999</v>
      </c>
      <c r="AF439">
        <v>3080.8571428499999</v>
      </c>
      <c r="AG439">
        <v>3252.0617571399998</v>
      </c>
      <c r="AH439">
        <v>64484.873255279999</v>
      </c>
      <c r="AI439">
        <v>9840.2465301400007</v>
      </c>
      <c r="AJ439">
        <v>13.017251419999999</v>
      </c>
      <c r="AK439">
        <v>202.21288699999999</v>
      </c>
      <c r="AL439">
        <v>234091.43319241999</v>
      </c>
      <c r="AM439">
        <v>51.626428570000002</v>
      </c>
      <c r="AN439">
        <v>2.3560616099999998</v>
      </c>
      <c r="AO439">
        <v>11.71514442</v>
      </c>
      <c r="AP439">
        <v>0.61637142</v>
      </c>
      <c r="AQ439">
        <v>0.99382857000000002</v>
      </c>
      <c r="AR439">
        <v>1.28452857</v>
      </c>
      <c r="AS439">
        <v>-0.30811428000000002</v>
      </c>
      <c r="AT439">
        <v>-0.57282856999999998</v>
      </c>
      <c r="AU439">
        <v>378524.93390742003</v>
      </c>
      <c r="AV439">
        <v>292872.55501741997</v>
      </c>
      <c r="AW439">
        <v>309403.65235749999</v>
      </c>
      <c r="AX439">
        <v>339061.78792828001</v>
      </c>
      <c r="AY439">
        <v>361880.95461357001</v>
      </c>
      <c r="AZ439">
        <v>21859.730904569999</v>
      </c>
      <c r="BA439">
        <v>757.59283928000002</v>
      </c>
      <c r="BB439">
        <v>3489.9117839999999</v>
      </c>
      <c r="BC439">
        <v>108.06593528000001</v>
      </c>
      <c r="BD439">
        <v>158.88420671</v>
      </c>
      <c r="BE439">
        <v>103371.57014371001</v>
      </c>
      <c r="BF439">
        <v>79299.966763279997</v>
      </c>
      <c r="BG439">
        <v>5.80831271</v>
      </c>
      <c r="BH439">
        <v>574.14285714000005</v>
      </c>
      <c r="BI439">
        <v>592.89285714000005</v>
      </c>
      <c r="BJ439">
        <v>634.40277776999994</v>
      </c>
      <c r="BK439">
        <v>564.57142856999997</v>
      </c>
      <c r="BL439">
        <v>556.71428571000001</v>
      </c>
      <c r="BM439">
        <v>14.61384</v>
      </c>
      <c r="BN439">
        <v>2.5149421599999999</v>
      </c>
      <c r="BO439">
        <v>0.49056970999999999</v>
      </c>
      <c r="BP439">
        <v>0.43652742</v>
      </c>
      <c r="BQ439">
        <v>33.133184210000003</v>
      </c>
      <c r="BR439">
        <v>544.71428571000001</v>
      </c>
      <c r="BS439">
        <v>5123.6040998500002</v>
      </c>
      <c r="BT439">
        <v>34832.756867420001</v>
      </c>
      <c r="BU439">
        <v>126374.071515</v>
      </c>
      <c r="BV439">
        <v>982367.95478370995</v>
      </c>
      <c r="BW439">
        <v>1895.8445334200001</v>
      </c>
      <c r="BX439">
        <v>52.685599670000002</v>
      </c>
      <c r="BY439">
        <v>10.22774671</v>
      </c>
      <c r="BZ439">
        <v>335.71428571000001</v>
      </c>
      <c r="CA439">
        <v>329.51388888000002</v>
      </c>
      <c r="CB439">
        <v>351.94999998999998</v>
      </c>
      <c r="CC439">
        <v>348.63888888000002</v>
      </c>
      <c r="CD439">
        <v>326.78571427999998</v>
      </c>
      <c r="CE439">
        <v>262.5</v>
      </c>
      <c r="CF439">
        <v>260.36111111000002</v>
      </c>
      <c r="CG439">
        <v>277.21666665999999</v>
      </c>
      <c r="CH439">
        <v>277.88888888000002</v>
      </c>
      <c r="CI439">
        <v>256</v>
      </c>
      <c r="CJ439">
        <v>72.214285709999999</v>
      </c>
      <c r="CK439">
        <v>69.152777779999994</v>
      </c>
      <c r="CL439">
        <v>74.733333329999994</v>
      </c>
      <c r="CM439">
        <v>70.75</v>
      </c>
      <c r="CN439">
        <v>70.785714279999993</v>
      </c>
      <c r="CO439">
        <v>3.6243878500000002</v>
      </c>
      <c r="CP439">
        <v>86.357142850000002</v>
      </c>
      <c r="CQ439">
        <v>78.277777779999994</v>
      </c>
      <c r="CR439">
        <v>14.26666666</v>
      </c>
      <c r="CS439">
        <v>32.285714280000001</v>
      </c>
      <c r="CT439">
        <v>86.142857140000004</v>
      </c>
      <c r="CU439">
        <v>85.428571419999997</v>
      </c>
      <c r="CV439">
        <v>78.555555549999994</v>
      </c>
      <c r="CW439">
        <v>47.166666659999997</v>
      </c>
      <c r="CX439">
        <v>31.857142849999999</v>
      </c>
      <c r="CY439">
        <v>68.285714279999993</v>
      </c>
      <c r="CZ439">
        <v>77.857142850000002</v>
      </c>
      <c r="DA439">
        <v>89</v>
      </c>
      <c r="DB439">
        <v>650.64285714000005</v>
      </c>
      <c r="DC439">
        <v>31.857142849999999</v>
      </c>
      <c r="DD439">
        <v>68.285714279999993</v>
      </c>
      <c r="DE439">
        <v>77.857142850000002</v>
      </c>
      <c r="DF439">
        <v>89</v>
      </c>
      <c r="DG439">
        <v>903.28571427999998</v>
      </c>
      <c r="DH439" t="e">
        <v>#N/A</v>
      </c>
      <c r="DI439" t="e">
        <v>#N/A</v>
      </c>
      <c r="DJ439" t="e">
        <v>#N/A</v>
      </c>
      <c r="DK439" t="e">
        <v>#N/A</v>
      </c>
      <c r="DL439" t="e">
        <v>#N/A</v>
      </c>
      <c r="DM439" t="e">
        <v>#N/A</v>
      </c>
      <c r="DN439" t="e">
        <v>#N/A</v>
      </c>
      <c r="DO439" t="e">
        <v>#N/A</v>
      </c>
      <c r="DP439" t="e">
        <v>#N/A</v>
      </c>
      <c r="DQ439" t="e">
        <v>#N/A</v>
      </c>
      <c r="DR439" t="e">
        <v>#N/A</v>
      </c>
      <c r="DS439" t="e">
        <v>#N/A</v>
      </c>
      <c r="DT439" t="e">
        <v>#N/A</v>
      </c>
      <c r="DU439" t="e">
        <v>#N/A</v>
      </c>
      <c r="DV439" t="e">
        <v>#N/A</v>
      </c>
      <c r="DW439" t="e">
        <v>#N/A</v>
      </c>
      <c r="DX439" t="e">
        <v>#N/A</v>
      </c>
      <c r="DY439" t="e">
        <v>#N/A</v>
      </c>
      <c r="DZ439" t="e">
        <v>#N/A</v>
      </c>
      <c r="EA439" t="e">
        <v>#N/A</v>
      </c>
      <c r="EB439" t="e">
        <v>#N/A</v>
      </c>
      <c r="EC439" t="e">
        <v>#N/A</v>
      </c>
    </row>
    <row r="440" spans="1:133" customFormat="1" x14ac:dyDescent="0.25">
      <c r="A440" t="s">
        <v>1155</v>
      </c>
      <c r="B440" t="s">
        <v>1445</v>
      </c>
      <c r="C440">
        <v>440</v>
      </c>
      <c r="D440">
        <v>55737.457704191991</v>
      </c>
      <c r="E440">
        <v>53.657233493599882</v>
      </c>
      <c r="F440">
        <v>1513.4641069750919</v>
      </c>
      <c r="G440">
        <v>71838.912887588333</v>
      </c>
      <c r="H440">
        <v>68</v>
      </c>
      <c r="I440">
        <v>28.194309000000001</v>
      </c>
      <c r="J440">
        <v>19.77232871</v>
      </c>
      <c r="K440">
        <v>11.42307585</v>
      </c>
      <c r="L440">
        <v>7.3349737099999999</v>
      </c>
      <c r="M440">
        <v>3076.1428571400002</v>
      </c>
      <c r="N440">
        <v>2208</v>
      </c>
      <c r="O440">
        <v>2169.2857142799999</v>
      </c>
      <c r="P440">
        <v>2176.42857142</v>
      </c>
      <c r="Q440">
        <v>2203.7142857099998</v>
      </c>
      <c r="R440">
        <v>2211.1428571400002</v>
      </c>
      <c r="S440">
        <v>868.14285714000005</v>
      </c>
      <c r="T440">
        <v>787.71428571000001</v>
      </c>
      <c r="U440">
        <v>813.71428571000001</v>
      </c>
      <c r="V440">
        <v>821</v>
      </c>
      <c r="W440">
        <v>840.57142856999997</v>
      </c>
      <c r="X440">
        <v>26.062448280000002</v>
      </c>
      <c r="Y440">
        <v>1.3322354199999999</v>
      </c>
      <c r="Z440">
        <v>2156.1428571400002</v>
      </c>
      <c r="AA440">
        <v>2132</v>
      </c>
      <c r="AB440">
        <v>2147.2857142799999</v>
      </c>
      <c r="AC440">
        <v>2133.76678571</v>
      </c>
      <c r="AD440">
        <v>904</v>
      </c>
      <c r="AE440">
        <v>942.42857142000003</v>
      </c>
      <c r="AF440">
        <v>971.42857142000003</v>
      </c>
      <c r="AG440">
        <v>1021.38292857</v>
      </c>
      <c r="AH440">
        <v>76588.659684140002</v>
      </c>
      <c r="AI440">
        <v>16598.277398850001</v>
      </c>
      <c r="AJ440">
        <v>11.12197014</v>
      </c>
      <c r="AK440">
        <v>93.076776420000002</v>
      </c>
      <c r="AL440">
        <v>272664.81424871</v>
      </c>
      <c r="AM440">
        <v>54.621000000000002</v>
      </c>
      <c r="AN440">
        <v>1.8014512</v>
      </c>
      <c r="AO440">
        <v>15.16758314</v>
      </c>
      <c r="AP440">
        <v>6.4318</v>
      </c>
      <c r="AQ440">
        <v>4.4546000000000001</v>
      </c>
      <c r="AR440">
        <v>1.56082857</v>
      </c>
      <c r="AS440">
        <v>4.73624285</v>
      </c>
      <c r="AT440">
        <v>5.8601571400000001</v>
      </c>
      <c r="AU440">
        <v>412838.37675716</v>
      </c>
      <c r="AV440">
        <v>324934.98797671002</v>
      </c>
      <c r="AW440">
        <v>336596.74365542002</v>
      </c>
      <c r="AX440">
        <v>375835.87753414002</v>
      </c>
      <c r="AY440">
        <v>388119.22426400002</v>
      </c>
      <c r="AZ440">
        <v>27653.428070279999</v>
      </c>
      <c r="BA440">
        <v>1051.0936332799999</v>
      </c>
      <c r="BB440">
        <v>6257.1824584200003</v>
      </c>
      <c r="BC440">
        <v>191.24347127999999</v>
      </c>
      <c r="BD440">
        <v>153.45432571000001</v>
      </c>
      <c r="BE440">
        <v>121399.815644</v>
      </c>
      <c r="BF440">
        <v>98995.747839570002</v>
      </c>
      <c r="BG440">
        <v>6.7297931599999998</v>
      </c>
      <c r="BH440">
        <v>204.33333332999999</v>
      </c>
      <c r="BI440">
        <v>207.85714286000001</v>
      </c>
      <c r="BJ440">
        <v>204.13095238</v>
      </c>
      <c r="BK440">
        <v>200</v>
      </c>
      <c r="BL440">
        <v>202.14285713999999</v>
      </c>
      <c r="BM440">
        <v>16.248438830000001</v>
      </c>
      <c r="BN440">
        <v>2.7818562500000001</v>
      </c>
      <c r="BO440">
        <v>0.54532866000000002</v>
      </c>
      <c r="BP440">
        <v>0.51715332999999997</v>
      </c>
      <c r="BQ440">
        <v>29.73615968</v>
      </c>
      <c r="BR440">
        <v>156.19999999999999</v>
      </c>
      <c r="BS440">
        <v>8852.2155837099999</v>
      </c>
      <c r="BT440">
        <v>42213.457756420001</v>
      </c>
      <c r="BU440">
        <v>149647.36700442</v>
      </c>
      <c r="BV440">
        <v>1046338.47655333</v>
      </c>
      <c r="BW440">
        <v>2819.9433947100001</v>
      </c>
      <c r="BX440">
        <v>54.919025959999999</v>
      </c>
      <c r="BY440">
        <v>11.197459</v>
      </c>
      <c r="BZ440">
        <v>120.75</v>
      </c>
      <c r="CA440">
        <v>122.34523809</v>
      </c>
      <c r="CB440">
        <v>126.85714285</v>
      </c>
      <c r="CC440">
        <v>122.83333333</v>
      </c>
      <c r="CD440">
        <v>123.42857142</v>
      </c>
      <c r="CE440">
        <v>93.333333330000002</v>
      </c>
      <c r="CF440">
        <v>99.547619040000001</v>
      </c>
      <c r="CG440">
        <v>102.5</v>
      </c>
      <c r="CH440">
        <v>98.321428569999995</v>
      </c>
      <c r="CI440">
        <v>96.857142850000002</v>
      </c>
      <c r="CJ440">
        <v>26.75</v>
      </c>
      <c r="CK440">
        <v>22.797619040000001</v>
      </c>
      <c r="CL440">
        <v>24.357142849999999</v>
      </c>
      <c r="CM440">
        <v>24.51190476</v>
      </c>
      <c r="CN440">
        <v>26.64285714</v>
      </c>
      <c r="CO440">
        <v>4.0187906599999996</v>
      </c>
      <c r="CP440">
        <v>85.785714279999993</v>
      </c>
      <c r="CQ440">
        <v>63.986111110000003</v>
      </c>
      <c r="CR440">
        <v>16.833333329999999</v>
      </c>
      <c r="CS440">
        <v>33</v>
      </c>
      <c r="CT440">
        <v>91.714285709999999</v>
      </c>
      <c r="CU440">
        <v>88.571428569999995</v>
      </c>
      <c r="CV440">
        <v>79.208333330000002</v>
      </c>
      <c r="CW440">
        <v>35.833333330000002</v>
      </c>
      <c r="CX440">
        <v>29.14285714</v>
      </c>
      <c r="CY440">
        <v>65.142857140000004</v>
      </c>
      <c r="CZ440">
        <v>79.142857140000004</v>
      </c>
      <c r="DA440">
        <v>88.857142850000002</v>
      </c>
      <c r="DB440">
        <v>635.64285714000005</v>
      </c>
      <c r="DC440">
        <v>31.857142849999999</v>
      </c>
      <c r="DD440">
        <v>77</v>
      </c>
      <c r="DE440">
        <v>82</v>
      </c>
      <c r="DF440">
        <v>91.714285709999999</v>
      </c>
      <c r="DG440">
        <v>752.28571427999998</v>
      </c>
      <c r="DH440" t="e">
        <v>#N/A</v>
      </c>
      <c r="DI440" t="e">
        <v>#N/A</v>
      </c>
      <c r="DJ440" t="e">
        <v>#N/A</v>
      </c>
      <c r="DK440" t="e">
        <v>#N/A</v>
      </c>
      <c r="DL440" t="e">
        <v>#N/A</v>
      </c>
      <c r="DM440" t="e">
        <v>#N/A</v>
      </c>
      <c r="DN440" t="e">
        <v>#N/A</v>
      </c>
      <c r="DO440" t="e">
        <v>#N/A</v>
      </c>
      <c r="DP440" t="e">
        <v>#N/A</v>
      </c>
      <c r="DQ440" t="e">
        <v>#N/A</v>
      </c>
      <c r="DR440" t="e">
        <v>#N/A</v>
      </c>
      <c r="DS440" t="e">
        <v>#N/A</v>
      </c>
      <c r="DT440" t="e">
        <v>#N/A</v>
      </c>
      <c r="DU440" t="e">
        <v>#N/A</v>
      </c>
      <c r="DV440" t="e">
        <v>#N/A</v>
      </c>
      <c r="DW440" t="e">
        <v>#N/A</v>
      </c>
      <c r="DX440" t="e">
        <v>#N/A</v>
      </c>
      <c r="DY440" t="e">
        <v>#N/A</v>
      </c>
      <c r="DZ440" t="e">
        <v>#N/A</v>
      </c>
      <c r="EA440" t="e">
        <v>#N/A</v>
      </c>
      <c r="EB440" t="e">
        <v>#N/A</v>
      </c>
      <c r="EC440" t="e">
        <v>#N/A</v>
      </c>
    </row>
    <row r="441" spans="1:133" customFormat="1" x14ac:dyDescent="0.25">
      <c r="A441" t="s">
        <v>1156</v>
      </c>
      <c r="B441" t="s">
        <v>1446</v>
      </c>
      <c r="C441">
        <v>441</v>
      </c>
      <c r="D441">
        <v>84737.776869715715</v>
      </c>
      <c r="E441">
        <v>92.818304891706248</v>
      </c>
      <c r="F441">
        <v>916.42853409652503</v>
      </c>
      <c r="G441">
        <v>50936.073252651964</v>
      </c>
      <c r="H441">
        <v>75.857142850000002</v>
      </c>
      <c r="I441">
        <v>27.36417642</v>
      </c>
      <c r="J441">
        <v>18.987105419999999</v>
      </c>
      <c r="K441">
        <v>10.187723999999999</v>
      </c>
      <c r="L441">
        <v>6.7361695700000004</v>
      </c>
      <c r="M441">
        <v>3030.5714285700001</v>
      </c>
      <c r="N441">
        <v>2198.5714285700001</v>
      </c>
      <c r="O441">
        <v>2169.8571428499999</v>
      </c>
      <c r="P441">
        <v>2171.2857142799999</v>
      </c>
      <c r="Q441">
        <v>2183.8571428499999</v>
      </c>
      <c r="R441">
        <v>2194.8571428499999</v>
      </c>
      <c r="S441">
        <v>832</v>
      </c>
      <c r="T441">
        <v>747.28571427999998</v>
      </c>
      <c r="U441">
        <v>774.57142856999997</v>
      </c>
      <c r="V441">
        <v>788.28571427999998</v>
      </c>
      <c r="W441">
        <v>805.28571427999998</v>
      </c>
      <c r="X441">
        <v>24.656178000000001</v>
      </c>
      <c r="Y441">
        <v>1.1624385699999999</v>
      </c>
      <c r="Z441">
        <v>2175.5714285700001</v>
      </c>
      <c r="AA441">
        <v>2159.42857142</v>
      </c>
      <c r="AB441">
        <v>2149.8571428499999</v>
      </c>
      <c r="AC441">
        <v>2157.00552857</v>
      </c>
      <c r="AD441">
        <v>869.42857142000003</v>
      </c>
      <c r="AE441">
        <v>908.42857142000003</v>
      </c>
      <c r="AF441">
        <v>959.85714284999995</v>
      </c>
      <c r="AG441">
        <v>1000.6159285700001</v>
      </c>
      <c r="AH441">
        <v>69673.18534471</v>
      </c>
      <c r="AI441">
        <v>14437.108807279999</v>
      </c>
      <c r="AJ441">
        <v>6.0181418500000001</v>
      </c>
      <c r="AK441">
        <v>138.05552213999999</v>
      </c>
      <c r="AL441">
        <v>254633.40144456999</v>
      </c>
      <c r="AM441">
        <v>52.336428570000002</v>
      </c>
      <c r="AN441">
        <v>1.8969377199999999</v>
      </c>
      <c r="AO441">
        <v>11.39132057</v>
      </c>
      <c r="AP441">
        <v>4.3369142800000002</v>
      </c>
      <c r="AQ441">
        <v>1.31121428</v>
      </c>
      <c r="AR441">
        <v>2.0434857100000001</v>
      </c>
      <c r="AS441">
        <v>2.5333999999999999</v>
      </c>
      <c r="AT441">
        <v>3.5987</v>
      </c>
      <c r="AU441">
        <v>380667.23842800001</v>
      </c>
      <c r="AV441">
        <v>315797.53626550001</v>
      </c>
      <c r="AW441">
        <v>304241.96876627998</v>
      </c>
      <c r="AX441">
        <v>338902.96466027998</v>
      </c>
      <c r="AY441">
        <v>375457.71623841999</v>
      </c>
      <c r="AZ441">
        <v>25875.11702057</v>
      </c>
      <c r="BA441">
        <v>706.77815927999995</v>
      </c>
      <c r="BB441">
        <v>5512.4923545700003</v>
      </c>
      <c r="BC441">
        <v>113.38931785</v>
      </c>
      <c r="BD441">
        <v>101.45644985</v>
      </c>
      <c r="BE441">
        <v>110885.49730642</v>
      </c>
      <c r="BF441">
        <v>95093.102279850005</v>
      </c>
      <c r="BG441">
        <v>6.8167968500000002</v>
      </c>
      <c r="BH441">
        <v>204</v>
      </c>
      <c r="BI441">
        <v>189.79166667000001</v>
      </c>
      <c r="BJ441">
        <v>239.40476190000001</v>
      </c>
      <c r="BK441">
        <v>231.57142856999999</v>
      </c>
      <c r="BL441">
        <v>202.71428571000001</v>
      </c>
      <c r="BM441">
        <v>17.189621710000001</v>
      </c>
      <c r="BN441">
        <v>4.5037817499999999</v>
      </c>
      <c r="BO441">
        <v>0.83128484999999996</v>
      </c>
      <c r="BP441">
        <v>0.77871332999999998</v>
      </c>
      <c r="BQ441">
        <v>37.24971352</v>
      </c>
      <c r="BR441">
        <v>189.57142856999999</v>
      </c>
      <c r="BS441">
        <v>7864.9980869999999</v>
      </c>
      <c r="BT441">
        <v>38799.53895342</v>
      </c>
      <c r="BU441">
        <v>141371.66658300001</v>
      </c>
      <c r="BV441">
        <v>1071672.1903234201</v>
      </c>
      <c r="BW441">
        <v>1847.6151769999999</v>
      </c>
      <c r="BX441">
        <v>59.027609990000002</v>
      </c>
      <c r="BY441">
        <v>10.37679142</v>
      </c>
      <c r="BZ441">
        <v>109.92857142</v>
      </c>
      <c r="CA441">
        <v>109.94047619</v>
      </c>
      <c r="CB441">
        <v>106.44047619</v>
      </c>
      <c r="CC441">
        <v>105.66666666</v>
      </c>
      <c r="CD441">
        <v>104</v>
      </c>
      <c r="CE441">
        <v>85.571428569999995</v>
      </c>
      <c r="CF441">
        <v>89.02380952</v>
      </c>
      <c r="CG441">
        <v>85.809523799999994</v>
      </c>
      <c r="CH441">
        <v>84.75</v>
      </c>
      <c r="CI441">
        <v>81.928571419999997</v>
      </c>
      <c r="CJ441">
        <v>24.214285709999999</v>
      </c>
      <c r="CK441">
        <v>20.916666660000001</v>
      </c>
      <c r="CL441">
        <v>20.63095238</v>
      </c>
      <c r="CM441">
        <v>20.916666660000001</v>
      </c>
      <c r="CN441">
        <v>21.071428569999998</v>
      </c>
      <c r="CO441">
        <v>3.65055671</v>
      </c>
      <c r="CP441">
        <v>85.5</v>
      </c>
      <c r="CQ441">
        <v>74.208333330000002</v>
      </c>
      <c r="CR441">
        <v>14.83333333</v>
      </c>
      <c r="CS441">
        <v>33</v>
      </c>
      <c r="CT441">
        <v>89.571428569999995</v>
      </c>
      <c r="CU441">
        <v>87.571428569999995</v>
      </c>
      <c r="CV441">
        <v>64.305555549999994</v>
      </c>
      <c r="CW441">
        <v>44.133333329999999</v>
      </c>
      <c r="CX441">
        <v>29.285714280000001</v>
      </c>
      <c r="CY441">
        <v>71.428571419999997</v>
      </c>
      <c r="CZ441">
        <v>80</v>
      </c>
      <c r="DA441">
        <v>88.285714279999993</v>
      </c>
      <c r="DB441">
        <v>653.42857142000003</v>
      </c>
      <c r="DC441">
        <v>34.428571419999997</v>
      </c>
      <c r="DD441">
        <v>78.285714279999993</v>
      </c>
      <c r="DE441">
        <v>83.857142850000002</v>
      </c>
      <c r="DF441">
        <v>91.142857140000004</v>
      </c>
      <c r="DG441">
        <v>783.28571427999998</v>
      </c>
      <c r="DH441" t="e">
        <v>#N/A</v>
      </c>
      <c r="DI441" t="e">
        <v>#N/A</v>
      </c>
      <c r="DJ441" t="e">
        <v>#N/A</v>
      </c>
      <c r="DK441" t="e">
        <v>#N/A</v>
      </c>
      <c r="DL441" t="e">
        <v>#N/A</v>
      </c>
      <c r="DM441" t="e">
        <v>#N/A</v>
      </c>
      <c r="DN441" t="e">
        <v>#N/A</v>
      </c>
      <c r="DO441" t="e">
        <v>#N/A</v>
      </c>
      <c r="DP441" t="e">
        <v>#N/A</v>
      </c>
      <c r="DQ441" t="e">
        <v>#N/A</v>
      </c>
      <c r="DR441" t="e">
        <v>#N/A</v>
      </c>
      <c r="DS441" t="e">
        <v>#N/A</v>
      </c>
      <c r="DT441" t="e">
        <v>#N/A</v>
      </c>
      <c r="DU441" t="e">
        <v>#N/A</v>
      </c>
      <c r="DV441" t="e">
        <v>#N/A</v>
      </c>
      <c r="DW441" t="e">
        <v>#N/A</v>
      </c>
      <c r="DX441" t="e">
        <v>#N/A</v>
      </c>
      <c r="DY441" t="e">
        <v>#N/A</v>
      </c>
      <c r="DZ441" t="e">
        <v>#N/A</v>
      </c>
      <c r="EA441" t="e">
        <v>#N/A</v>
      </c>
      <c r="EB441" t="e">
        <v>#N/A</v>
      </c>
      <c r="EC441" t="e">
        <v>#N/A</v>
      </c>
    </row>
    <row r="442" spans="1:133" customFormat="1" x14ac:dyDescent="0.25">
      <c r="A442" t="s">
        <v>1157</v>
      </c>
      <c r="B442" t="s">
        <v>1447</v>
      </c>
      <c r="C442">
        <v>442</v>
      </c>
      <c r="D442">
        <v>483767.09602693759</v>
      </c>
      <c r="E442">
        <v>145.06270967313009</v>
      </c>
      <c r="F442">
        <v>548.48090682851102</v>
      </c>
      <c r="G442">
        <v>55981.328313267251</v>
      </c>
      <c r="H442">
        <v>97.857142850000002</v>
      </c>
      <c r="I442">
        <v>26.578784850000002</v>
      </c>
      <c r="J442">
        <v>32.640908000000003</v>
      </c>
      <c r="K442">
        <v>6.8354604200000004</v>
      </c>
      <c r="L442">
        <v>4.0388847099999996</v>
      </c>
      <c r="M442">
        <v>14174</v>
      </c>
      <c r="N442">
        <v>10413.28571428</v>
      </c>
      <c r="O442">
        <v>10183.142857139999</v>
      </c>
      <c r="P442">
        <v>10258.28571428</v>
      </c>
      <c r="Q442">
        <v>10325</v>
      </c>
      <c r="R442">
        <v>10384.714285710001</v>
      </c>
      <c r="S442">
        <v>3760.7142857099998</v>
      </c>
      <c r="T442">
        <v>3215</v>
      </c>
      <c r="U442">
        <v>3339</v>
      </c>
      <c r="V442">
        <v>3387.42857142</v>
      </c>
      <c r="W442">
        <v>3562.42857142</v>
      </c>
      <c r="X442">
        <v>15.15591871</v>
      </c>
      <c r="Y442">
        <v>0.65877142</v>
      </c>
      <c r="Z442">
        <v>10553.85714285</v>
      </c>
      <c r="AA442">
        <v>10532.42857142</v>
      </c>
      <c r="AB442">
        <v>10474.42857142</v>
      </c>
      <c r="AC442">
        <v>10484.69605714</v>
      </c>
      <c r="AD442">
        <v>3994</v>
      </c>
      <c r="AE442">
        <v>4242.5714285699996</v>
      </c>
      <c r="AF442">
        <v>4377.5714285699996</v>
      </c>
      <c r="AG442">
        <v>4607.6033428500004</v>
      </c>
      <c r="AH442">
        <v>61000.142526709998</v>
      </c>
      <c r="AI442">
        <v>7699.9624741400003</v>
      </c>
      <c r="AJ442">
        <v>-91.890387849999996</v>
      </c>
      <c r="AK442">
        <v>92.049085419999997</v>
      </c>
      <c r="AL442">
        <v>230660.64235114001</v>
      </c>
      <c r="AM442">
        <v>69.163857140000005</v>
      </c>
      <c r="AN442">
        <v>1.7801293300000001</v>
      </c>
      <c r="AO442">
        <v>3.230194</v>
      </c>
      <c r="AP442">
        <v>-11.21998571</v>
      </c>
      <c r="AQ442">
        <v>-3.7869857100000002</v>
      </c>
      <c r="AR442">
        <v>-6.7619571399999998</v>
      </c>
      <c r="AS442">
        <v>-8.2417142800000001</v>
      </c>
      <c r="AT442">
        <v>-10.920585709999999</v>
      </c>
      <c r="AU442">
        <v>268786.44152400002</v>
      </c>
      <c r="AV442">
        <v>211522.11467857001</v>
      </c>
      <c r="AW442">
        <v>223293.36346214</v>
      </c>
      <c r="AX442">
        <v>247075.22720242001</v>
      </c>
      <c r="AY442">
        <v>253761.02322628</v>
      </c>
      <c r="AZ442">
        <v>18386.408315709999</v>
      </c>
      <c r="BA442">
        <v>284.85991457</v>
      </c>
      <c r="BB442">
        <v>2417.2298437099998</v>
      </c>
      <c r="BC442">
        <v>129.14360314000001</v>
      </c>
      <c r="BD442">
        <v>101.73108913999999</v>
      </c>
      <c r="BE442">
        <v>84582.61634357</v>
      </c>
      <c r="BF442">
        <v>69244.138706280006</v>
      </c>
      <c r="BG442">
        <v>7.1198338300000001</v>
      </c>
      <c r="BH442">
        <v>987.16666666000003</v>
      </c>
      <c r="BI442">
        <v>1066.19047619</v>
      </c>
      <c r="BJ442">
        <v>1061.0357142800001</v>
      </c>
      <c r="BK442">
        <v>996</v>
      </c>
      <c r="BL442">
        <v>981.85714284999995</v>
      </c>
      <c r="BM442">
        <v>17.218126999999999</v>
      </c>
      <c r="BN442">
        <v>4.1663498299999997</v>
      </c>
      <c r="BO442">
        <v>0.19732983000000001</v>
      </c>
      <c r="BP442">
        <v>0.70025183000000002</v>
      </c>
      <c r="BQ442">
        <v>41.059845189999997</v>
      </c>
      <c r="BR442">
        <v>981.83333332999996</v>
      </c>
      <c r="BS442">
        <v>4674.9401935699998</v>
      </c>
      <c r="BT442">
        <v>37833.615926999999</v>
      </c>
      <c r="BU442">
        <v>143297.09607299999</v>
      </c>
      <c r="BV442">
        <v>1010750.8468955</v>
      </c>
      <c r="BW442">
        <v>2059.04702228</v>
      </c>
      <c r="BX442">
        <v>64.521973009999996</v>
      </c>
      <c r="BY442">
        <v>10.01004833</v>
      </c>
      <c r="BZ442">
        <v>521.33333332999996</v>
      </c>
      <c r="CA442">
        <v>499.73809524000001</v>
      </c>
      <c r="CB442">
        <v>507.90277777</v>
      </c>
      <c r="CC442">
        <v>479.04761903999997</v>
      </c>
      <c r="CD442">
        <v>494.21428571000001</v>
      </c>
      <c r="CE442">
        <v>370</v>
      </c>
      <c r="CF442">
        <v>377</v>
      </c>
      <c r="CG442">
        <v>382.30555555000001</v>
      </c>
      <c r="CH442">
        <v>347.03571427999998</v>
      </c>
      <c r="CI442">
        <v>357.35714285</v>
      </c>
      <c r="CJ442">
        <v>151.83333332999999</v>
      </c>
      <c r="CK442">
        <v>122.73809523</v>
      </c>
      <c r="CL442">
        <v>125.59722222000001</v>
      </c>
      <c r="CM442">
        <v>132.01190475999999</v>
      </c>
      <c r="CN442">
        <v>136.57142856999999</v>
      </c>
      <c r="CO442">
        <v>3.7649501600000002</v>
      </c>
      <c r="CP442">
        <v>85.285714279999993</v>
      </c>
      <c r="CQ442">
        <v>78.432870370000003</v>
      </c>
      <c r="CR442">
        <v>13.233333330000001</v>
      </c>
      <c r="CS442">
        <v>30.714285709999999</v>
      </c>
      <c r="CT442">
        <v>79.714285709999999</v>
      </c>
      <c r="CU442">
        <v>78.857142850000002</v>
      </c>
      <c r="CV442">
        <v>78.579166659999999</v>
      </c>
      <c r="CW442">
        <v>31.666666660000001</v>
      </c>
      <c r="CX442">
        <v>29.14285714</v>
      </c>
      <c r="CY442">
        <v>67.285714279999993</v>
      </c>
      <c r="CZ442">
        <v>72.571428569999995</v>
      </c>
      <c r="DA442">
        <v>84.142857140000004</v>
      </c>
      <c r="DB442">
        <v>497.78571427999998</v>
      </c>
      <c r="DC442">
        <v>29.14285714</v>
      </c>
      <c r="DD442">
        <v>67.285714279999993</v>
      </c>
      <c r="DE442">
        <v>72.571428569999995</v>
      </c>
      <c r="DF442">
        <v>84.142857140000004</v>
      </c>
      <c r="DG442">
        <v>646.14285714000005</v>
      </c>
      <c r="DH442" t="e">
        <v>#N/A</v>
      </c>
      <c r="DI442" t="e">
        <v>#N/A</v>
      </c>
      <c r="DJ442" t="e">
        <v>#N/A</v>
      </c>
      <c r="DK442" t="e">
        <v>#N/A</v>
      </c>
      <c r="DL442" t="e">
        <v>#N/A</v>
      </c>
      <c r="DM442" t="e">
        <v>#N/A</v>
      </c>
      <c r="DN442" t="e">
        <v>#N/A</v>
      </c>
      <c r="DO442" t="e">
        <v>#N/A</v>
      </c>
      <c r="DP442" t="e">
        <v>#N/A</v>
      </c>
      <c r="DQ442" t="e">
        <v>#N/A</v>
      </c>
      <c r="DR442" t="e">
        <v>#N/A</v>
      </c>
      <c r="DS442" t="e">
        <v>#N/A</v>
      </c>
      <c r="DT442" t="e">
        <v>#N/A</v>
      </c>
      <c r="DU442" t="e">
        <v>#N/A</v>
      </c>
      <c r="DV442" t="e">
        <v>#N/A</v>
      </c>
      <c r="DW442" t="e">
        <v>#N/A</v>
      </c>
      <c r="DX442" t="e">
        <v>#N/A</v>
      </c>
      <c r="DY442" t="e">
        <v>#N/A</v>
      </c>
      <c r="DZ442" t="e">
        <v>#N/A</v>
      </c>
      <c r="EA442" t="e">
        <v>#N/A</v>
      </c>
      <c r="EB442" t="e">
        <v>#N/A</v>
      </c>
      <c r="EC442" t="e">
        <v>#N/A</v>
      </c>
    </row>
    <row r="443" spans="1:133" customFormat="1" x14ac:dyDescent="0.25">
      <c r="A443" t="s">
        <v>1158</v>
      </c>
      <c r="B443" t="s">
        <v>1448</v>
      </c>
      <c r="C443">
        <v>443</v>
      </c>
      <c r="D443">
        <v>57011.159011053154</v>
      </c>
      <c r="E443">
        <v>66.706039816925554</v>
      </c>
      <c r="F443">
        <v>1346.2728380169963</v>
      </c>
      <c r="G443">
        <v>70127.645566344494</v>
      </c>
      <c r="H443">
        <v>69.142857140000004</v>
      </c>
      <c r="I443">
        <v>26.712412279999999</v>
      </c>
      <c r="J443">
        <v>17.943084710000001</v>
      </c>
      <c r="K443">
        <v>11.55379342</v>
      </c>
      <c r="L443">
        <v>7.1871605699999996</v>
      </c>
      <c r="M443">
        <v>2797.1428571400002</v>
      </c>
      <c r="N443">
        <v>2051</v>
      </c>
      <c r="O443">
        <v>1992.8571428499999</v>
      </c>
      <c r="P443">
        <v>2017.5714285700001</v>
      </c>
      <c r="Q443">
        <v>2033.1428571399999</v>
      </c>
      <c r="R443">
        <v>2044.71428571</v>
      </c>
      <c r="S443">
        <v>746.14285714000005</v>
      </c>
      <c r="T443">
        <v>697.71428571000001</v>
      </c>
      <c r="U443">
        <v>702.42857142000003</v>
      </c>
      <c r="V443">
        <v>708.71428571000001</v>
      </c>
      <c r="W443">
        <v>723.71428571000001</v>
      </c>
      <c r="X443">
        <v>26.950643710000001</v>
      </c>
      <c r="Y443">
        <v>1.25825757</v>
      </c>
      <c r="Z443">
        <v>2012</v>
      </c>
      <c r="AA443">
        <v>1991.2857142800001</v>
      </c>
      <c r="AB443">
        <v>1984</v>
      </c>
      <c r="AC443">
        <v>1963.85272857</v>
      </c>
      <c r="AD443">
        <v>784.14285714000005</v>
      </c>
      <c r="AE443">
        <v>827.14285714000005</v>
      </c>
      <c r="AF443">
        <v>866.71428571000001</v>
      </c>
      <c r="AG443">
        <v>907.19134284999996</v>
      </c>
      <c r="AH443">
        <v>70386.410345709999</v>
      </c>
      <c r="AI443">
        <v>15732.57918142</v>
      </c>
      <c r="AJ443">
        <v>4.9588801399999998</v>
      </c>
      <c r="AK443">
        <v>46.842441000000001</v>
      </c>
      <c r="AL443">
        <v>264031.34657913999</v>
      </c>
      <c r="AM443">
        <v>52.605428570000001</v>
      </c>
      <c r="AN443">
        <v>2.33633969</v>
      </c>
      <c r="AO443">
        <v>12.36737757</v>
      </c>
      <c r="AP443">
        <v>3.8656000000000001</v>
      </c>
      <c r="AQ443">
        <v>3.1692999999999998</v>
      </c>
      <c r="AR443">
        <v>3.11777142</v>
      </c>
      <c r="AS443">
        <v>1.8724714200000001</v>
      </c>
      <c r="AT443">
        <v>3.93427142</v>
      </c>
      <c r="AU443">
        <v>372284.11403200001</v>
      </c>
      <c r="AV443">
        <v>338067.83015528001</v>
      </c>
      <c r="AW443">
        <v>301564.17393514002</v>
      </c>
      <c r="AX443">
        <v>321653.65604714002</v>
      </c>
      <c r="AY443">
        <v>345776.37706942001</v>
      </c>
      <c r="AZ443">
        <v>24770.153361000001</v>
      </c>
      <c r="BA443">
        <v>887.58446671000002</v>
      </c>
      <c r="BB443">
        <v>5762.7749095700001</v>
      </c>
      <c r="BC443">
        <v>205.24907557</v>
      </c>
      <c r="BD443">
        <v>116.47656000000001</v>
      </c>
      <c r="BE443">
        <v>112655.381033</v>
      </c>
      <c r="BF443">
        <v>92243.933926850004</v>
      </c>
      <c r="BG443">
        <v>7.0945299999999998</v>
      </c>
      <c r="BH443">
        <v>206.16666666</v>
      </c>
      <c r="BI443">
        <v>177.29761904</v>
      </c>
      <c r="BJ443">
        <v>188.60714285</v>
      </c>
      <c r="BK443">
        <v>189</v>
      </c>
      <c r="BL443">
        <v>192.57142856999999</v>
      </c>
      <c r="BM443">
        <v>18.624369999999999</v>
      </c>
      <c r="BN443">
        <v>0.3968255</v>
      </c>
      <c r="BO443">
        <v>0.55246932999999998</v>
      </c>
      <c r="BP443">
        <v>0.95274959999999997</v>
      </c>
      <c r="BQ443">
        <v>28.335566109999998</v>
      </c>
      <c r="BR443">
        <v>167.66666666</v>
      </c>
      <c r="BS443">
        <v>8713.5601382799996</v>
      </c>
      <c r="BT443">
        <v>39991.525432139999</v>
      </c>
      <c r="BU443">
        <v>150633.20911570999</v>
      </c>
      <c r="BV443">
        <v>1147782.0000128299</v>
      </c>
      <c r="BW443">
        <v>2241.7804980000001</v>
      </c>
      <c r="BX443">
        <v>53.720073249999999</v>
      </c>
      <c r="BY443">
        <v>9.3845744999999994</v>
      </c>
      <c r="BZ443">
        <v>89.416666660000004</v>
      </c>
      <c r="CA443">
        <v>103.80952379999999</v>
      </c>
      <c r="CB443">
        <v>100.61904761</v>
      </c>
      <c r="CC443">
        <v>90.888888890000004</v>
      </c>
      <c r="CD443">
        <v>96.642857140000004</v>
      </c>
      <c r="CE443">
        <v>69.5</v>
      </c>
      <c r="CF443">
        <v>83.440476189999998</v>
      </c>
      <c r="CG443">
        <v>80.142857140000004</v>
      </c>
      <c r="CH443">
        <v>72.15277777</v>
      </c>
      <c r="CI443">
        <v>74.142857140000004</v>
      </c>
      <c r="CJ443">
        <v>20.333333329999999</v>
      </c>
      <c r="CK443">
        <v>20.369047609999999</v>
      </c>
      <c r="CL443">
        <v>20.476190469999999</v>
      </c>
      <c r="CM443">
        <v>18.73611111</v>
      </c>
      <c r="CN443">
        <v>22.428571420000001</v>
      </c>
      <c r="CO443">
        <v>3.2443091599999998</v>
      </c>
      <c r="CP443">
        <v>84.928571419999997</v>
      </c>
      <c r="CR443">
        <v>18.25</v>
      </c>
      <c r="CS443">
        <v>29.714285709999999</v>
      </c>
      <c r="CT443">
        <v>90.142857140000004</v>
      </c>
      <c r="CU443">
        <v>88.714285709999999</v>
      </c>
      <c r="CW443">
        <v>38.75</v>
      </c>
      <c r="CX443">
        <v>24.714285709999999</v>
      </c>
      <c r="CY443">
        <v>77</v>
      </c>
      <c r="CZ443">
        <v>83.571428569999995</v>
      </c>
      <c r="DA443">
        <v>91.428571419999997</v>
      </c>
      <c r="DB443">
        <v>683.71428571000001</v>
      </c>
      <c r="DC443">
        <v>25.857142849999999</v>
      </c>
      <c r="DD443">
        <v>72.285714279999993</v>
      </c>
      <c r="DE443">
        <v>84.571428569999995</v>
      </c>
      <c r="DF443">
        <v>90.714285709999999</v>
      </c>
      <c r="DG443">
        <v>889.64285714000005</v>
      </c>
      <c r="DH443" t="e">
        <v>#N/A</v>
      </c>
      <c r="DI443" t="e">
        <v>#N/A</v>
      </c>
      <c r="DJ443" t="e">
        <v>#N/A</v>
      </c>
      <c r="DK443" t="e">
        <v>#N/A</v>
      </c>
      <c r="DL443" t="e">
        <v>#N/A</v>
      </c>
      <c r="DM443" t="e">
        <v>#N/A</v>
      </c>
      <c r="DN443" t="e">
        <v>#N/A</v>
      </c>
      <c r="DO443" t="e">
        <v>#N/A</v>
      </c>
      <c r="DP443" t="e">
        <v>#N/A</v>
      </c>
      <c r="DQ443" t="e">
        <v>#N/A</v>
      </c>
      <c r="DR443" t="e">
        <v>#N/A</v>
      </c>
      <c r="DS443" t="e">
        <v>#N/A</v>
      </c>
      <c r="DT443" t="e">
        <v>#N/A</v>
      </c>
      <c r="DU443" t="e">
        <v>#N/A</v>
      </c>
      <c r="DV443" t="e">
        <v>#N/A</v>
      </c>
      <c r="DW443" t="e">
        <v>#N/A</v>
      </c>
      <c r="DX443" t="e">
        <v>#N/A</v>
      </c>
      <c r="DY443" t="e">
        <v>#N/A</v>
      </c>
      <c r="DZ443" t="e">
        <v>#N/A</v>
      </c>
      <c r="EA443" t="e">
        <v>#N/A</v>
      </c>
      <c r="EB443" t="e">
        <v>#N/A</v>
      </c>
      <c r="EC443" t="e">
        <v>#N/A</v>
      </c>
    </row>
    <row r="444" spans="1:133" customFormat="1" x14ac:dyDescent="0.25">
      <c r="A444" t="s">
        <v>1159</v>
      </c>
      <c r="B444" t="s">
        <v>1449</v>
      </c>
      <c r="C444">
        <v>444</v>
      </c>
      <c r="D444">
        <v>60307.129297583997</v>
      </c>
      <c r="E444">
        <v>85.087717483179432</v>
      </c>
      <c r="F444">
        <v>990.04549802296708</v>
      </c>
      <c r="G444">
        <v>71729.840095307125</v>
      </c>
      <c r="H444">
        <v>62.142857139999997</v>
      </c>
      <c r="I444">
        <v>26.260980140000001</v>
      </c>
      <c r="J444">
        <v>18.476699140000001</v>
      </c>
      <c r="K444">
        <v>11.555758709999999</v>
      </c>
      <c r="L444">
        <v>7.0242138499999998</v>
      </c>
      <c r="M444">
        <v>2189.2857142799999</v>
      </c>
      <c r="N444">
        <v>1607.42857142</v>
      </c>
      <c r="O444">
        <v>1566.2857142800001</v>
      </c>
      <c r="P444">
        <v>1579.5714285700001</v>
      </c>
      <c r="Q444">
        <v>1605.42857142</v>
      </c>
      <c r="R444">
        <v>1605</v>
      </c>
      <c r="S444">
        <v>581.85714284999995</v>
      </c>
      <c r="T444">
        <v>548.14285714000005</v>
      </c>
      <c r="U444">
        <v>556.28571427999998</v>
      </c>
      <c r="V444">
        <v>558.71428571000001</v>
      </c>
      <c r="W444">
        <v>573</v>
      </c>
      <c r="X444">
        <v>26.907627999999999</v>
      </c>
      <c r="Y444">
        <v>1.30464885</v>
      </c>
      <c r="Z444">
        <v>1565.42857142</v>
      </c>
      <c r="AA444">
        <v>1548.2857142800001</v>
      </c>
      <c r="AB444">
        <v>1560.2857142800001</v>
      </c>
      <c r="AC444">
        <v>1547.68998571</v>
      </c>
      <c r="AD444">
        <v>613.71428571000001</v>
      </c>
      <c r="AE444">
        <v>638.71428571000001</v>
      </c>
      <c r="AF444">
        <v>657.14285714000005</v>
      </c>
      <c r="AG444">
        <v>685.47164284999997</v>
      </c>
      <c r="AH444">
        <v>77196.439850139999</v>
      </c>
      <c r="AI444">
        <v>17404.831975000001</v>
      </c>
      <c r="AJ444">
        <v>12.93036457</v>
      </c>
      <c r="AK444">
        <v>115.073069</v>
      </c>
      <c r="AL444">
        <v>296045.07609699998</v>
      </c>
      <c r="AM444">
        <v>55.937857139999998</v>
      </c>
      <c r="AN444">
        <v>2.2185751200000001</v>
      </c>
      <c r="AO444">
        <v>12.941860569999999</v>
      </c>
      <c r="AP444">
        <v>11.358814280000001</v>
      </c>
      <c r="AQ444">
        <v>4.36935714</v>
      </c>
      <c r="AR444">
        <v>4.1644857100000001</v>
      </c>
      <c r="AS444">
        <v>9.51657142</v>
      </c>
      <c r="AT444">
        <v>9.1939857099999998</v>
      </c>
      <c r="AU444">
        <v>438559.92972413998</v>
      </c>
      <c r="AV444">
        <v>335502.67923415999</v>
      </c>
      <c r="AW444">
        <v>358102.58698384999</v>
      </c>
      <c r="AX444">
        <v>408259.24044541997</v>
      </c>
      <c r="AY444">
        <v>440133.23934427998</v>
      </c>
      <c r="AZ444">
        <v>26370.628370850001</v>
      </c>
      <c r="BA444">
        <v>1323.0316752799999</v>
      </c>
      <c r="BB444">
        <v>6273.3397784199997</v>
      </c>
      <c r="BC444">
        <v>171.94050071000001</v>
      </c>
      <c r="BD444">
        <v>441.13990185</v>
      </c>
      <c r="BE444">
        <v>134720.00932057001</v>
      </c>
      <c r="BF444">
        <v>101118.06713985</v>
      </c>
      <c r="BG444">
        <v>6.0276137099999998</v>
      </c>
      <c r="BH444">
        <v>136.14285713999999</v>
      </c>
      <c r="BI444">
        <v>154.43055555000001</v>
      </c>
      <c r="BJ444">
        <v>140.91666666</v>
      </c>
      <c r="BK444">
        <v>135.42857142</v>
      </c>
      <c r="BL444">
        <v>132.57142856999999</v>
      </c>
      <c r="BM444">
        <v>15.467651569999999</v>
      </c>
      <c r="BN444">
        <v>1.5486724999999999</v>
      </c>
      <c r="BO444">
        <v>0.61810465999999997</v>
      </c>
      <c r="BP444">
        <v>0.84131840000000002</v>
      </c>
      <c r="BQ444">
        <v>35.794829829999998</v>
      </c>
      <c r="BR444">
        <v>140.4</v>
      </c>
      <c r="BS444">
        <v>9080.0839428500003</v>
      </c>
      <c r="BT444">
        <v>41491.678121570003</v>
      </c>
      <c r="BU444">
        <v>159541.53955799999</v>
      </c>
      <c r="BV444">
        <v>1082618.3796705699</v>
      </c>
      <c r="BW444">
        <v>2775.58206685</v>
      </c>
      <c r="BX444">
        <v>49.04360982</v>
      </c>
      <c r="BY444">
        <v>11.34093528</v>
      </c>
      <c r="BZ444">
        <v>84.714285709999999</v>
      </c>
      <c r="CA444">
        <v>82.797619040000001</v>
      </c>
      <c r="CB444">
        <v>82.297619040000001</v>
      </c>
      <c r="CC444">
        <v>81.095238089999995</v>
      </c>
      <c r="CD444">
        <v>83.142857140000004</v>
      </c>
      <c r="CE444">
        <v>65.571428569999995</v>
      </c>
      <c r="CF444">
        <v>67.976190470000006</v>
      </c>
      <c r="CG444">
        <v>67.547619040000001</v>
      </c>
      <c r="CH444">
        <v>66.642857140000004</v>
      </c>
      <c r="CI444">
        <v>66.785714279999993</v>
      </c>
      <c r="CJ444">
        <v>18.857142849999999</v>
      </c>
      <c r="CK444">
        <v>14.82142857</v>
      </c>
      <c r="CL444">
        <v>14.749999989999999</v>
      </c>
      <c r="CM444">
        <v>14.45238095</v>
      </c>
      <c r="CN444">
        <v>16.714285709999999</v>
      </c>
      <c r="CO444">
        <v>3.8538779999999999</v>
      </c>
      <c r="CP444">
        <v>85</v>
      </c>
      <c r="CQ444">
        <v>74.527777779999994</v>
      </c>
      <c r="CR444">
        <v>17</v>
      </c>
      <c r="CS444">
        <v>35.428571419999997</v>
      </c>
      <c r="CT444">
        <v>92</v>
      </c>
      <c r="CU444">
        <v>90</v>
      </c>
      <c r="CV444">
        <v>80.083333330000002</v>
      </c>
      <c r="CW444">
        <v>39</v>
      </c>
      <c r="CX444">
        <v>24.571428569999998</v>
      </c>
      <c r="CY444">
        <v>65.428571419999997</v>
      </c>
      <c r="CZ444">
        <v>75.428571419999997</v>
      </c>
      <c r="DA444">
        <v>90.428571419999997</v>
      </c>
      <c r="DB444">
        <v>682.78571427999998</v>
      </c>
      <c r="DC444">
        <v>34.571428570000002</v>
      </c>
      <c r="DD444">
        <v>77.285714279999993</v>
      </c>
      <c r="DE444">
        <v>80.571428569999995</v>
      </c>
      <c r="DF444">
        <v>88.571428569999995</v>
      </c>
      <c r="DG444">
        <v>654.14285714000005</v>
      </c>
      <c r="DH444" t="e">
        <v>#N/A</v>
      </c>
      <c r="DI444" t="e">
        <v>#N/A</v>
      </c>
      <c r="DJ444" t="e">
        <v>#N/A</v>
      </c>
      <c r="DK444" t="e">
        <v>#N/A</v>
      </c>
      <c r="DL444" t="e">
        <v>#N/A</v>
      </c>
      <c r="DM444" t="e">
        <v>#N/A</v>
      </c>
      <c r="DN444" t="e">
        <v>#N/A</v>
      </c>
      <c r="DO444" t="e">
        <v>#N/A</v>
      </c>
      <c r="DP444" t="e">
        <v>#N/A</v>
      </c>
      <c r="DQ444" t="e">
        <v>#N/A</v>
      </c>
      <c r="DR444" t="e">
        <v>#N/A</v>
      </c>
      <c r="DS444" t="e">
        <v>#N/A</v>
      </c>
      <c r="DT444" t="e">
        <v>#N/A</v>
      </c>
      <c r="DU444" t="e">
        <v>#N/A</v>
      </c>
      <c r="DV444" t="e">
        <v>#N/A</v>
      </c>
      <c r="DW444" t="e">
        <v>#N/A</v>
      </c>
      <c r="DX444" t="e">
        <v>#N/A</v>
      </c>
      <c r="DY444" t="e">
        <v>#N/A</v>
      </c>
      <c r="DZ444" t="e">
        <v>#N/A</v>
      </c>
      <c r="EA444" t="e">
        <v>#N/A</v>
      </c>
      <c r="EB444" t="e">
        <v>#N/A</v>
      </c>
      <c r="EC444" t="e">
        <v>#N/A</v>
      </c>
    </row>
    <row r="445" spans="1:133" customFormat="1" x14ac:dyDescent="0.25">
      <c r="A445" t="s">
        <v>1160</v>
      </c>
      <c r="B445" t="s">
        <v>1450</v>
      </c>
      <c r="C445">
        <v>445</v>
      </c>
      <c r="D445">
        <v>45401.671545762671</v>
      </c>
      <c r="E445">
        <v>65.866277817958803</v>
      </c>
      <c r="F445">
        <v>1275.8846071646512</v>
      </c>
      <c r="G445">
        <v>64664.644664450316</v>
      </c>
      <c r="H445">
        <v>66.142857140000004</v>
      </c>
      <c r="I445">
        <v>26.482875279999998</v>
      </c>
      <c r="J445">
        <v>21.460982420000001</v>
      </c>
      <c r="K445">
        <v>12.425278</v>
      </c>
      <c r="L445">
        <v>7.5790509999999998</v>
      </c>
      <c r="M445">
        <v>2613.7142857099998</v>
      </c>
      <c r="N445">
        <v>1921.1428571399999</v>
      </c>
      <c r="O445">
        <v>1883.5714285700001</v>
      </c>
      <c r="P445">
        <v>1883.42857142</v>
      </c>
      <c r="Q445">
        <v>1895.8571428499999</v>
      </c>
      <c r="R445">
        <v>1917.71428571</v>
      </c>
      <c r="S445">
        <v>692.57142856999997</v>
      </c>
      <c r="T445">
        <v>632.14285714000005</v>
      </c>
      <c r="U445">
        <v>650.57142856999997</v>
      </c>
      <c r="V445">
        <v>654.42857142000003</v>
      </c>
      <c r="W445">
        <v>669.57142856999997</v>
      </c>
      <c r="X445">
        <v>28.663352570000001</v>
      </c>
      <c r="Y445">
        <v>1.3153977100000001</v>
      </c>
      <c r="Z445">
        <v>1873.71428571</v>
      </c>
      <c r="AA445">
        <v>1848.8571428499999</v>
      </c>
      <c r="AB445">
        <v>1840.42857142</v>
      </c>
      <c r="AC445">
        <v>1800.80395714</v>
      </c>
      <c r="AD445">
        <v>747.57142856999997</v>
      </c>
      <c r="AE445">
        <v>791.14285714000005</v>
      </c>
      <c r="AF445">
        <v>823.14285714000005</v>
      </c>
      <c r="AG445">
        <v>873.02402857000004</v>
      </c>
      <c r="AH445">
        <v>67232.241136709999</v>
      </c>
      <c r="AI445">
        <v>16100.870794140001</v>
      </c>
      <c r="AJ445">
        <v>0.34770200000000001</v>
      </c>
      <c r="AK445">
        <v>192.00991784999999</v>
      </c>
      <c r="AL445">
        <v>254116.91112757</v>
      </c>
      <c r="AM445">
        <v>56.131142850000003</v>
      </c>
      <c r="AN445">
        <v>2.21602744</v>
      </c>
      <c r="AO445">
        <v>16.235530140000002</v>
      </c>
      <c r="AP445">
        <v>-1.0716142799999999</v>
      </c>
      <c r="AQ445">
        <v>-3.3834142800000002</v>
      </c>
      <c r="AR445">
        <v>-2.78648571</v>
      </c>
      <c r="AS445">
        <v>-0.92612857000000004</v>
      </c>
      <c r="AT445">
        <v>-0.33679999999999999</v>
      </c>
      <c r="AU445">
        <v>330473.55914157</v>
      </c>
      <c r="AV445">
        <v>343151.45714471</v>
      </c>
      <c r="AW445">
        <v>349701.07422914001</v>
      </c>
      <c r="AX445">
        <v>324955.74631328002</v>
      </c>
      <c r="AY445">
        <v>329954.69704270997</v>
      </c>
      <c r="AZ445">
        <v>22157.66574814</v>
      </c>
      <c r="BA445">
        <v>1262.9729825700001</v>
      </c>
      <c r="BB445">
        <v>5426.5140004200002</v>
      </c>
      <c r="BC445">
        <v>144.03871527999999</v>
      </c>
      <c r="BD445">
        <v>465.03098513999998</v>
      </c>
      <c r="BE445">
        <v>111345.87828957</v>
      </c>
      <c r="BF445">
        <v>83708.913772279993</v>
      </c>
      <c r="BG445">
        <v>6.7508271400000002</v>
      </c>
      <c r="BH445">
        <v>175.28571428000001</v>
      </c>
      <c r="BI445">
        <v>144.90476190000001</v>
      </c>
      <c r="BJ445">
        <v>152.44047619</v>
      </c>
      <c r="BK445">
        <v>164.57142856999999</v>
      </c>
      <c r="BL445">
        <v>172.42857142</v>
      </c>
      <c r="BM445">
        <v>17.402261710000001</v>
      </c>
      <c r="BN445">
        <v>0</v>
      </c>
      <c r="BO445">
        <v>0.56445327999999995</v>
      </c>
      <c r="BP445">
        <v>1.0257286000000001</v>
      </c>
      <c r="BQ445">
        <v>26.75182667</v>
      </c>
      <c r="BR445">
        <v>141.42857142</v>
      </c>
      <c r="BS445">
        <v>8610.2646745700004</v>
      </c>
      <c r="BT445">
        <v>36994.105038850001</v>
      </c>
      <c r="BU445">
        <v>139762.58720000001</v>
      </c>
      <c r="BV445">
        <v>1073117.88465442</v>
      </c>
      <c r="BW445">
        <v>2389.2271421400001</v>
      </c>
      <c r="BX445">
        <v>40.427166460000002</v>
      </c>
      <c r="BY445">
        <v>10.34367671</v>
      </c>
      <c r="BZ445">
        <v>96.571428569999995</v>
      </c>
      <c r="CA445">
        <v>105.95833333</v>
      </c>
      <c r="CB445">
        <v>96.940476189999998</v>
      </c>
      <c r="CC445">
        <v>95.111111109999996</v>
      </c>
      <c r="CD445">
        <v>95.142857140000004</v>
      </c>
      <c r="CE445">
        <v>73.642857140000004</v>
      </c>
      <c r="CF445">
        <v>84.930555549999994</v>
      </c>
      <c r="CG445">
        <v>76.392857140000004</v>
      </c>
      <c r="CH445">
        <v>74.013888890000004</v>
      </c>
      <c r="CI445">
        <v>73.928571419999997</v>
      </c>
      <c r="CJ445">
        <v>23.285714280000001</v>
      </c>
      <c r="CK445">
        <v>21.02777777</v>
      </c>
      <c r="CL445">
        <v>20.547619040000001</v>
      </c>
      <c r="CM445">
        <v>21.097222219999999</v>
      </c>
      <c r="CN445">
        <v>20.785714280000001</v>
      </c>
      <c r="CO445">
        <v>3.5565348499999998</v>
      </c>
      <c r="CP445">
        <v>87.071428569999995</v>
      </c>
      <c r="CQ445">
        <v>64.027777779999994</v>
      </c>
      <c r="CR445">
        <v>17.166666660000001</v>
      </c>
      <c r="CS445">
        <v>35.428571419999997</v>
      </c>
      <c r="CT445">
        <v>87.285714279999993</v>
      </c>
      <c r="CU445">
        <v>86.571428569999995</v>
      </c>
      <c r="CV445">
        <v>75.529100529999994</v>
      </c>
      <c r="CW445">
        <v>47.5</v>
      </c>
      <c r="CX445">
        <v>30</v>
      </c>
      <c r="CY445">
        <v>76.142857140000004</v>
      </c>
      <c r="CZ445">
        <v>79.571428569999995</v>
      </c>
      <c r="DA445">
        <v>86.428571419999997</v>
      </c>
      <c r="DB445">
        <v>863.71428571000001</v>
      </c>
      <c r="DC445">
        <v>29.14285714</v>
      </c>
      <c r="DD445">
        <v>75</v>
      </c>
      <c r="DE445">
        <v>77.285714279999993</v>
      </c>
      <c r="DF445">
        <v>86.428571419999997</v>
      </c>
      <c r="DG445">
        <v>713.78571427999998</v>
      </c>
      <c r="DH445" t="e">
        <v>#N/A</v>
      </c>
      <c r="DI445" t="e">
        <v>#N/A</v>
      </c>
      <c r="DJ445" t="e">
        <v>#N/A</v>
      </c>
      <c r="DK445" t="e">
        <v>#N/A</v>
      </c>
      <c r="DL445" t="e">
        <v>#N/A</v>
      </c>
      <c r="DM445" t="e">
        <v>#N/A</v>
      </c>
      <c r="DN445" t="e">
        <v>#N/A</v>
      </c>
      <c r="DO445" t="e">
        <v>#N/A</v>
      </c>
      <c r="DP445" t="e">
        <v>#N/A</v>
      </c>
      <c r="DQ445" t="e">
        <v>#N/A</v>
      </c>
      <c r="DR445" t="e">
        <v>#N/A</v>
      </c>
      <c r="DS445" t="e">
        <v>#N/A</v>
      </c>
      <c r="DT445" t="e">
        <v>#N/A</v>
      </c>
      <c r="DU445" t="e">
        <v>#N/A</v>
      </c>
      <c r="DV445" t="e">
        <v>#N/A</v>
      </c>
      <c r="DW445" t="e">
        <v>#N/A</v>
      </c>
      <c r="DX445" t="e">
        <v>#N/A</v>
      </c>
      <c r="DY445" t="e">
        <v>#N/A</v>
      </c>
      <c r="DZ445" t="e">
        <v>#N/A</v>
      </c>
      <c r="EA445" t="e">
        <v>#N/A</v>
      </c>
      <c r="EB445" t="e">
        <v>#N/A</v>
      </c>
      <c r="EC445" t="e">
        <v>#N/A</v>
      </c>
    </row>
    <row r="446" spans="1:133" customFormat="1" x14ac:dyDescent="0.25">
      <c r="A446" t="s">
        <v>1161</v>
      </c>
      <c r="B446" t="s">
        <v>1451</v>
      </c>
      <c r="C446">
        <v>446</v>
      </c>
      <c r="D446">
        <v>68463.734152368008</v>
      </c>
      <c r="E446">
        <v>191.91631828270613</v>
      </c>
      <c r="F446">
        <v>802.3401550582812</v>
      </c>
      <c r="G446">
        <v>97446.375208069672</v>
      </c>
      <c r="H446">
        <v>66.428571419999997</v>
      </c>
      <c r="I446">
        <v>26.737832709999999</v>
      </c>
      <c r="J446">
        <v>19.980900139999999</v>
      </c>
      <c r="K446">
        <v>13.237259</v>
      </c>
      <c r="L446">
        <v>8.0173349999999992</v>
      </c>
      <c r="M446">
        <v>2148.2857142799999</v>
      </c>
      <c r="N446">
        <v>1574</v>
      </c>
      <c r="O446">
        <v>1545</v>
      </c>
      <c r="P446">
        <v>1544.8571428499999</v>
      </c>
      <c r="Q446">
        <v>1555.71428571</v>
      </c>
      <c r="R446">
        <v>1571.8571428499999</v>
      </c>
      <c r="S446">
        <v>574.28571427999998</v>
      </c>
      <c r="T446">
        <v>535.28571427999998</v>
      </c>
      <c r="U446">
        <v>542.85714284999995</v>
      </c>
      <c r="V446">
        <v>545.57142856999997</v>
      </c>
      <c r="W446">
        <v>558.85714284999995</v>
      </c>
      <c r="X446">
        <v>30.080949570000001</v>
      </c>
      <c r="Y446">
        <v>1.34334328</v>
      </c>
      <c r="Z446">
        <v>1561.2857142800001</v>
      </c>
      <c r="AA446">
        <v>1542.71428571</v>
      </c>
      <c r="AB446">
        <v>1517</v>
      </c>
      <c r="AC446">
        <v>1499.69908571</v>
      </c>
      <c r="AD446">
        <v>600.71428571000001</v>
      </c>
      <c r="AE446">
        <v>634.71428571000001</v>
      </c>
      <c r="AF446">
        <v>645.71428571000001</v>
      </c>
      <c r="AG446">
        <v>690.12781428000005</v>
      </c>
      <c r="AH446">
        <v>75760.157235709994</v>
      </c>
      <c r="AI446">
        <v>18834.49856471</v>
      </c>
      <c r="AJ446">
        <v>7.2950650000000001</v>
      </c>
      <c r="AK446">
        <v>65.041083850000007</v>
      </c>
      <c r="AL446">
        <v>283772.35341057001</v>
      </c>
      <c r="AM446">
        <v>47.304000000000002</v>
      </c>
      <c r="AN446">
        <v>1.7726515</v>
      </c>
      <c r="AO446">
        <v>12.11522428</v>
      </c>
      <c r="AP446">
        <v>5.9603999999999999</v>
      </c>
      <c r="AQ446">
        <v>1.33062857</v>
      </c>
      <c r="AR446">
        <v>2.2906142799999998</v>
      </c>
      <c r="AS446">
        <v>0.80710000000000004</v>
      </c>
      <c r="AT446">
        <v>1.0374428499999999</v>
      </c>
      <c r="AU446">
        <v>352877.10756765999</v>
      </c>
      <c r="AV446">
        <v>272489.46920799999</v>
      </c>
      <c r="AW446">
        <v>278590.063883</v>
      </c>
      <c r="AX446">
        <v>300011.02205342002</v>
      </c>
      <c r="AY446">
        <v>352356.83086684998</v>
      </c>
      <c r="AZ446">
        <v>28120.50625957</v>
      </c>
      <c r="BA446">
        <v>1205.81792814</v>
      </c>
      <c r="BB446">
        <v>7339.3678022800004</v>
      </c>
      <c r="BC446">
        <v>127.97425971</v>
      </c>
      <c r="BD446">
        <v>188.99975599999999</v>
      </c>
      <c r="BE446">
        <v>127384.57936670999</v>
      </c>
      <c r="BF446">
        <v>105437.191058</v>
      </c>
      <c r="BG446">
        <v>7.7647751600000001</v>
      </c>
      <c r="BH446">
        <v>155.66666666</v>
      </c>
      <c r="BI446">
        <v>156.96428571000001</v>
      </c>
      <c r="BJ446">
        <v>164.40476190000001</v>
      </c>
      <c r="BK446">
        <v>164.85714285</v>
      </c>
      <c r="BL446">
        <v>159.57142856999999</v>
      </c>
      <c r="BM446">
        <v>20.228269999999998</v>
      </c>
      <c r="BN446">
        <v>2.9892691999999998</v>
      </c>
      <c r="BO446">
        <v>0.68302580000000002</v>
      </c>
      <c r="BP446">
        <v>0.72043650000000004</v>
      </c>
      <c r="BQ446">
        <v>36.61945558</v>
      </c>
      <c r="BR446">
        <v>155.80000000000001</v>
      </c>
      <c r="BS446">
        <v>9907.3389372799993</v>
      </c>
      <c r="BT446">
        <v>41392.540488140003</v>
      </c>
      <c r="BU446">
        <v>155246.65579428</v>
      </c>
      <c r="BV446">
        <v>1945232.3980380001</v>
      </c>
      <c r="BW446">
        <v>2245.3231154199998</v>
      </c>
      <c r="BX446">
        <v>57.290714280000003</v>
      </c>
      <c r="BY446">
        <v>8.9566497999999992</v>
      </c>
      <c r="BZ446">
        <v>49.5</v>
      </c>
      <c r="CA446">
        <v>85.680555549999994</v>
      </c>
      <c r="CB446">
        <v>82.847222220000006</v>
      </c>
      <c r="CC446">
        <v>68.25</v>
      </c>
      <c r="CD446">
        <v>69.142857140000004</v>
      </c>
      <c r="CE446">
        <v>43.1</v>
      </c>
      <c r="CF446">
        <v>69.222222220000006</v>
      </c>
      <c r="CG446">
        <v>66.597222220000006</v>
      </c>
      <c r="CH446">
        <v>55.130952379999997</v>
      </c>
      <c r="CI446">
        <v>61.333333330000002</v>
      </c>
      <c r="CJ446">
        <v>11.9</v>
      </c>
      <c r="CK446">
        <v>16.458333329999999</v>
      </c>
      <c r="CL446">
        <v>16.25</v>
      </c>
      <c r="CM446">
        <v>13.11904762</v>
      </c>
      <c r="CN446">
        <v>14.58333333</v>
      </c>
      <c r="CO446">
        <v>2.7258049999999998</v>
      </c>
      <c r="CP446">
        <v>86.666666660000004</v>
      </c>
      <c r="CQ446">
        <v>66.472222220000006</v>
      </c>
      <c r="CR446">
        <v>15.75</v>
      </c>
      <c r="CS446">
        <v>28.714285709999999</v>
      </c>
      <c r="CT446">
        <v>91.571428569999995</v>
      </c>
      <c r="CU446">
        <v>87.428571419999997</v>
      </c>
      <c r="CV446">
        <v>67.75</v>
      </c>
      <c r="CW446">
        <v>31.8</v>
      </c>
      <c r="CX446">
        <v>25.428571420000001</v>
      </c>
      <c r="CY446">
        <v>68.285714279999993</v>
      </c>
      <c r="CZ446">
        <v>74.285714279999993</v>
      </c>
      <c r="DA446">
        <v>83.428571419999997</v>
      </c>
      <c r="DB446">
        <v>653.28571427999998</v>
      </c>
      <c r="DC446">
        <v>33</v>
      </c>
      <c r="DD446">
        <v>76.285714279999993</v>
      </c>
      <c r="DE446">
        <v>71.714285709999999</v>
      </c>
      <c r="DF446">
        <v>84</v>
      </c>
      <c r="DG446">
        <v>729.71428571000001</v>
      </c>
      <c r="DH446" t="e">
        <v>#N/A</v>
      </c>
      <c r="DI446" t="e">
        <v>#N/A</v>
      </c>
      <c r="DJ446" t="e">
        <v>#N/A</v>
      </c>
      <c r="DK446" t="e">
        <v>#N/A</v>
      </c>
      <c r="DL446" t="e">
        <v>#N/A</v>
      </c>
      <c r="DM446" t="e">
        <v>#N/A</v>
      </c>
      <c r="DN446" t="e">
        <v>#N/A</v>
      </c>
      <c r="DO446" t="e">
        <v>#N/A</v>
      </c>
      <c r="DP446" t="e">
        <v>#N/A</v>
      </c>
      <c r="DQ446" t="e">
        <v>#N/A</v>
      </c>
      <c r="DR446" t="e">
        <v>#N/A</v>
      </c>
      <c r="DS446" t="e">
        <v>#N/A</v>
      </c>
      <c r="DT446" t="e">
        <v>#N/A</v>
      </c>
      <c r="DU446" t="e">
        <v>#N/A</v>
      </c>
      <c r="DV446" t="e">
        <v>#N/A</v>
      </c>
      <c r="DW446" t="e">
        <v>#N/A</v>
      </c>
      <c r="DX446" t="e">
        <v>#N/A</v>
      </c>
      <c r="DY446" t="e">
        <v>#N/A</v>
      </c>
      <c r="DZ446" t="e">
        <v>#N/A</v>
      </c>
      <c r="EA446" t="e">
        <v>#N/A</v>
      </c>
      <c r="EB446" t="e">
        <v>#N/A</v>
      </c>
      <c r="EC446" t="e">
        <v>#N/A</v>
      </c>
    </row>
    <row r="447" spans="1:133" customFormat="1" x14ac:dyDescent="0.25">
      <c r="A447" t="s">
        <v>1162</v>
      </c>
      <c r="B447" t="s">
        <v>1452</v>
      </c>
      <c r="C447">
        <v>447</v>
      </c>
      <c r="D447">
        <v>781174.26483360003</v>
      </c>
      <c r="E447">
        <v>94.759372264183739</v>
      </c>
      <c r="F447">
        <v>804.2562178865353</v>
      </c>
      <c r="G447">
        <v>49298.700485063906</v>
      </c>
      <c r="H447">
        <v>92.571428569999995</v>
      </c>
      <c r="I447">
        <v>28.162132570000001</v>
      </c>
      <c r="J447">
        <v>33.91272214</v>
      </c>
      <c r="K447">
        <v>8.2259608499999999</v>
      </c>
      <c r="L447">
        <v>5.2392638500000004</v>
      </c>
      <c r="M447">
        <v>27145.428571420001</v>
      </c>
      <c r="N447">
        <v>19495.714285710001</v>
      </c>
      <c r="O447">
        <v>18946.428571420001</v>
      </c>
      <c r="P447">
        <v>19163.142857139999</v>
      </c>
      <c r="Q447">
        <v>19320.714285710001</v>
      </c>
      <c r="R447">
        <v>19452.714285710001</v>
      </c>
      <c r="S447">
        <v>7649.7142857099998</v>
      </c>
      <c r="T447">
        <v>6851.1428571400002</v>
      </c>
      <c r="U447">
        <v>7026.5714285699996</v>
      </c>
      <c r="V447">
        <v>7138</v>
      </c>
      <c r="W447">
        <v>7364.5714285699996</v>
      </c>
      <c r="X447">
        <v>18.594725279999999</v>
      </c>
      <c r="Y447">
        <v>0.94583857000000005</v>
      </c>
      <c r="Z447">
        <v>19750</v>
      </c>
      <c r="AA447">
        <v>19717.85714285</v>
      </c>
      <c r="AB447">
        <v>19485.285714279999</v>
      </c>
      <c r="AC447">
        <v>19327.69632857</v>
      </c>
      <c r="AD447">
        <v>8143.5714285699996</v>
      </c>
      <c r="AE447">
        <v>8603.1428571399993</v>
      </c>
      <c r="AF447">
        <v>8915.5714285699996</v>
      </c>
      <c r="AG447">
        <v>9287.6166142799993</v>
      </c>
      <c r="AH447">
        <v>68726.734509000002</v>
      </c>
      <c r="AI447">
        <v>10632.953979</v>
      </c>
      <c r="AJ447">
        <v>-13.96606585</v>
      </c>
      <c r="AK447">
        <v>201.935722</v>
      </c>
      <c r="AL447">
        <v>244323.09142457001</v>
      </c>
      <c r="AM447">
        <v>55.169285709999997</v>
      </c>
      <c r="AN447">
        <v>3.4813067200000001</v>
      </c>
      <c r="AO447">
        <v>13.064659710000001</v>
      </c>
      <c r="AP447">
        <v>0.129</v>
      </c>
      <c r="AQ447">
        <v>-1.05714285</v>
      </c>
      <c r="AR447">
        <v>0.79364285000000001</v>
      </c>
      <c r="AS447">
        <v>0.61151427999999997</v>
      </c>
      <c r="AT447">
        <v>-1.308571E-2</v>
      </c>
      <c r="AU447">
        <v>345693.99127619999</v>
      </c>
      <c r="AV447">
        <v>292391.24926985003</v>
      </c>
      <c r="AW447">
        <v>312201.7536075</v>
      </c>
      <c r="AX447">
        <v>325284.79054870998</v>
      </c>
      <c r="AY447">
        <v>399514.52223841997</v>
      </c>
      <c r="AZ447">
        <v>22411.74568357</v>
      </c>
      <c r="BA447">
        <v>647.08465385</v>
      </c>
      <c r="BB447">
        <v>3560.8467245699999</v>
      </c>
      <c r="BC447">
        <v>109.92957285</v>
      </c>
      <c r="BD447">
        <v>137.92735471</v>
      </c>
      <c r="BE447">
        <v>99337.586920849993</v>
      </c>
      <c r="BF447">
        <v>79824.233915279998</v>
      </c>
      <c r="BG447">
        <v>6.9565592000000001</v>
      </c>
      <c r="BH447">
        <v>1817.4</v>
      </c>
      <c r="BI447">
        <v>1942.8452380900001</v>
      </c>
      <c r="BJ447">
        <v>1985.125</v>
      </c>
      <c r="BK447">
        <v>1852.1428571399999</v>
      </c>
      <c r="BL447">
        <v>1659.8571428499999</v>
      </c>
      <c r="BM447">
        <v>16.931377999999999</v>
      </c>
      <c r="BN447">
        <v>4.0419141999999999</v>
      </c>
      <c r="BO447">
        <v>0.41666059999999999</v>
      </c>
      <c r="BP447">
        <v>0.3448812</v>
      </c>
      <c r="BQ447">
        <v>37.22429975</v>
      </c>
      <c r="BR447">
        <v>1748.8</v>
      </c>
      <c r="BS447">
        <v>5975.22986528</v>
      </c>
      <c r="BT447">
        <v>39519.035346140001</v>
      </c>
      <c r="BU447">
        <v>140308.22703000001</v>
      </c>
      <c r="BV447">
        <v>963828.47264299996</v>
      </c>
      <c r="BW447">
        <v>1967.7398658499999</v>
      </c>
      <c r="BX447">
        <v>51.766848119999999</v>
      </c>
      <c r="BY447">
        <v>11.0438644</v>
      </c>
      <c r="BZ447">
        <v>1083.5</v>
      </c>
      <c r="CA447">
        <v>1209.54761904</v>
      </c>
      <c r="CB447">
        <v>1126.8888888900001</v>
      </c>
      <c r="CC447">
        <v>1190.9861111099999</v>
      </c>
      <c r="CD447">
        <v>1179.92857142</v>
      </c>
      <c r="CE447">
        <v>831.8</v>
      </c>
      <c r="CF447">
        <v>962.38095238000005</v>
      </c>
      <c r="CG447">
        <v>883.875</v>
      </c>
      <c r="CH447">
        <v>922.69444443999998</v>
      </c>
      <c r="CI447">
        <v>906.28571427999998</v>
      </c>
      <c r="CJ447">
        <v>251.1</v>
      </c>
      <c r="CK447">
        <v>247.16666666</v>
      </c>
      <c r="CL447">
        <v>243.01388888</v>
      </c>
      <c r="CM447">
        <v>268.29166665999998</v>
      </c>
      <c r="CN447">
        <v>274</v>
      </c>
      <c r="CO447">
        <v>4.0634632000000002</v>
      </c>
      <c r="CP447">
        <v>85.714285709999999</v>
      </c>
      <c r="CQ447">
        <v>77.416666660000004</v>
      </c>
      <c r="CR447">
        <v>14.53</v>
      </c>
      <c r="CS447">
        <v>32.142857139999997</v>
      </c>
      <c r="CT447">
        <v>86</v>
      </c>
      <c r="CU447">
        <v>84.571428569999995</v>
      </c>
      <c r="CV447">
        <v>76.864583330000002</v>
      </c>
      <c r="CW447">
        <v>69.166666660000004</v>
      </c>
      <c r="CX447">
        <v>33.285714280000001</v>
      </c>
      <c r="CY447">
        <v>67.857142850000002</v>
      </c>
      <c r="CZ447">
        <v>78</v>
      </c>
      <c r="DA447">
        <v>86.285714279999993</v>
      </c>
      <c r="DB447">
        <v>597.85714284999995</v>
      </c>
      <c r="DC447">
        <v>33.285714280000001</v>
      </c>
      <c r="DD447">
        <v>67.857142850000002</v>
      </c>
      <c r="DE447">
        <v>78</v>
      </c>
      <c r="DF447">
        <v>86.285714279999993</v>
      </c>
      <c r="DG447">
        <v>689.92857142000003</v>
      </c>
      <c r="DH447" t="e">
        <v>#N/A</v>
      </c>
      <c r="DI447" t="e">
        <v>#N/A</v>
      </c>
      <c r="DJ447" t="e">
        <v>#N/A</v>
      </c>
      <c r="DK447" t="e">
        <v>#N/A</v>
      </c>
      <c r="DL447" t="e">
        <v>#N/A</v>
      </c>
      <c r="DM447" t="e">
        <v>#N/A</v>
      </c>
      <c r="DN447" t="e">
        <v>#N/A</v>
      </c>
      <c r="DO447" t="e">
        <v>#N/A</v>
      </c>
      <c r="DP447" t="e">
        <v>#N/A</v>
      </c>
      <c r="DQ447" t="e">
        <v>#N/A</v>
      </c>
      <c r="DR447" t="e">
        <v>#N/A</v>
      </c>
      <c r="DS447" t="e">
        <v>#N/A</v>
      </c>
      <c r="DT447" t="e">
        <v>#N/A</v>
      </c>
      <c r="DU447" t="e">
        <v>#N/A</v>
      </c>
      <c r="DV447" t="e">
        <v>#N/A</v>
      </c>
      <c r="DW447" t="e">
        <v>#N/A</v>
      </c>
      <c r="DX447" t="e">
        <v>#N/A</v>
      </c>
      <c r="DY447" t="e">
        <v>#N/A</v>
      </c>
      <c r="DZ447" t="e">
        <v>#N/A</v>
      </c>
      <c r="EA447" t="e">
        <v>#N/A</v>
      </c>
      <c r="EB447" t="e">
        <v>#N/A</v>
      </c>
      <c r="EC447" t="e">
        <v>#N/A</v>
      </c>
    </row>
    <row r="448" spans="1:133" customFormat="1" x14ac:dyDescent="0.25">
      <c r="A448" t="s">
        <v>1163</v>
      </c>
      <c r="B448" t="s">
        <v>1453</v>
      </c>
      <c r="C448">
        <v>448</v>
      </c>
      <c r="D448">
        <v>263214.4179050934</v>
      </c>
      <c r="E448">
        <v>100.81022918738994</v>
      </c>
      <c r="F448">
        <v>761.1447046346475</v>
      </c>
      <c r="G448">
        <v>38399.0922078656</v>
      </c>
      <c r="H448">
        <v>88.714285709999999</v>
      </c>
      <c r="I448">
        <v>29.382667850000001</v>
      </c>
      <c r="J448">
        <v>39.673967140000002</v>
      </c>
      <c r="K448">
        <v>9.1965584200000006</v>
      </c>
      <c r="L448">
        <v>6.2932237100000004</v>
      </c>
      <c r="M448">
        <v>10913.42857142</v>
      </c>
      <c r="N448">
        <v>7743.5714285699996</v>
      </c>
      <c r="O448">
        <v>7627</v>
      </c>
      <c r="P448">
        <v>7662.7142857099998</v>
      </c>
      <c r="Q448">
        <v>7711.8571428499999</v>
      </c>
      <c r="R448">
        <v>7755.7142857099998</v>
      </c>
      <c r="S448">
        <v>3169.8571428499999</v>
      </c>
      <c r="T448">
        <v>2749.1428571400002</v>
      </c>
      <c r="U448">
        <v>2839</v>
      </c>
      <c r="V448">
        <v>2893.5714285700001</v>
      </c>
      <c r="W448">
        <v>3014</v>
      </c>
      <c r="X448">
        <v>21.62345985</v>
      </c>
      <c r="Y448">
        <v>1.1098061400000001</v>
      </c>
      <c r="Z448">
        <v>7662.8571428499999</v>
      </c>
      <c r="AA448">
        <v>7578.2857142800003</v>
      </c>
      <c r="AB448">
        <v>7500.1428571400002</v>
      </c>
      <c r="AC448">
        <v>7450.7229285699996</v>
      </c>
      <c r="AD448">
        <v>3367.8571428499999</v>
      </c>
      <c r="AE448">
        <v>3570.2857142799999</v>
      </c>
      <c r="AF448">
        <v>3766.7142857099998</v>
      </c>
      <c r="AG448">
        <v>3984.6587142799999</v>
      </c>
      <c r="AH448">
        <v>63077.016231280002</v>
      </c>
      <c r="AI448">
        <v>11398.534544419999</v>
      </c>
      <c r="AJ448">
        <v>-68.060427000000004</v>
      </c>
      <c r="AK448">
        <v>116.03121170999999</v>
      </c>
      <c r="AL448">
        <v>215600.44606185</v>
      </c>
      <c r="AM448">
        <v>65.76228571</v>
      </c>
      <c r="AN448">
        <v>2.3362471299999998</v>
      </c>
      <c r="AO448">
        <v>4.9287419999999997</v>
      </c>
      <c r="AP448">
        <v>-11.728971420000001</v>
      </c>
      <c r="AQ448">
        <v>-7.6507142799999999</v>
      </c>
      <c r="AR448">
        <v>-9.8205714200000003</v>
      </c>
      <c r="AS448">
        <v>-10.599600000000001</v>
      </c>
      <c r="AT448">
        <v>-12.205228569999999</v>
      </c>
      <c r="AU448">
        <v>279922.12028184999</v>
      </c>
      <c r="AV448">
        <v>236981.32009513999</v>
      </c>
      <c r="AW448">
        <v>231015.36771627999</v>
      </c>
      <c r="AX448">
        <v>252925.83378414001</v>
      </c>
      <c r="AY448">
        <v>274371.62442156998</v>
      </c>
      <c r="AZ448">
        <v>18584.272584279999</v>
      </c>
      <c r="BA448">
        <v>491.21321527999999</v>
      </c>
      <c r="BB448">
        <v>3453.5628632799999</v>
      </c>
      <c r="BC448">
        <v>122.41641027999999</v>
      </c>
      <c r="BD448">
        <v>231.99440985000001</v>
      </c>
      <c r="BE448">
        <v>79332.900605849994</v>
      </c>
      <c r="BF448">
        <v>64408.751128420001</v>
      </c>
      <c r="BG448">
        <v>6.6140017100000001</v>
      </c>
      <c r="BH448">
        <v>715.71428571000001</v>
      </c>
      <c r="BI448">
        <v>766.95238095000002</v>
      </c>
      <c r="BJ448">
        <v>776.95238095000002</v>
      </c>
      <c r="BK448">
        <v>734.28571427999998</v>
      </c>
      <c r="BL448">
        <v>702.28571427999998</v>
      </c>
      <c r="BM448">
        <v>16.52752314</v>
      </c>
      <c r="BN448">
        <v>4.0686655700000003</v>
      </c>
      <c r="BO448">
        <v>0.28521642000000003</v>
      </c>
      <c r="BP448">
        <v>0.56964585000000001</v>
      </c>
      <c r="BQ448">
        <v>37.376276480000001</v>
      </c>
      <c r="BR448">
        <v>586.85714284999995</v>
      </c>
      <c r="BS448">
        <v>6983.3405405699996</v>
      </c>
      <c r="BT448">
        <v>39557.69599914</v>
      </c>
      <c r="BU448">
        <v>134224.10981828001</v>
      </c>
      <c r="BV448">
        <v>959173.15763570997</v>
      </c>
      <c r="BW448">
        <v>1604.94674214</v>
      </c>
      <c r="BX448">
        <v>69.638473689999998</v>
      </c>
      <c r="BY448">
        <v>10.92657857</v>
      </c>
      <c r="BZ448">
        <v>456.14285713999999</v>
      </c>
      <c r="CA448">
        <v>397.01190475999999</v>
      </c>
      <c r="CB448">
        <v>450.20238095000002</v>
      </c>
      <c r="CC448">
        <v>437.65476189999998</v>
      </c>
      <c r="CD448">
        <v>439.78571427999998</v>
      </c>
      <c r="CE448">
        <v>354.57142857000002</v>
      </c>
      <c r="CF448">
        <v>311.69047619000003</v>
      </c>
      <c r="CG448">
        <v>351.22619047000001</v>
      </c>
      <c r="CH448">
        <v>341.54761903999997</v>
      </c>
      <c r="CI448">
        <v>341</v>
      </c>
      <c r="CJ448">
        <v>101</v>
      </c>
      <c r="CK448">
        <v>85.321428569999995</v>
      </c>
      <c r="CL448">
        <v>98.976190470000006</v>
      </c>
      <c r="CM448">
        <v>96.107142850000002</v>
      </c>
      <c r="CN448">
        <v>98.642857140000004</v>
      </c>
      <c r="CO448">
        <v>4.1479302799999997</v>
      </c>
      <c r="CP448">
        <v>86.571428569999995</v>
      </c>
      <c r="CQ448">
        <v>76.424946559999995</v>
      </c>
      <c r="CR448">
        <v>13</v>
      </c>
      <c r="CS448">
        <v>31.571428569999998</v>
      </c>
      <c r="CT448">
        <v>85.285714279999993</v>
      </c>
      <c r="CU448">
        <v>83.571428569999995</v>
      </c>
      <c r="CV448">
        <v>79.813785679999995</v>
      </c>
      <c r="CW448">
        <v>43.571428570000002</v>
      </c>
      <c r="CX448">
        <v>33.142857139999997</v>
      </c>
      <c r="CY448">
        <v>71</v>
      </c>
      <c r="CZ448">
        <v>77.142857140000004</v>
      </c>
      <c r="DA448">
        <v>87.285714279999993</v>
      </c>
      <c r="DB448">
        <v>426.28571427999998</v>
      </c>
      <c r="DC448">
        <v>33.142857139999997</v>
      </c>
      <c r="DD448">
        <v>71</v>
      </c>
      <c r="DE448">
        <v>77.142857140000004</v>
      </c>
      <c r="DF448">
        <v>87.285714279999993</v>
      </c>
      <c r="DG448">
        <v>624.42857142000003</v>
      </c>
      <c r="DH448" t="e">
        <v>#N/A</v>
      </c>
      <c r="DI448" t="e">
        <v>#N/A</v>
      </c>
      <c r="DJ448" t="e">
        <v>#N/A</v>
      </c>
      <c r="DK448" t="e">
        <v>#N/A</v>
      </c>
      <c r="DL448" t="e">
        <v>#N/A</v>
      </c>
      <c r="DM448" t="e">
        <v>#N/A</v>
      </c>
      <c r="DN448" t="e">
        <v>#N/A</v>
      </c>
      <c r="DO448" t="e">
        <v>#N/A</v>
      </c>
      <c r="DP448" t="e">
        <v>#N/A</v>
      </c>
      <c r="DQ448" t="e">
        <v>#N/A</v>
      </c>
      <c r="DR448" t="e">
        <v>#N/A</v>
      </c>
      <c r="DS448" t="e">
        <v>#N/A</v>
      </c>
      <c r="DT448" t="e">
        <v>#N/A</v>
      </c>
      <c r="DU448" t="e">
        <v>#N/A</v>
      </c>
      <c r="DV448" t="e">
        <v>#N/A</v>
      </c>
      <c r="DW448" t="e">
        <v>#N/A</v>
      </c>
      <c r="DX448" t="e">
        <v>#N/A</v>
      </c>
      <c r="DY448" t="e">
        <v>#N/A</v>
      </c>
      <c r="DZ448" t="e">
        <v>#N/A</v>
      </c>
      <c r="EA448" t="e">
        <v>#N/A</v>
      </c>
      <c r="EB448" t="e">
        <v>#N/A</v>
      </c>
      <c r="EC448" t="e">
        <v>#N/A</v>
      </c>
    </row>
    <row r="449" spans="1:133" customFormat="1" x14ac:dyDescent="0.25">
      <c r="A449" t="s">
        <v>1164</v>
      </c>
      <c r="B449" t="s">
        <v>1454</v>
      </c>
      <c r="C449">
        <v>449</v>
      </c>
      <c r="D449">
        <v>79711.610561999987</v>
      </c>
      <c r="E449">
        <v>148.68888050932881</v>
      </c>
      <c r="F449">
        <v>668.07023586751484</v>
      </c>
      <c r="G449">
        <v>78089.043524901586</v>
      </c>
      <c r="H449">
        <v>62.714285709999999</v>
      </c>
      <c r="I449">
        <v>26.74209042</v>
      </c>
      <c r="J449">
        <v>18.676443419999998</v>
      </c>
      <c r="K449">
        <v>13.29261357</v>
      </c>
      <c r="L449">
        <v>7.8585902799999996</v>
      </c>
      <c r="M449">
        <v>1821.42857142</v>
      </c>
      <c r="N449">
        <v>1330.8571428499999</v>
      </c>
      <c r="O449">
        <v>1298.42857142</v>
      </c>
      <c r="P449">
        <v>1298.8571428499999</v>
      </c>
      <c r="Q449">
        <v>1306.1428571399999</v>
      </c>
      <c r="R449">
        <v>1324.1428571399999</v>
      </c>
      <c r="S449">
        <v>490.57142857000002</v>
      </c>
      <c r="T449">
        <v>478.14285713999999</v>
      </c>
      <c r="U449">
        <v>482.42857142000003</v>
      </c>
      <c r="V449">
        <v>476.71428571000001</v>
      </c>
      <c r="W449">
        <v>479</v>
      </c>
      <c r="X449">
        <v>29.464648279999999</v>
      </c>
      <c r="Y449">
        <v>1.36703157</v>
      </c>
      <c r="Z449">
        <v>1319</v>
      </c>
      <c r="AA449">
        <v>1306.1428571399999</v>
      </c>
      <c r="AB449">
        <v>1300.1428571399999</v>
      </c>
      <c r="AC449">
        <v>1287.13042857</v>
      </c>
      <c r="AD449">
        <v>513.14285714000005</v>
      </c>
      <c r="AE449">
        <v>536.42857142000003</v>
      </c>
      <c r="AF449">
        <v>551.71428571000001</v>
      </c>
      <c r="AG449">
        <v>572.99395714000002</v>
      </c>
      <c r="AH449">
        <v>83526.332407280002</v>
      </c>
      <c r="AI449">
        <v>20765.850469569999</v>
      </c>
      <c r="AJ449">
        <v>13.709759569999999</v>
      </c>
      <c r="AK449">
        <v>165.72391342</v>
      </c>
      <c r="AL449">
        <v>312074.61542256997</v>
      </c>
      <c r="AM449">
        <v>58.187857139999998</v>
      </c>
      <c r="AN449">
        <v>1.9363012100000001</v>
      </c>
      <c r="AO449">
        <v>15.70523785</v>
      </c>
      <c r="AP449">
        <v>11.25727142</v>
      </c>
      <c r="AQ449">
        <v>11.994771419999999</v>
      </c>
      <c r="AR449">
        <v>8.5729571399999998</v>
      </c>
      <c r="AS449">
        <v>9.1298428499999993</v>
      </c>
      <c r="AT449">
        <v>9.5731000000000002</v>
      </c>
      <c r="AU449">
        <v>371964.75766250002</v>
      </c>
      <c r="AV449">
        <v>293043.58927113999</v>
      </c>
      <c r="AW449">
        <v>293823.33993070998</v>
      </c>
      <c r="AX449">
        <v>338444.01386150002</v>
      </c>
      <c r="AY449">
        <v>343973.95731115999</v>
      </c>
      <c r="AZ449">
        <v>30672.770499710001</v>
      </c>
      <c r="BA449">
        <v>1170.2001248500001</v>
      </c>
      <c r="BB449">
        <v>8002.4745505700002</v>
      </c>
      <c r="BC449">
        <v>220.87977599999999</v>
      </c>
      <c r="BD449">
        <v>236.09134256999999</v>
      </c>
      <c r="BE449">
        <v>138741.72338785001</v>
      </c>
      <c r="BF449">
        <v>114355.28394557</v>
      </c>
      <c r="BG449">
        <v>8.4286203299999993</v>
      </c>
      <c r="BH449">
        <v>143.16666666</v>
      </c>
      <c r="BI449">
        <v>154.17857142</v>
      </c>
      <c r="BJ449">
        <v>157.26190475999999</v>
      </c>
      <c r="BK449">
        <v>136.66666666</v>
      </c>
      <c r="BL449">
        <v>141.83333332999999</v>
      </c>
      <c r="BM449">
        <v>21.093969999999999</v>
      </c>
      <c r="BN449">
        <v>4.9626555999999997</v>
      </c>
      <c r="BO449">
        <v>0.60362939999999998</v>
      </c>
      <c r="BP449">
        <v>1.0645305</v>
      </c>
      <c r="BQ449">
        <v>44.284228089999999</v>
      </c>
      <c r="BR449">
        <v>150</v>
      </c>
      <c r="BS449">
        <v>10970.420216709999</v>
      </c>
      <c r="BT449">
        <v>45726.692771850001</v>
      </c>
      <c r="BU449">
        <v>170813.72199727999</v>
      </c>
      <c r="BV449">
        <v>1270104.4291978299</v>
      </c>
      <c r="BW449">
        <v>2608.0719764199998</v>
      </c>
      <c r="BX449">
        <v>60.416410249999998</v>
      </c>
      <c r="BY449">
        <v>9.9637320000000003</v>
      </c>
      <c r="BZ449">
        <v>60.833333330000002</v>
      </c>
      <c r="CA449">
        <v>75.130952379999997</v>
      </c>
      <c r="CB449">
        <v>97.1875</v>
      </c>
      <c r="CC449">
        <v>71.388888879999996</v>
      </c>
      <c r="CD449">
        <v>66.583333330000002</v>
      </c>
      <c r="CE449">
        <v>47.333333330000002</v>
      </c>
      <c r="CF449">
        <v>60.380952370000003</v>
      </c>
      <c r="CG449">
        <v>76.708333330000002</v>
      </c>
      <c r="CH449">
        <v>56.041666659999997</v>
      </c>
      <c r="CI449">
        <v>52.333333330000002</v>
      </c>
      <c r="CJ449">
        <v>13.33333333</v>
      </c>
      <c r="CK449">
        <v>14.75</v>
      </c>
      <c r="CL449">
        <v>20.479166660000001</v>
      </c>
      <c r="CM449">
        <v>15.347222220000001</v>
      </c>
      <c r="CN449">
        <v>14.08333333</v>
      </c>
      <c r="CO449">
        <v>3.5310843300000001</v>
      </c>
      <c r="CP449">
        <v>86.214285709999999</v>
      </c>
      <c r="CQ449">
        <v>63.583333330000002</v>
      </c>
      <c r="CR449">
        <v>15.25</v>
      </c>
      <c r="CS449">
        <v>35.285714280000001</v>
      </c>
      <c r="CT449">
        <v>91.857142850000002</v>
      </c>
      <c r="CU449">
        <v>89.428571419999997</v>
      </c>
      <c r="CV449">
        <v>59.944444439999998</v>
      </c>
      <c r="CW449">
        <v>41.6</v>
      </c>
      <c r="CX449">
        <v>35.571428570000002</v>
      </c>
      <c r="CY449">
        <v>73.857142850000002</v>
      </c>
      <c r="CZ449">
        <v>75.857142850000002</v>
      </c>
      <c r="DA449">
        <v>82</v>
      </c>
      <c r="DB449">
        <v>714</v>
      </c>
      <c r="DC449">
        <v>28</v>
      </c>
      <c r="DD449">
        <v>69.714285709999999</v>
      </c>
      <c r="DE449">
        <v>75.714285709999999</v>
      </c>
      <c r="DF449">
        <v>81</v>
      </c>
      <c r="DG449">
        <v>862.57142856999997</v>
      </c>
      <c r="DH449" t="e">
        <v>#N/A</v>
      </c>
      <c r="DI449" t="e">
        <v>#N/A</v>
      </c>
      <c r="DJ449" t="e">
        <v>#N/A</v>
      </c>
      <c r="DK449" t="e">
        <v>#N/A</v>
      </c>
      <c r="DL449" t="e">
        <v>#N/A</v>
      </c>
      <c r="DM449" t="e">
        <v>#N/A</v>
      </c>
      <c r="DN449" t="e">
        <v>#N/A</v>
      </c>
      <c r="DO449" t="e">
        <v>#N/A</v>
      </c>
      <c r="DP449" t="e">
        <v>#N/A</v>
      </c>
      <c r="DQ449" t="e">
        <v>#N/A</v>
      </c>
      <c r="DR449" t="e">
        <v>#N/A</v>
      </c>
      <c r="DS449" t="e">
        <v>#N/A</v>
      </c>
      <c r="DT449" t="e">
        <v>#N/A</v>
      </c>
      <c r="DU449" t="e">
        <v>#N/A</v>
      </c>
      <c r="DV449" t="e">
        <v>#N/A</v>
      </c>
      <c r="DW449" t="e">
        <v>#N/A</v>
      </c>
      <c r="DX449" t="e">
        <v>#N/A</v>
      </c>
      <c r="DY449" t="e">
        <v>#N/A</v>
      </c>
      <c r="DZ449" t="e">
        <v>#N/A</v>
      </c>
      <c r="EA449" t="e">
        <v>#N/A</v>
      </c>
      <c r="EB449" t="e">
        <v>#N/A</v>
      </c>
      <c r="EC449" t="e">
        <v>#N/A</v>
      </c>
    </row>
    <row r="450" spans="1:133" customFormat="1" x14ac:dyDescent="0.25">
      <c r="A450" t="s">
        <v>1165</v>
      </c>
      <c r="B450" t="s">
        <v>1455</v>
      </c>
      <c r="C450">
        <v>450</v>
      </c>
      <c r="D450">
        <v>103252.45982741211</v>
      </c>
      <c r="E450">
        <v>55.186397589015705</v>
      </c>
      <c r="F450">
        <v>1467.3946549756292</v>
      </c>
      <c r="G450">
        <v>54438.578306220857</v>
      </c>
      <c r="H450">
        <v>70.428571419999997</v>
      </c>
      <c r="I450">
        <v>26.798320279999999</v>
      </c>
      <c r="J450">
        <v>24.36791685</v>
      </c>
      <c r="K450">
        <v>12.59575628</v>
      </c>
      <c r="L450">
        <v>7.5961499999999997</v>
      </c>
      <c r="M450">
        <v>5333.7142857099998</v>
      </c>
      <c r="N450">
        <v>3904.2857142799999</v>
      </c>
      <c r="O450">
        <v>3799.5714285700001</v>
      </c>
      <c r="P450">
        <v>3821.7142857099998</v>
      </c>
      <c r="Q450">
        <v>3857.1428571400002</v>
      </c>
      <c r="R450">
        <v>3912.7142857099998</v>
      </c>
      <c r="S450">
        <v>1429.42857142</v>
      </c>
      <c r="T450">
        <v>1276.1428571399999</v>
      </c>
      <c r="U450">
        <v>1306.5714285700001</v>
      </c>
      <c r="V450">
        <v>1324.42857142</v>
      </c>
      <c r="W450">
        <v>1364</v>
      </c>
      <c r="X450">
        <v>28.380302140000001</v>
      </c>
      <c r="Y450">
        <v>1.27659685</v>
      </c>
      <c r="Z450">
        <v>3840.42857142</v>
      </c>
      <c r="AA450">
        <v>3783.2857142799999</v>
      </c>
      <c r="AB450">
        <v>3770.7142857099998</v>
      </c>
      <c r="AC450">
        <v>3734.76151428</v>
      </c>
      <c r="AD450">
        <v>1485.2857142800001</v>
      </c>
      <c r="AE450">
        <v>1575</v>
      </c>
      <c r="AF450">
        <v>1640.8571428499999</v>
      </c>
      <c r="AG450">
        <v>1750.45682857</v>
      </c>
      <c r="AH450">
        <v>68226.508987570007</v>
      </c>
      <c r="AI450">
        <v>16278.114054850001</v>
      </c>
      <c r="AJ450">
        <v>2.5217367099999999</v>
      </c>
      <c r="AK450">
        <v>61.83512528</v>
      </c>
      <c r="AL450">
        <v>254303.52470685</v>
      </c>
      <c r="AM450">
        <v>55.946428570000002</v>
      </c>
      <c r="AN450">
        <v>2.6771242200000001</v>
      </c>
      <c r="AO450">
        <v>11.111084</v>
      </c>
      <c r="AP450">
        <v>1.5616571400000001</v>
      </c>
      <c r="AQ450">
        <v>1.4046857100000001</v>
      </c>
      <c r="AR450">
        <v>0.77952856999999998</v>
      </c>
      <c r="AS450">
        <v>0.57440000000000002</v>
      </c>
      <c r="AT450">
        <v>1.13282857</v>
      </c>
      <c r="AU450">
        <v>420533.20922428003</v>
      </c>
      <c r="AV450">
        <v>335843.91497913998</v>
      </c>
      <c r="AW450">
        <v>352810.30282728001</v>
      </c>
      <c r="AX450">
        <v>394372.89146856999</v>
      </c>
      <c r="AY450">
        <v>408353.80370370997</v>
      </c>
      <c r="AZ450">
        <v>28527.240008280001</v>
      </c>
      <c r="BA450">
        <v>1031.37690271</v>
      </c>
      <c r="BB450">
        <v>7006.1106318499997</v>
      </c>
      <c r="BC450">
        <v>152.54651770999999</v>
      </c>
      <c r="BD450">
        <v>123.739034</v>
      </c>
      <c r="BE450">
        <v>125338.31098042001</v>
      </c>
      <c r="BF450">
        <v>106123.277088</v>
      </c>
      <c r="BG450">
        <v>6.73346614</v>
      </c>
      <c r="BH450">
        <v>360.28571427999998</v>
      </c>
      <c r="BI450">
        <v>365.40476189999998</v>
      </c>
      <c r="BJ450">
        <v>358.57142857000002</v>
      </c>
      <c r="BK450">
        <v>343.85714285</v>
      </c>
      <c r="BL450">
        <v>342.71428571000001</v>
      </c>
      <c r="BM450">
        <v>17.33541014</v>
      </c>
      <c r="BN450">
        <v>3.0313189999999999</v>
      </c>
      <c r="BO450">
        <v>0.44999127999999999</v>
      </c>
      <c r="BP450">
        <v>0.42592099999999999</v>
      </c>
      <c r="BQ450">
        <v>28.69718172</v>
      </c>
      <c r="BR450">
        <v>299.83333333000002</v>
      </c>
      <c r="BS450">
        <v>7902.6699578500002</v>
      </c>
      <c r="BT450">
        <v>34312.068698139999</v>
      </c>
      <c r="BU450">
        <v>128016.13992156999</v>
      </c>
      <c r="BV450">
        <v>1026201.2765</v>
      </c>
      <c r="BW450">
        <v>1840.8159714200001</v>
      </c>
      <c r="BX450">
        <v>62.759425579999998</v>
      </c>
      <c r="BY450">
        <v>9.7307305700000004</v>
      </c>
      <c r="BZ450">
        <v>180.35714285</v>
      </c>
      <c r="CA450">
        <v>178.55952381</v>
      </c>
      <c r="CB450">
        <v>184.41666666</v>
      </c>
      <c r="CC450">
        <v>182.86904761</v>
      </c>
      <c r="CD450">
        <v>182.21428571000001</v>
      </c>
      <c r="CE450">
        <v>138.92857142</v>
      </c>
      <c r="CF450">
        <v>136.54761904</v>
      </c>
      <c r="CG450">
        <v>142.05952381</v>
      </c>
      <c r="CH450">
        <v>138.97619047000001</v>
      </c>
      <c r="CI450">
        <v>139.28571428000001</v>
      </c>
      <c r="CJ450">
        <v>40.5</v>
      </c>
      <c r="CK450">
        <v>42.01190476</v>
      </c>
      <c r="CL450">
        <v>42.357142850000002</v>
      </c>
      <c r="CM450">
        <v>43.892857139999997</v>
      </c>
      <c r="CN450">
        <v>42.571428570000002</v>
      </c>
      <c r="CO450">
        <v>3.35329042</v>
      </c>
      <c r="CP450">
        <v>85.357142850000002</v>
      </c>
      <c r="CQ450">
        <v>79.761494249999998</v>
      </c>
      <c r="CR450">
        <v>17.857142849999999</v>
      </c>
      <c r="CS450">
        <v>30.571428569999998</v>
      </c>
      <c r="CT450">
        <v>88.142857140000004</v>
      </c>
      <c r="CU450">
        <v>86.142857140000004</v>
      </c>
      <c r="CV450">
        <v>75.486111109999996</v>
      </c>
      <c r="CW450">
        <v>93.142857140000004</v>
      </c>
      <c r="CX450">
        <v>27.14285714</v>
      </c>
      <c r="CY450">
        <v>74.857142850000002</v>
      </c>
      <c r="CZ450">
        <v>77.571428569999995</v>
      </c>
      <c r="DA450">
        <v>89.571428569999995</v>
      </c>
      <c r="DB450">
        <v>802.64285714000005</v>
      </c>
      <c r="DC450">
        <v>26.428571420000001</v>
      </c>
      <c r="DD450">
        <v>71.285714279999993</v>
      </c>
      <c r="DE450">
        <v>75.571428569999995</v>
      </c>
      <c r="DF450">
        <v>88.714285709999999</v>
      </c>
      <c r="DG450">
        <v>760.85714284999995</v>
      </c>
      <c r="DH450" t="e">
        <v>#N/A</v>
      </c>
      <c r="DI450" t="e">
        <v>#N/A</v>
      </c>
      <c r="DJ450" t="e">
        <v>#N/A</v>
      </c>
      <c r="DK450" t="e">
        <v>#N/A</v>
      </c>
      <c r="DL450" t="e">
        <v>#N/A</v>
      </c>
      <c r="DM450" t="e">
        <v>#N/A</v>
      </c>
      <c r="DN450" t="e">
        <v>#N/A</v>
      </c>
      <c r="DO450" t="e">
        <v>#N/A</v>
      </c>
      <c r="DP450" t="e">
        <v>#N/A</v>
      </c>
      <c r="DQ450" t="e">
        <v>#N/A</v>
      </c>
      <c r="DR450" t="e">
        <v>#N/A</v>
      </c>
      <c r="DS450" t="e">
        <v>#N/A</v>
      </c>
      <c r="DT450" t="e">
        <v>#N/A</v>
      </c>
      <c r="DU450" t="e">
        <v>#N/A</v>
      </c>
      <c r="DV450" t="e">
        <v>#N/A</v>
      </c>
      <c r="DW450" t="e">
        <v>#N/A</v>
      </c>
      <c r="DX450" t="e">
        <v>#N/A</v>
      </c>
      <c r="DY450" t="e">
        <v>#N/A</v>
      </c>
      <c r="DZ450" t="e">
        <v>#N/A</v>
      </c>
      <c r="EA450" t="e">
        <v>#N/A</v>
      </c>
      <c r="EB450" t="e">
        <v>#N/A</v>
      </c>
      <c r="EC450" t="e">
        <v>#N/A</v>
      </c>
    </row>
    <row r="451" spans="1:133" customFormat="1" x14ac:dyDescent="0.25">
      <c r="A451" t="s">
        <v>1166</v>
      </c>
      <c r="B451" t="s">
        <v>1456</v>
      </c>
      <c r="C451">
        <v>451</v>
      </c>
      <c r="D451">
        <v>146316.14481511549</v>
      </c>
      <c r="E451">
        <v>129.25102930913465</v>
      </c>
      <c r="F451">
        <v>639.78287423463019</v>
      </c>
      <c r="G451">
        <v>59372.640029228787</v>
      </c>
      <c r="H451">
        <v>91.428571419999997</v>
      </c>
      <c r="I451">
        <v>26.184466</v>
      </c>
      <c r="J451">
        <v>33.866990000000001</v>
      </c>
      <c r="K451">
        <v>6.6565835699999996</v>
      </c>
      <c r="L451">
        <v>4.1925509999999999</v>
      </c>
      <c r="M451">
        <v>5917.1428571400002</v>
      </c>
      <c r="N451">
        <v>4407.2857142800003</v>
      </c>
      <c r="O451">
        <v>4248.2857142800003</v>
      </c>
      <c r="P451">
        <v>4288.7142857099998</v>
      </c>
      <c r="Q451">
        <v>4319.1428571400002</v>
      </c>
      <c r="R451">
        <v>4367</v>
      </c>
      <c r="S451">
        <v>1509.8571428499999</v>
      </c>
      <c r="T451">
        <v>1208.42857142</v>
      </c>
      <c r="U451">
        <v>1283.71428571</v>
      </c>
      <c r="V451">
        <v>1325.71428571</v>
      </c>
      <c r="W451">
        <v>1415</v>
      </c>
      <c r="X451">
        <v>15.92407757</v>
      </c>
      <c r="Y451">
        <v>0.60530457000000004</v>
      </c>
      <c r="Z451">
        <v>4443.5714285699996</v>
      </c>
      <c r="AA451">
        <v>4438.5714285699996</v>
      </c>
      <c r="AB451">
        <v>4437.7142857099998</v>
      </c>
      <c r="AC451">
        <v>4435.9435142800003</v>
      </c>
      <c r="AD451">
        <v>1622.42857142</v>
      </c>
      <c r="AE451">
        <v>1747.71428571</v>
      </c>
      <c r="AF451">
        <v>1855</v>
      </c>
      <c r="AG451">
        <v>1987.7081571399999</v>
      </c>
      <c r="AH451">
        <v>61346.908317139998</v>
      </c>
      <c r="AI451">
        <v>8072.1472768499998</v>
      </c>
      <c r="AJ451">
        <v>-26.368844710000001</v>
      </c>
      <c r="AK451">
        <v>97.504157849999999</v>
      </c>
      <c r="AL451">
        <v>237982.39341485</v>
      </c>
      <c r="AM451">
        <v>64.170285710000002</v>
      </c>
      <c r="AN451">
        <v>1.86805781</v>
      </c>
      <c r="AO451">
        <v>3.0091239999999999</v>
      </c>
      <c r="AP451">
        <v>-6.8969142799999998</v>
      </c>
      <c r="AQ451">
        <v>-0.78955713999999999</v>
      </c>
      <c r="AR451">
        <v>-1.71414285</v>
      </c>
      <c r="AS451">
        <v>-6.1901142800000004</v>
      </c>
      <c r="AT451">
        <v>-8.1466142799999997</v>
      </c>
      <c r="AU451">
        <v>255185.54387349999</v>
      </c>
      <c r="AV451">
        <v>219911.87092685001</v>
      </c>
      <c r="AW451">
        <v>217416.25154314001</v>
      </c>
      <c r="AX451">
        <v>242908.600592</v>
      </c>
      <c r="AY451">
        <v>243548.94720385</v>
      </c>
      <c r="AZ451">
        <v>17571.43629514</v>
      </c>
      <c r="BA451">
        <v>212.70072142000001</v>
      </c>
      <c r="BB451">
        <v>2376.7055104199999</v>
      </c>
      <c r="BC451">
        <v>195.24617584999999</v>
      </c>
      <c r="BD451">
        <v>56.809729140000002</v>
      </c>
      <c r="BE451">
        <v>81882.730847280007</v>
      </c>
      <c r="BF451">
        <v>69063.114088849994</v>
      </c>
      <c r="BG451">
        <v>6.8154416600000003</v>
      </c>
      <c r="BH451">
        <v>366.83333333000002</v>
      </c>
      <c r="BI451">
        <v>399.34523809000001</v>
      </c>
      <c r="BJ451">
        <v>419.89285713999999</v>
      </c>
      <c r="BK451">
        <v>396.85714285</v>
      </c>
      <c r="BL451">
        <v>378.71428571000001</v>
      </c>
      <c r="BM451">
        <v>17.04840183</v>
      </c>
      <c r="BN451">
        <v>4.9631773299999997</v>
      </c>
      <c r="BO451">
        <v>0.24191828000000001</v>
      </c>
      <c r="BP451">
        <v>0.59802770999999999</v>
      </c>
      <c r="BQ451">
        <v>36.056221000000001</v>
      </c>
      <c r="BR451">
        <v>338.16666665999998</v>
      </c>
      <c r="BS451">
        <v>5133.1842402800003</v>
      </c>
      <c r="BT451">
        <v>39672.085491999998</v>
      </c>
      <c r="BU451">
        <v>152610.52823</v>
      </c>
      <c r="BV451">
        <v>1051683.7803794199</v>
      </c>
      <c r="BW451">
        <v>2226.1156437099999</v>
      </c>
      <c r="BX451">
        <v>58.476995809999998</v>
      </c>
      <c r="BY451">
        <v>10.54948928</v>
      </c>
      <c r="BZ451">
        <v>221.85714285</v>
      </c>
      <c r="CA451">
        <v>195.60714285</v>
      </c>
      <c r="CB451">
        <v>210.48611111</v>
      </c>
      <c r="CC451">
        <v>198.55952381</v>
      </c>
      <c r="CD451">
        <v>207.07142856999999</v>
      </c>
      <c r="CE451">
        <v>159.21428571000001</v>
      </c>
      <c r="CF451">
        <v>143.77380951999999</v>
      </c>
      <c r="CG451">
        <v>157.43055555000001</v>
      </c>
      <c r="CH451">
        <v>144.57142856999999</v>
      </c>
      <c r="CI451">
        <v>135.16666666</v>
      </c>
      <c r="CJ451">
        <v>63.214285709999999</v>
      </c>
      <c r="CK451">
        <v>51.833333330000002</v>
      </c>
      <c r="CL451">
        <v>53.055555550000001</v>
      </c>
      <c r="CM451">
        <v>53.988095229999999</v>
      </c>
      <c r="CN451">
        <v>53.75</v>
      </c>
      <c r="CO451">
        <v>3.7779161399999999</v>
      </c>
      <c r="CP451">
        <v>84.5</v>
      </c>
      <c r="CQ451">
        <v>79.037499999999994</v>
      </c>
      <c r="CR451">
        <v>12.14285714</v>
      </c>
      <c r="CS451">
        <v>33.285714280000001</v>
      </c>
      <c r="CT451">
        <v>84.285714279999993</v>
      </c>
      <c r="CU451">
        <v>81.714285709999999</v>
      </c>
      <c r="CV451">
        <v>76.021296289999995</v>
      </c>
      <c r="CW451">
        <v>28.428571420000001</v>
      </c>
      <c r="CX451">
        <v>32.142857139999997</v>
      </c>
      <c r="CY451">
        <v>63.285714280000001</v>
      </c>
      <c r="CZ451">
        <v>72.571428569999995</v>
      </c>
      <c r="DA451">
        <v>83</v>
      </c>
      <c r="DB451">
        <v>482.42857142000003</v>
      </c>
      <c r="DC451">
        <v>31.428571420000001</v>
      </c>
      <c r="DD451">
        <v>63.428571419999997</v>
      </c>
      <c r="DE451">
        <v>71.142857140000004</v>
      </c>
      <c r="DF451">
        <v>83.428571419999997</v>
      </c>
      <c r="DG451">
        <v>644.64285714000005</v>
      </c>
      <c r="DH451" t="e">
        <v>#N/A</v>
      </c>
      <c r="DI451" t="e">
        <v>#N/A</v>
      </c>
      <c r="DJ451" t="e">
        <v>#N/A</v>
      </c>
      <c r="DK451" t="e">
        <v>#N/A</v>
      </c>
      <c r="DL451" t="e">
        <v>#N/A</v>
      </c>
      <c r="DM451" t="e">
        <v>#N/A</v>
      </c>
      <c r="DN451" t="e">
        <v>#N/A</v>
      </c>
      <c r="DO451" t="e">
        <v>#N/A</v>
      </c>
      <c r="DP451" t="e">
        <v>#N/A</v>
      </c>
      <c r="DQ451" t="e">
        <v>#N/A</v>
      </c>
      <c r="DR451" t="e">
        <v>#N/A</v>
      </c>
      <c r="DS451" t="e">
        <v>#N/A</v>
      </c>
      <c r="DT451" t="e">
        <v>#N/A</v>
      </c>
      <c r="DU451" t="e">
        <v>#N/A</v>
      </c>
      <c r="DV451" t="e">
        <v>#N/A</v>
      </c>
      <c r="DW451" t="e">
        <v>#N/A</v>
      </c>
      <c r="DX451" t="e">
        <v>#N/A</v>
      </c>
      <c r="DY451" t="e">
        <v>#N/A</v>
      </c>
      <c r="DZ451" t="e">
        <v>#N/A</v>
      </c>
      <c r="EA451" t="e">
        <v>#N/A</v>
      </c>
      <c r="EB451" t="e">
        <v>#N/A</v>
      </c>
      <c r="EC451" t="e">
        <v>#N/A</v>
      </c>
    </row>
    <row r="452" spans="1:133" customFormat="1" x14ac:dyDescent="0.25">
      <c r="A452" t="s">
        <v>1167</v>
      </c>
      <c r="B452" t="s">
        <v>1457</v>
      </c>
      <c r="C452">
        <v>452</v>
      </c>
      <c r="D452">
        <v>336404.14876101865</v>
      </c>
      <c r="E452">
        <v>83.464729982407405</v>
      </c>
      <c r="F452">
        <v>966.40367186166145</v>
      </c>
      <c r="G452">
        <v>65918.116442562532</v>
      </c>
      <c r="H452">
        <v>82.428571419999997</v>
      </c>
      <c r="I452">
        <v>28.093677710000001</v>
      </c>
      <c r="J452">
        <v>26.136768140000001</v>
      </c>
      <c r="K452">
        <v>10.14362414</v>
      </c>
      <c r="L452">
        <v>6.6873971399999999</v>
      </c>
      <c r="M452">
        <v>12223</v>
      </c>
      <c r="N452">
        <v>8795.1428571399993</v>
      </c>
      <c r="O452">
        <v>8469.7142857100007</v>
      </c>
      <c r="P452">
        <v>8551</v>
      </c>
      <c r="Q452">
        <v>8645</v>
      </c>
      <c r="R452">
        <v>8742.7142857100007</v>
      </c>
      <c r="S452">
        <v>3427.8571428499999</v>
      </c>
      <c r="T452">
        <v>3136.42857142</v>
      </c>
      <c r="U452">
        <v>3210</v>
      </c>
      <c r="V452">
        <v>3247.2857142799999</v>
      </c>
      <c r="W452">
        <v>3328.8571428499999</v>
      </c>
      <c r="X452">
        <v>23.819911999999999</v>
      </c>
      <c r="Y452">
        <v>1.21520457</v>
      </c>
      <c r="Z452">
        <v>8771.5714285699996</v>
      </c>
      <c r="AA452">
        <v>8732.8571428499999</v>
      </c>
      <c r="AB452">
        <v>8600.1428571399993</v>
      </c>
      <c r="AC452">
        <v>8576.0898857100001</v>
      </c>
      <c r="AD452">
        <v>3617.1428571400002</v>
      </c>
      <c r="AE452">
        <v>3797.1428571400002</v>
      </c>
      <c r="AF452">
        <v>3916.2857142799999</v>
      </c>
      <c r="AG452">
        <v>4117.29835714</v>
      </c>
      <c r="AH452">
        <v>71284.763026419998</v>
      </c>
      <c r="AI452">
        <v>13990.26713885</v>
      </c>
      <c r="AJ452">
        <v>23.67979571</v>
      </c>
      <c r="AK452">
        <v>85.894336710000005</v>
      </c>
      <c r="AL452">
        <v>254088.817962</v>
      </c>
      <c r="AM452">
        <v>55.150142850000002</v>
      </c>
      <c r="AN452">
        <v>2.6476223600000002</v>
      </c>
      <c r="AO452">
        <v>12.04362085</v>
      </c>
      <c r="AP452">
        <v>2.78904285</v>
      </c>
      <c r="AQ452">
        <v>3.67544285</v>
      </c>
      <c r="AR452">
        <v>2.62491428</v>
      </c>
      <c r="AS452">
        <v>3.02618571</v>
      </c>
      <c r="AT452">
        <v>2.4280714200000002</v>
      </c>
      <c r="AU452">
        <v>381128.02414085</v>
      </c>
      <c r="AV452">
        <v>286072.61645070999</v>
      </c>
      <c r="AW452">
        <v>316500.22325714002</v>
      </c>
      <c r="AX452">
        <v>342447.76499827998</v>
      </c>
      <c r="AY452">
        <v>363199.46633641998</v>
      </c>
      <c r="AZ452">
        <v>26439.89736571</v>
      </c>
      <c r="BA452">
        <v>625.15807514000005</v>
      </c>
      <c r="BB452">
        <v>5408.6857540000001</v>
      </c>
      <c r="BC452">
        <v>91.181719999999999</v>
      </c>
      <c r="BD452">
        <v>82.859486419999996</v>
      </c>
      <c r="BE452">
        <v>108045.02644442</v>
      </c>
      <c r="BF452">
        <v>94543.820183999997</v>
      </c>
      <c r="BG452">
        <v>6.94257028</v>
      </c>
      <c r="BH452">
        <v>853</v>
      </c>
      <c r="BI452">
        <v>886.07142856999997</v>
      </c>
      <c r="BJ452">
        <v>901.61904761000005</v>
      </c>
      <c r="BK452">
        <v>879.57142856999997</v>
      </c>
      <c r="BL452">
        <v>850.42857142000003</v>
      </c>
      <c r="BM452">
        <v>17.78449371</v>
      </c>
      <c r="BN452">
        <v>2.070309</v>
      </c>
      <c r="BO452">
        <v>0.35078756999999999</v>
      </c>
      <c r="BP452">
        <v>0.31379449999999998</v>
      </c>
      <c r="BQ452">
        <v>33.561784410000001</v>
      </c>
      <c r="BR452">
        <v>835.28571427999998</v>
      </c>
      <c r="BS452">
        <v>7696.4803107099997</v>
      </c>
      <c r="BT452">
        <v>40548.77231914</v>
      </c>
      <c r="BU452">
        <v>144291.81891741999</v>
      </c>
      <c r="BV452">
        <v>1033845.57475385</v>
      </c>
      <c r="BW452">
        <v>2607.1096181399998</v>
      </c>
      <c r="BX452">
        <v>53.916538459999998</v>
      </c>
      <c r="BY452">
        <v>11.05917271</v>
      </c>
      <c r="BZ452">
        <v>483.42857142000003</v>
      </c>
      <c r="CA452">
        <v>445.65476189999998</v>
      </c>
      <c r="CB452">
        <v>482.14285713999999</v>
      </c>
      <c r="CC452">
        <v>480.84722221999999</v>
      </c>
      <c r="CD452">
        <v>484.57142857000002</v>
      </c>
      <c r="CE452">
        <v>380.78571427999998</v>
      </c>
      <c r="CF452">
        <v>355.45238095000002</v>
      </c>
      <c r="CG452">
        <v>383.17857142000003</v>
      </c>
      <c r="CH452">
        <v>385.48611111000002</v>
      </c>
      <c r="CI452">
        <v>381.35714285</v>
      </c>
      <c r="CJ452">
        <v>102.57142856999999</v>
      </c>
      <c r="CK452">
        <v>90.202380950000006</v>
      </c>
      <c r="CL452">
        <v>98.964285709999999</v>
      </c>
      <c r="CM452">
        <v>95.361111109999996</v>
      </c>
      <c r="CN452">
        <v>101.78571427999999</v>
      </c>
      <c r="CO452">
        <v>3.9333524199999998</v>
      </c>
      <c r="CP452">
        <v>86.714285709999999</v>
      </c>
      <c r="CQ452">
        <v>72.737915880000003</v>
      </c>
      <c r="CR452">
        <v>17.3</v>
      </c>
      <c r="CS452">
        <v>32.714285709999999</v>
      </c>
      <c r="CT452">
        <v>86.857142850000002</v>
      </c>
      <c r="CU452">
        <v>84.571428569999995</v>
      </c>
      <c r="CV452">
        <v>76.287698410000004</v>
      </c>
      <c r="CW452">
        <v>57.357142850000002</v>
      </c>
      <c r="CX452">
        <v>31.857142849999999</v>
      </c>
      <c r="CY452">
        <v>71.428571419999997</v>
      </c>
      <c r="CZ452">
        <v>77.428571419999997</v>
      </c>
      <c r="DA452">
        <v>87.714285709999999</v>
      </c>
      <c r="DB452">
        <v>679.64285714000005</v>
      </c>
      <c r="DC452">
        <v>30.428571420000001</v>
      </c>
      <c r="DD452">
        <v>70.142857140000004</v>
      </c>
      <c r="DE452">
        <v>77.714285709999999</v>
      </c>
      <c r="DF452">
        <v>87.142857140000004</v>
      </c>
      <c r="DG452">
        <v>746.57142856999997</v>
      </c>
      <c r="DH452" t="e">
        <v>#N/A</v>
      </c>
      <c r="DI452" t="e">
        <v>#N/A</v>
      </c>
      <c r="DJ452" t="e">
        <v>#N/A</v>
      </c>
      <c r="DK452" t="e">
        <v>#N/A</v>
      </c>
      <c r="DL452" t="e">
        <v>#N/A</v>
      </c>
      <c r="DM452" t="e">
        <v>#N/A</v>
      </c>
      <c r="DN452" t="e">
        <v>#N/A</v>
      </c>
      <c r="DO452" t="e">
        <v>#N/A</v>
      </c>
      <c r="DP452" t="e">
        <v>#N/A</v>
      </c>
      <c r="DQ452" t="e">
        <v>#N/A</v>
      </c>
      <c r="DR452" t="e">
        <v>#N/A</v>
      </c>
      <c r="DS452" t="e">
        <v>#N/A</v>
      </c>
      <c r="DT452" t="e">
        <v>#N/A</v>
      </c>
      <c r="DU452" t="e">
        <v>#N/A</v>
      </c>
      <c r="DV452" t="e">
        <v>#N/A</v>
      </c>
      <c r="DW452" t="e">
        <v>#N/A</v>
      </c>
      <c r="DX452" t="e">
        <v>#N/A</v>
      </c>
      <c r="DY452" t="e">
        <v>#N/A</v>
      </c>
      <c r="DZ452" t="e">
        <v>#N/A</v>
      </c>
      <c r="EA452" t="e">
        <v>#N/A</v>
      </c>
      <c r="EB452" t="e">
        <v>#N/A</v>
      </c>
      <c r="EC452" t="e">
        <v>#N/A</v>
      </c>
    </row>
    <row r="453" spans="1:133" customFormat="1" x14ac:dyDescent="0.25">
      <c r="A453" t="s">
        <v>1168</v>
      </c>
      <c r="B453" t="s">
        <v>1458</v>
      </c>
      <c r="C453">
        <v>453</v>
      </c>
      <c r="D453">
        <v>189995.51997560321</v>
      </c>
      <c r="E453">
        <v>153.50419412561286</v>
      </c>
      <c r="F453">
        <v>531.40259199391426</v>
      </c>
      <c r="G453">
        <v>47741.882419548172</v>
      </c>
      <c r="H453">
        <v>94.428571419999997</v>
      </c>
      <c r="I453">
        <v>29.29436428</v>
      </c>
      <c r="J453">
        <v>43.481254849999999</v>
      </c>
      <c r="K453">
        <v>7.6589580000000002</v>
      </c>
      <c r="L453">
        <v>5.5116445699999996</v>
      </c>
      <c r="M453">
        <v>5954.2857142800003</v>
      </c>
      <c r="N453">
        <v>4170.2857142800003</v>
      </c>
      <c r="O453">
        <v>4184.7142857099998</v>
      </c>
      <c r="P453">
        <v>4190.5714285699996</v>
      </c>
      <c r="Q453">
        <v>4190</v>
      </c>
      <c r="R453">
        <v>4197.1428571400002</v>
      </c>
      <c r="S453">
        <v>1784</v>
      </c>
      <c r="T453">
        <v>1479.71428571</v>
      </c>
      <c r="U453">
        <v>1551.71428571</v>
      </c>
      <c r="V453">
        <v>1594.71428571</v>
      </c>
      <c r="W453">
        <v>1668.5714285700001</v>
      </c>
      <c r="X453">
        <v>18.926216709999998</v>
      </c>
      <c r="Y453">
        <v>0.92869984999999999</v>
      </c>
      <c r="Z453">
        <v>4137</v>
      </c>
      <c r="AA453">
        <v>4089.42857142</v>
      </c>
      <c r="AB453">
        <v>4061.42857142</v>
      </c>
      <c r="AC453">
        <v>4049.5533</v>
      </c>
      <c r="AD453">
        <v>1900.8571428499999</v>
      </c>
      <c r="AE453">
        <v>2034.42857142</v>
      </c>
      <c r="AF453">
        <v>2166.8571428499999</v>
      </c>
      <c r="AG453">
        <v>2301.2380571399999</v>
      </c>
      <c r="AH453">
        <v>62533.844014570001</v>
      </c>
      <c r="AI453">
        <v>9770.5822998500007</v>
      </c>
      <c r="AJ453">
        <v>-41.496724</v>
      </c>
      <c r="AK453">
        <v>109.78088628</v>
      </c>
      <c r="AL453">
        <v>213923.32808400001</v>
      </c>
      <c r="AM453">
        <v>65.296428570000003</v>
      </c>
      <c r="AN453">
        <v>2.09370879</v>
      </c>
      <c r="AO453">
        <v>2.6485797099999999</v>
      </c>
      <c r="AP453">
        <v>-10.333957140000001</v>
      </c>
      <c r="AQ453">
        <v>-2.0346571400000002</v>
      </c>
      <c r="AR453">
        <v>-2.6211857099999998</v>
      </c>
      <c r="AS453">
        <v>-8.2965714199999994</v>
      </c>
      <c r="AT453">
        <v>-9.53044285</v>
      </c>
      <c r="AU453">
        <v>244973.58144914001</v>
      </c>
      <c r="AV453">
        <v>208255.70164213999</v>
      </c>
      <c r="AW453">
        <v>207987.77303757</v>
      </c>
      <c r="AX453">
        <v>222552.55040713999</v>
      </c>
      <c r="AY453">
        <v>234872.75191142</v>
      </c>
      <c r="AZ453">
        <v>16841.404466569998</v>
      </c>
      <c r="BA453">
        <v>450.35418542000002</v>
      </c>
      <c r="BB453">
        <v>2677.78083642</v>
      </c>
      <c r="BC453">
        <v>176.06487342</v>
      </c>
      <c r="BD453">
        <v>85.677831139999995</v>
      </c>
      <c r="BE453">
        <v>72493.404719710001</v>
      </c>
      <c r="BF453">
        <v>57981.635617139997</v>
      </c>
      <c r="BG453">
        <v>6.9787402800000002</v>
      </c>
      <c r="BH453">
        <v>412.14285713999999</v>
      </c>
      <c r="BI453">
        <v>442.88095238</v>
      </c>
      <c r="BJ453">
        <v>453.41666665999998</v>
      </c>
      <c r="BK453">
        <v>424.85714285</v>
      </c>
      <c r="BL453">
        <v>408.57142857000002</v>
      </c>
      <c r="BM453">
        <v>17.11090557</v>
      </c>
      <c r="BN453">
        <v>5.4145414000000001</v>
      </c>
      <c r="BO453">
        <v>0.29370513999999998</v>
      </c>
      <c r="BP453">
        <v>0.75519199999999997</v>
      </c>
      <c r="BQ453">
        <v>41.048414809999997</v>
      </c>
      <c r="BR453">
        <v>385.71428571000001</v>
      </c>
      <c r="BS453">
        <v>6270.9172667100001</v>
      </c>
      <c r="BT453">
        <v>40852.172462139999</v>
      </c>
      <c r="BU453">
        <v>138936.83517028001</v>
      </c>
      <c r="BV453">
        <v>1026612.202103</v>
      </c>
      <c r="BW453">
        <v>2010.2448091399999</v>
      </c>
      <c r="BX453">
        <v>68.834952979999997</v>
      </c>
      <c r="BY453">
        <v>10.590833</v>
      </c>
      <c r="BZ453">
        <v>250.71428571000001</v>
      </c>
      <c r="CA453">
        <v>235.08333332999999</v>
      </c>
      <c r="CB453">
        <v>239.02380951999999</v>
      </c>
      <c r="CC453">
        <v>228.58333332999999</v>
      </c>
      <c r="CD453">
        <v>238.71428571000001</v>
      </c>
      <c r="CE453">
        <v>196.35714285</v>
      </c>
      <c r="CF453">
        <v>184.59523809000001</v>
      </c>
      <c r="CG453">
        <v>186.60714285</v>
      </c>
      <c r="CH453">
        <v>176.16666666</v>
      </c>
      <c r="CI453">
        <v>184.5</v>
      </c>
      <c r="CJ453">
        <v>54.214285709999999</v>
      </c>
      <c r="CK453">
        <v>50.488095229999999</v>
      </c>
      <c r="CL453">
        <v>52.416666659999997</v>
      </c>
      <c r="CM453">
        <v>52.416666659999997</v>
      </c>
      <c r="CN453">
        <v>53.857142850000002</v>
      </c>
      <c r="CO453">
        <v>4.0002638499999996</v>
      </c>
      <c r="CP453">
        <v>86</v>
      </c>
      <c r="CQ453">
        <v>79.51805555</v>
      </c>
      <c r="CR453">
        <v>11.857142850000001</v>
      </c>
      <c r="CS453">
        <v>35.285714280000001</v>
      </c>
      <c r="CT453">
        <v>86.428571419999997</v>
      </c>
      <c r="CU453">
        <v>85</v>
      </c>
      <c r="CV453">
        <v>80.661111109999993</v>
      </c>
      <c r="CW453">
        <v>29.285714280000001</v>
      </c>
      <c r="CX453">
        <v>32.857142850000002</v>
      </c>
      <c r="CY453">
        <v>67.285714279999993</v>
      </c>
      <c r="CZ453">
        <v>75.142857140000004</v>
      </c>
      <c r="DA453">
        <v>86.857142850000002</v>
      </c>
      <c r="DB453">
        <v>435.21428571000001</v>
      </c>
      <c r="DC453">
        <v>34</v>
      </c>
      <c r="DD453">
        <v>68</v>
      </c>
      <c r="DE453">
        <v>77.571428569999995</v>
      </c>
      <c r="DF453">
        <v>87.285714279999993</v>
      </c>
      <c r="DG453">
        <v>641</v>
      </c>
      <c r="DH453" t="e">
        <v>#N/A</v>
      </c>
      <c r="DI453" t="e">
        <v>#N/A</v>
      </c>
      <c r="DJ453" t="e">
        <v>#N/A</v>
      </c>
      <c r="DK453" t="e">
        <v>#N/A</v>
      </c>
      <c r="DL453" t="e">
        <v>#N/A</v>
      </c>
      <c r="DM453" t="e">
        <v>#N/A</v>
      </c>
      <c r="DN453" t="e">
        <v>#N/A</v>
      </c>
      <c r="DO453" t="e">
        <v>#N/A</v>
      </c>
      <c r="DP453" t="e">
        <v>#N/A</v>
      </c>
      <c r="DQ453" t="e">
        <v>#N/A</v>
      </c>
      <c r="DR453" t="e">
        <v>#N/A</v>
      </c>
      <c r="DS453" t="e">
        <v>#N/A</v>
      </c>
      <c r="DT453" t="e">
        <v>#N/A</v>
      </c>
      <c r="DU453" t="e">
        <v>#N/A</v>
      </c>
      <c r="DV453" t="e">
        <v>#N/A</v>
      </c>
      <c r="DW453" t="e">
        <v>#N/A</v>
      </c>
      <c r="DX453" t="e">
        <v>#N/A</v>
      </c>
      <c r="DY453" t="e">
        <v>#N/A</v>
      </c>
      <c r="DZ453" t="e">
        <v>#N/A</v>
      </c>
      <c r="EA453" t="e">
        <v>#N/A</v>
      </c>
      <c r="EB453" t="e">
        <v>#N/A</v>
      </c>
      <c r="EC453" t="e">
        <v>#N/A</v>
      </c>
    </row>
    <row r="454" spans="1:133" customFormat="1" x14ac:dyDescent="0.25">
      <c r="A454" t="s">
        <v>1169</v>
      </c>
      <c r="B454" t="s">
        <v>1459</v>
      </c>
      <c r="C454">
        <v>454</v>
      </c>
      <c r="D454">
        <v>179280.6902795957</v>
      </c>
      <c r="E454">
        <v>85.622919595083047</v>
      </c>
      <c r="F454">
        <v>932.81995405363818</v>
      </c>
      <c r="G454">
        <v>60858.580693085314</v>
      </c>
      <c r="H454">
        <v>85</v>
      </c>
      <c r="I454">
        <v>28.769422280000001</v>
      </c>
      <c r="J454">
        <v>28.383292569999998</v>
      </c>
      <c r="K454">
        <v>8.6911710000000006</v>
      </c>
      <c r="L454">
        <v>6.3556119999999998</v>
      </c>
      <c r="M454">
        <v>7497.2857142800003</v>
      </c>
      <c r="N454">
        <v>5367</v>
      </c>
      <c r="O454">
        <v>5290.7142857099998</v>
      </c>
      <c r="P454">
        <v>5304</v>
      </c>
      <c r="Q454">
        <v>5347.7142857099998</v>
      </c>
      <c r="R454">
        <v>5370.2857142800003</v>
      </c>
      <c r="S454">
        <v>2130.2857142799999</v>
      </c>
      <c r="T454">
        <v>1804.42857142</v>
      </c>
      <c r="U454">
        <v>1875.42857142</v>
      </c>
      <c r="V454">
        <v>1927.8571428499999</v>
      </c>
      <c r="W454">
        <v>2013</v>
      </c>
      <c r="X454">
        <v>22.131729570000001</v>
      </c>
      <c r="Y454">
        <v>1.0581888500000001</v>
      </c>
      <c r="Z454">
        <v>5356.7142857099998</v>
      </c>
      <c r="AA454">
        <v>5308.8571428499999</v>
      </c>
      <c r="AB454">
        <v>5222</v>
      </c>
      <c r="AC454">
        <v>5201.0403285700004</v>
      </c>
      <c r="AD454">
        <v>2261.42857142</v>
      </c>
      <c r="AE454">
        <v>2410.7142857099998</v>
      </c>
      <c r="AF454">
        <v>2505</v>
      </c>
      <c r="AG454">
        <v>2651.49017142</v>
      </c>
      <c r="AH454">
        <v>63104.869302849998</v>
      </c>
      <c r="AI454">
        <v>11503.310700280001</v>
      </c>
      <c r="AJ454">
        <v>-22.486905419999999</v>
      </c>
      <c r="AK454">
        <v>227.94510757</v>
      </c>
      <c r="AL454">
        <v>221082.20833857</v>
      </c>
      <c r="AM454">
        <v>49.669714280000001</v>
      </c>
      <c r="AN454">
        <v>2.6804534100000001</v>
      </c>
      <c r="AO454">
        <v>12.15412066</v>
      </c>
      <c r="AP454">
        <v>-5.6178428499999997</v>
      </c>
      <c r="AQ454">
        <v>-3.2111428499999999</v>
      </c>
      <c r="AR454">
        <v>-3.2434285699999998</v>
      </c>
      <c r="AS454">
        <v>-3.7230142800000001</v>
      </c>
      <c r="AT454">
        <v>-4.5395571400000003</v>
      </c>
      <c r="AU454">
        <v>376054.04333328002</v>
      </c>
      <c r="AV454">
        <v>295950.90549656999</v>
      </c>
      <c r="AW454">
        <v>306344.66608842002</v>
      </c>
      <c r="AX454">
        <v>333199.46371942002</v>
      </c>
      <c r="AY454">
        <v>355580.77310570999</v>
      </c>
      <c r="AZ454">
        <v>21833.72310857</v>
      </c>
      <c r="BA454">
        <v>662.58630200000005</v>
      </c>
      <c r="BB454">
        <v>4180.0123955700001</v>
      </c>
      <c r="BC454">
        <v>115.18931171</v>
      </c>
      <c r="BD454">
        <v>111.20241071</v>
      </c>
      <c r="BE454">
        <v>92269.228958000007</v>
      </c>
      <c r="BF454">
        <v>76401.532663570004</v>
      </c>
      <c r="BG454">
        <v>6.0212777099999997</v>
      </c>
      <c r="BH454">
        <v>444.71428571000001</v>
      </c>
      <c r="BI454">
        <v>459.38095238</v>
      </c>
      <c r="BJ454">
        <v>451.35714285</v>
      </c>
      <c r="BK454">
        <v>438.71428571000001</v>
      </c>
      <c r="BL454">
        <v>433.85714285</v>
      </c>
      <c r="BM454">
        <v>15.285483279999999</v>
      </c>
      <c r="BN454">
        <v>2.6912797500000001</v>
      </c>
      <c r="BO454">
        <v>0.43727828000000002</v>
      </c>
      <c r="BP454">
        <v>0.40829327999999998</v>
      </c>
      <c r="BQ454">
        <v>38.251793220000003</v>
      </c>
      <c r="BR454">
        <v>390.57142857000002</v>
      </c>
      <c r="BS454">
        <v>6206.37612885</v>
      </c>
      <c r="BT454">
        <v>34994.900421420003</v>
      </c>
      <c r="BU454">
        <v>123046.838468</v>
      </c>
      <c r="BV454">
        <v>1019307.79576457</v>
      </c>
      <c r="BW454">
        <v>2094.8729258499998</v>
      </c>
      <c r="BX454">
        <v>81.076235690000004</v>
      </c>
      <c r="BY454">
        <v>9.2653768500000009</v>
      </c>
      <c r="BZ454">
        <v>258.07142857000002</v>
      </c>
      <c r="CA454">
        <v>256.10714285</v>
      </c>
      <c r="CB454">
        <v>269.06944443999998</v>
      </c>
      <c r="CC454">
        <v>257.77777777</v>
      </c>
      <c r="CD454">
        <v>257.78571427999998</v>
      </c>
      <c r="CE454">
        <v>196.64285713999999</v>
      </c>
      <c r="CF454">
        <v>197.5</v>
      </c>
      <c r="CG454">
        <v>209.18055555000001</v>
      </c>
      <c r="CH454">
        <v>198.875</v>
      </c>
      <c r="CI454">
        <v>195.28571428000001</v>
      </c>
      <c r="CJ454">
        <v>61.357142850000002</v>
      </c>
      <c r="CK454">
        <v>58.607142850000002</v>
      </c>
      <c r="CL454">
        <v>59.888888880000003</v>
      </c>
      <c r="CM454">
        <v>58.90277777</v>
      </c>
      <c r="CN454">
        <v>62.785714280000001</v>
      </c>
      <c r="CO454">
        <v>3.4472585699999998</v>
      </c>
      <c r="CP454">
        <v>85.857142850000002</v>
      </c>
      <c r="CQ454">
        <v>79</v>
      </c>
      <c r="CR454">
        <v>15.65</v>
      </c>
      <c r="CS454">
        <v>32.428571419999997</v>
      </c>
      <c r="CT454">
        <v>83.857142850000002</v>
      </c>
      <c r="CU454">
        <v>83.857142850000002</v>
      </c>
      <c r="CV454">
        <v>79.333333330000002</v>
      </c>
      <c r="CW454">
        <v>69</v>
      </c>
      <c r="CX454">
        <v>28.857142849999999</v>
      </c>
      <c r="CY454">
        <v>59.714285709999999</v>
      </c>
      <c r="CZ454">
        <v>71.714285709999999</v>
      </c>
      <c r="DA454">
        <v>82.571428569999995</v>
      </c>
      <c r="DB454">
        <v>672.5</v>
      </c>
      <c r="DC454">
        <v>28.571428569999998</v>
      </c>
      <c r="DD454">
        <v>67.285714279999993</v>
      </c>
      <c r="DE454">
        <v>75.714285709999999</v>
      </c>
      <c r="DF454">
        <v>84.142857140000004</v>
      </c>
      <c r="DG454">
        <v>850.35714284999995</v>
      </c>
      <c r="DH454" t="e">
        <v>#N/A</v>
      </c>
      <c r="DI454" t="e">
        <v>#N/A</v>
      </c>
      <c r="DJ454" t="e">
        <v>#N/A</v>
      </c>
      <c r="DK454" t="e">
        <v>#N/A</v>
      </c>
      <c r="DL454" t="e">
        <v>#N/A</v>
      </c>
      <c r="DM454" t="e">
        <v>#N/A</v>
      </c>
      <c r="DN454" t="e">
        <v>#N/A</v>
      </c>
      <c r="DO454" t="e">
        <v>#N/A</v>
      </c>
      <c r="DP454" t="e">
        <v>#N/A</v>
      </c>
      <c r="DQ454" t="e">
        <v>#N/A</v>
      </c>
      <c r="DR454" t="e">
        <v>#N/A</v>
      </c>
      <c r="DS454" t="e">
        <v>#N/A</v>
      </c>
      <c r="DT454" t="e">
        <v>#N/A</v>
      </c>
      <c r="DU454" t="e">
        <v>#N/A</v>
      </c>
      <c r="DV454" t="e">
        <v>#N/A</v>
      </c>
      <c r="DW454" t="e">
        <v>#N/A</v>
      </c>
      <c r="DX454" t="e">
        <v>#N/A</v>
      </c>
      <c r="DY454" t="e">
        <v>#N/A</v>
      </c>
      <c r="DZ454" t="e">
        <v>#N/A</v>
      </c>
      <c r="EA454" t="e">
        <v>#N/A</v>
      </c>
      <c r="EB454" t="e">
        <v>#N/A</v>
      </c>
      <c r="EC454" t="e">
        <v>#N/A</v>
      </c>
    </row>
    <row r="455" spans="1:133" customFormat="1" x14ac:dyDescent="0.25">
      <c r="A455" t="s">
        <v>1170</v>
      </c>
      <c r="B455" t="s">
        <v>1460</v>
      </c>
      <c r="C455">
        <v>455</v>
      </c>
      <c r="D455">
        <v>44808.323332735687</v>
      </c>
      <c r="E455">
        <v>75.417583628125826</v>
      </c>
      <c r="F455">
        <v>1168.3067095755389</v>
      </c>
      <c r="G455">
        <v>63414.463461005704</v>
      </c>
      <c r="H455">
        <v>63.571428570000002</v>
      </c>
      <c r="I455">
        <v>26.809999569999999</v>
      </c>
      <c r="J455">
        <v>18.666013710000001</v>
      </c>
      <c r="K455">
        <v>12.136188280000001</v>
      </c>
      <c r="L455">
        <v>7.5514008500000003</v>
      </c>
      <c r="M455">
        <v>1956.1428571399999</v>
      </c>
      <c r="N455">
        <v>1425.5714285700001</v>
      </c>
      <c r="O455">
        <v>1402.5714285700001</v>
      </c>
      <c r="P455">
        <v>1400.42857142</v>
      </c>
      <c r="Q455">
        <v>1409</v>
      </c>
      <c r="R455">
        <v>1420.42857142</v>
      </c>
      <c r="S455">
        <v>530.57142856999997</v>
      </c>
      <c r="T455">
        <v>513.42857142000003</v>
      </c>
      <c r="U455">
        <v>518.57142856999997</v>
      </c>
      <c r="V455">
        <v>520.14285714000005</v>
      </c>
      <c r="W455">
        <v>521.14285714000005</v>
      </c>
      <c r="X455">
        <v>28.18752842</v>
      </c>
      <c r="Y455">
        <v>1.32582657</v>
      </c>
      <c r="Z455">
        <v>1399.5714285700001</v>
      </c>
      <c r="AA455">
        <v>1387.71428571</v>
      </c>
      <c r="AB455">
        <v>1366.2857142800001</v>
      </c>
      <c r="AC455">
        <v>1375.2751285700001</v>
      </c>
      <c r="AD455">
        <v>565.42857142000003</v>
      </c>
      <c r="AE455">
        <v>587.85714284999995</v>
      </c>
      <c r="AF455">
        <v>606.85714284999995</v>
      </c>
      <c r="AG455">
        <v>621.13364285</v>
      </c>
      <c r="AH455">
        <v>77677.454685000004</v>
      </c>
      <c r="AI455">
        <v>18401.059701279999</v>
      </c>
      <c r="AJ455">
        <v>8.7990541400000009</v>
      </c>
      <c r="AK455">
        <v>70.811005710000003</v>
      </c>
      <c r="AL455">
        <v>291850.25422785</v>
      </c>
      <c r="AM455">
        <v>52.351285709999999</v>
      </c>
      <c r="AN455">
        <v>1.76007157</v>
      </c>
      <c r="AO455">
        <v>13.27920471</v>
      </c>
      <c r="AP455">
        <v>8.3983714200000001</v>
      </c>
      <c r="AQ455">
        <v>9.5480142800000003</v>
      </c>
      <c r="AR455">
        <v>9.4850857099999999</v>
      </c>
      <c r="AS455">
        <v>9.2428000000000008</v>
      </c>
      <c r="AT455">
        <v>7.9796428500000003</v>
      </c>
      <c r="AU455">
        <v>415004.59067900002</v>
      </c>
      <c r="AV455">
        <v>293921.31787028001</v>
      </c>
      <c r="AW455">
        <v>291753.41938313999</v>
      </c>
      <c r="AX455">
        <v>303898.45319014002</v>
      </c>
      <c r="AY455">
        <v>343629.69036671001</v>
      </c>
      <c r="AZ455">
        <v>26606.75863914</v>
      </c>
      <c r="BA455">
        <v>1260.5649085699999</v>
      </c>
      <c r="BB455">
        <v>6610.19452585</v>
      </c>
      <c r="BC455">
        <v>130.75022985000001</v>
      </c>
      <c r="BD455">
        <v>477.99790899999999</v>
      </c>
      <c r="BE455">
        <v>128126.18772685</v>
      </c>
      <c r="BF455">
        <v>99149.027610849997</v>
      </c>
      <c r="BG455">
        <v>6.52202328</v>
      </c>
      <c r="BH455">
        <v>126.14285714</v>
      </c>
      <c r="BI455">
        <v>149.36904761</v>
      </c>
      <c r="BJ455">
        <v>155.51190475999999</v>
      </c>
      <c r="BK455">
        <v>153.28571428000001</v>
      </c>
      <c r="BL455">
        <v>141.85714285</v>
      </c>
      <c r="BM455">
        <v>16.309050710000001</v>
      </c>
      <c r="BN455">
        <v>4.3083903299999999</v>
      </c>
      <c r="BO455">
        <v>0.67645440000000001</v>
      </c>
      <c r="BP455">
        <v>0.83412379999999997</v>
      </c>
      <c r="BQ455">
        <v>31.875839769999999</v>
      </c>
      <c r="BR455">
        <v>117.14285714</v>
      </c>
      <c r="BS455">
        <v>9850.6406187100001</v>
      </c>
      <c r="BT455">
        <v>42632.814607849999</v>
      </c>
      <c r="BU455">
        <v>161490.05410956999</v>
      </c>
      <c r="BV455">
        <v>1120744.8911335701</v>
      </c>
      <c r="BW455">
        <v>2359.5756321399999</v>
      </c>
      <c r="BX455">
        <v>45.732433610000001</v>
      </c>
      <c r="BY455">
        <v>11.89126514</v>
      </c>
      <c r="BZ455">
        <v>72.785714279999993</v>
      </c>
      <c r="CA455">
        <v>79.130952379999997</v>
      </c>
      <c r="CB455">
        <v>78.222222220000006</v>
      </c>
      <c r="CC455">
        <v>70.416666660000004</v>
      </c>
      <c r="CD455">
        <v>69.642857140000004</v>
      </c>
      <c r="CE455">
        <v>60.714285709999999</v>
      </c>
      <c r="CF455">
        <v>64.738095240000007</v>
      </c>
      <c r="CG455">
        <v>62.90277777</v>
      </c>
      <c r="CH455">
        <v>57.316666669999996</v>
      </c>
      <c r="CI455">
        <v>60</v>
      </c>
      <c r="CJ455">
        <v>11.71428571</v>
      </c>
      <c r="CK455">
        <v>14.39285714</v>
      </c>
      <c r="CL455">
        <v>15.31944444</v>
      </c>
      <c r="CM455">
        <v>13.1</v>
      </c>
      <c r="CN455">
        <v>12.58333333</v>
      </c>
      <c r="CO455">
        <v>3.7870507099999999</v>
      </c>
      <c r="CP455">
        <v>86.285714279999993</v>
      </c>
      <c r="CR455">
        <v>12.75</v>
      </c>
      <c r="CS455">
        <v>31.285714280000001</v>
      </c>
      <c r="CT455">
        <v>92.285714279999993</v>
      </c>
      <c r="CU455">
        <v>88</v>
      </c>
      <c r="CW455">
        <v>23</v>
      </c>
      <c r="CX455">
        <v>30.571428569999998</v>
      </c>
      <c r="CY455">
        <v>63.428571419999997</v>
      </c>
      <c r="CZ455">
        <v>78.571428569999995</v>
      </c>
      <c r="DA455">
        <v>86.857142850000002</v>
      </c>
      <c r="DB455">
        <v>704.85714284999995</v>
      </c>
      <c r="DC455">
        <v>25.857142849999999</v>
      </c>
      <c r="DD455">
        <v>60.571428570000002</v>
      </c>
      <c r="DE455">
        <v>74.142857140000004</v>
      </c>
      <c r="DF455">
        <v>83.142857140000004</v>
      </c>
      <c r="DG455">
        <v>1115.6428571399999</v>
      </c>
      <c r="DH455" t="e">
        <v>#N/A</v>
      </c>
      <c r="DI455" t="e">
        <v>#N/A</v>
      </c>
      <c r="DJ455" t="e">
        <v>#N/A</v>
      </c>
      <c r="DK455" t="e">
        <v>#N/A</v>
      </c>
      <c r="DL455" t="e">
        <v>#N/A</v>
      </c>
      <c r="DM455" t="e">
        <v>#N/A</v>
      </c>
      <c r="DN455" t="e">
        <v>#N/A</v>
      </c>
      <c r="DO455" t="e">
        <v>#N/A</v>
      </c>
      <c r="DP455" t="e">
        <v>#N/A</v>
      </c>
      <c r="DQ455" t="e">
        <v>#N/A</v>
      </c>
      <c r="DR455" t="e">
        <v>#N/A</v>
      </c>
      <c r="DS455" t="e">
        <v>#N/A</v>
      </c>
      <c r="DT455" t="e">
        <v>#N/A</v>
      </c>
      <c r="DU455" t="e">
        <v>#N/A</v>
      </c>
      <c r="DV455" t="e">
        <v>#N/A</v>
      </c>
      <c r="DW455" t="e">
        <v>#N/A</v>
      </c>
      <c r="DX455" t="e">
        <v>#N/A</v>
      </c>
      <c r="DY455" t="e">
        <v>#N/A</v>
      </c>
      <c r="DZ455" t="e">
        <v>#N/A</v>
      </c>
      <c r="EA455" t="e">
        <v>#N/A</v>
      </c>
      <c r="EB455" t="e">
        <v>#N/A</v>
      </c>
      <c r="EC455" t="e">
        <v>#N/A</v>
      </c>
    </row>
    <row r="456" spans="1:133" customFormat="1" x14ac:dyDescent="0.25">
      <c r="A456" t="s">
        <v>1171</v>
      </c>
      <c r="B456" t="s">
        <v>1461</v>
      </c>
      <c r="C456">
        <v>456</v>
      </c>
      <c r="D456">
        <v>80030.423222534446</v>
      </c>
      <c r="E456">
        <v>66.388687992727412</v>
      </c>
      <c r="F456">
        <v>1163.1814403146402</v>
      </c>
      <c r="G456">
        <v>46935.229832240759</v>
      </c>
      <c r="H456">
        <v>70.571428569999995</v>
      </c>
      <c r="I456">
        <v>28.57429857</v>
      </c>
      <c r="J456">
        <v>18.899013570000001</v>
      </c>
      <c r="K456">
        <v>12.275836569999999</v>
      </c>
      <c r="L456">
        <v>7.9802771400000001</v>
      </c>
      <c r="M456">
        <v>3110.5714285700001</v>
      </c>
      <c r="N456">
        <v>2218.7142857099998</v>
      </c>
      <c r="O456">
        <v>2192.2857142799999</v>
      </c>
      <c r="P456">
        <v>2198.8571428499999</v>
      </c>
      <c r="Q456">
        <v>2207.7142857099998</v>
      </c>
      <c r="R456">
        <v>2216.2857142799999</v>
      </c>
      <c r="S456">
        <v>891.85714284999995</v>
      </c>
      <c r="T456">
        <v>817.28571427999998</v>
      </c>
      <c r="U456">
        <v>834.57142856999997</v>
      </c>
      <c r="V456">
        <v>845.42857142000003</v>
      </c>
      <c r="W456">
        <v>862.28571427999998</v>
      </c>
      <c r="X456">
        <v>27.927884710000001</v>
      </c>
      <c r="Y456">
        <v>1.4076585699999999</v>
      </c>
      <c r="Z456">
        <v>2178.1428571400002</v>
      </c>
      <c r="AA456">
        <v>2148.1428571400002</v>
      </c>
      <c r="AB456">
        <v>2115.1428571400002</v>
      </c>
      <c r="AC456">
        <v>2116.2199714200001</v>
      </c>
      <c r="AD456">
        <v>929.85714284999995</v>
      </c>
      <c r="AE456">
        <v>973.71428571000001</v>
      </c>
      <c r="AF456">
        <v>1005.8571428499999</v>
      </c>
      <c r="AG456">
        <v>1049.7489857099999</v>
      </c>
      <c r="AH456">
        <v>70436.08922342</v>
      </c>
      <c r="AI456">
        <v>16804.007543849999</v>
      </c>
      <c r="AJ456">
        <v>0.85573328000000004</v>
      </c>
      <c r="AK456">
        <v>62.641479850000003</v>
      </c>
      <c r="AL456">
        <v>247233.56156757</v>
      </c>
      <c r="AM456">
        <v>51.370571419999997</v>
      </c>
      <c r="AN456">
        <v>2.8818975199999999</v>
      </c>
      <c r="AO456">
        <v>16.134334419999998</v>
      </c>
      <c r="AP456">
        <v>-5.3228570000000003E-2</v>
      </c>
      <c r="AQ456">
        <v>-4.8103142800000001</v>
      </c>
      <c r="AR456">
        <v>-7.1540428499999997</v>
      </c>
      <c r="AS456">
        <v>-4.1120285699999997</v>
      </c>
      <c r="AT456">
        <v>-0.62151427999999997</v>
      </c>
      <c r="AU456">
        <v>430118.36349613999</v>
      </c>
      <c r="AV456">
        <v>324469.17084570997</v>
      </c>
      <c r="AW456">
        <v>314352.47827671003</v>
      </c>
      <c r="AX456">
        <v>357535.62899085</v>
      </c>
      <c r="AY456">
        <v>379618.24503256998</v>
      </c>
      <c r="AZ456">
        <v>29099.009436709999</v>
      </c>
      <c r="BA456">
        <v>1216.7480901399999</v>
      </c>
      <c r="BB456">
        <v>7223.5720545699996</v>
      </c>
      <c r="BC456">
        <v>255.60559456999999</v>
      </c>
      <c r="BD456">
        <v>315.18774285000001</v>
      </c>
      <c r="BE456">
        <v>126800.28062257</v>
      </c>
      <c r="BF456">
        <v>101796.08622971</v>
      </c>
      <c r="BG456">
        <v>6.9335288500000001</v>
      </c>
      <c r="BH456">
        <v>216.42857142</v>
      </c>
      <c r="BI456">
        <v>213.53571428000001</v>
      </c>
      <c r="BJ456">
        <v>223.53571428000001</v>
      </c>
      <c r="BK456">
        <v>216.28571428000001</v>
      </c>
      <c r="BL456">
        <v>222</v>
      </c>
      <c r="BM456">
        <v>16.50282842</v>
      </c>
      <c r="BN456">
        <v>1.5172414000000001</v>
      </c>
      <c r="BO456">
        <v>0.52020915999999995</v>
      </c>
      <c r="BP456">
        <v>0.77913171000000003</v>
      </c>
      <c r="BQ456">
        <v>32.638834920000001</v>
      </c>
      <c r="BR456">
        <v>204.33333332999999</v>
      </c>
      <c r="BS456">
        <v>7730.1812511400003</v>
      </c>
      <c r="BT456">
        <v>33609.652411139999</v>
      </c>
      <c r="BU456">
        <v>118353.00807685</v>
      </c>
      <c r="BV456">
        <v>973600.30647199997</v>
      </c>
      <c r="BW456">
        <v>1643.6168248500001</v>
      </c>
      <c r="BX456">
        <v>46.080062720000001</v>
      </c>
      <c r="BY456">
        <v>9.5859507100000005</v>
      </c>
      <c r="BZ456">
        <v>108.92857142</v>
      </c>
      <c r="CA456">
        <v>105.93055554999999</v>
      </c>
      <c r="CB456">
        <v>106.76666666</v>
      </c>
      <c r="CC456">
        <v>103.05555554999999</v>
      </c>
      <c r="CD456">
        <v>100.28571427999999</v>
      </c>
      <c r="CE456">
        <v>86</v>
      </c>
      <c r="CF456">
        <v>85.430555549999994</v>
      </c>
      <c r="CG456">
        <v>85.3</v>
      </c>
      <c r="CH456">
        <v>80.375</v>
      </c>
      <c r="CI456">
        <v>79.928571419999997</v>
      </c>
      <c r="CJ456">
        <v>22.785714280000001</v>
      </c>
      <c r="CK456">
        <v>20.5</v>
      </c>
      <c r="CL456">
        <v>21.466666660000001</v>
      </c>
      <c r="CM456">
        <v>22.680555550000001</v>
      </c>
      <c r="CN456">
        <v>20.357142849999999</v>
      </c>
      <c r="CO456">
        <v>3.4434202799999998</v>
      </c>
      <c r="CP456">
        <v>86.5</v>
      </c>
      <c r="CQ456">
        <v>69.727366250000003</v>
      </c>
      <c r="CR456">
        <v>17.14285714</v>
      </c>
      <c r="CS456">
        <v>33.428571419999997</v>
      </c>
      <c r="CT456">
        <v>89.142857140000004</v>
      </c>
      <c r="CU456">
        <v>87.142857140000004</v>
      </c>
      <c r="CV456">
        <v>64.814814810000001</v>
      </c>
      <c r="CW456">
        <v>57.5</v>
      </c>
      <c r="CX456">
        <v>29.857142849999999</v>
      </c>
      <c r="CY456">
        <v>68.285714279999993</v>
      </c>
      <c r="CZ456">
        <v>79.285714279999993</v>
      </c>
      <c r="DA456">
        <v>88.714285709999999</v>
      </c>
      <c r="DB456">
        <v>827.57142856999997</v>
      </c>
      <c r="DC456">
        <v>28.285714280000001</v>
      </c>
      <c r="DD456">
        <v>74.714285709999999</v>
      </c>
      <c r="DE456">
        <v>81.142857140000004</v>
      </c>
      <c r="DF456">
        <v>88.428571419999997</v>
      </c>
      <c r="DG456">
        <v>895.57142856999997</v>
      </c>
      <c r="DH456" t="e">
        <v>#N/A</v>
      </c>
      <c r="DI456" t="e">
        <v>#N/A</v>
      </c>
      <c r="DJ456" t="e">
        <v>#N/A</v>
      </c>
      <c r="DK456" t="e">
        <v>#N/A</v>
      </c>
      <c r="DL456" t="e">
        <v>#N/A</v>
      </c>
      <c r="DM456" t="e">
        <v>#N/A</v>
      </c>
      <c r="DN456" t="e">
        <v>#N/A</v>
      </c>
      <c r="DO456" t="e">
        <v>#N/A</v>
      </c>
      <c r="DP456" t="e">
        <v>#N/A</v>
      </c>
      <c r="DQ456" t="e">
        <v>#N/A</v>
      </c>
      <c r="DR456" t="e">
        <v>#N/A</v>
      </c>
      <c r="DS456" t="e">
        <v>#N/A</v>
      </c>
      <c r="DT456" t="e">
        <v>#N/A</v>
      </c>
      <c r="DU456" t="e">
        <v>#N/A</v>
      </c>
      <c r="DV456" t="e">
        <v>#N/A</v>
      </c>
      <c r="DW456" t="e">
        <v>#N/A</v>
      </c>
      <c r="DX456" t="e">
        <v>#N/A</v>
      </c>
      <c r="DY456" t="e">
        <v>#N/A</v>
      </c>
      <c r="DZ456" t="e">
        <v>#N/A</v>
      </c>
      <c r="EA456" t="e">
        <v>#N/A</v>
      </c>
      <c r="EB456" t="e">
        <v>#N/A</v>
      </c>
      <c r="EC456" t="e">
        <v>#N/A</v>
      </c>
    </row>
    <row r="457" spans="1:133" customFormat="1" x14ac:dyDescent="0.25">
      <c r="A457" t="s">
        <v>1172</v>
      </c>
      <c r="B457" t="s">
        <v>1462</v>
      </c>
      <c r="C457">
        <v>457</v>
      </c>
      <c r="D457">
        <v>74205.128695775988</v>
      </c>
      <c r="E457">
        <v>206.89811047613514</v>
      </c>
      <c r="F457">
        <v>761.71616754817956</v>
      </c>
      <c r="G457">
        <v>84950.720250901766</v>
      </c>
      <c r="H457">
        <v>62.857142850000002</v>
      </c>
      <c r="I457">
        <v>27.085131279999999</v>
      </c>
      <c r="J457">
        <v>19.319210850000001</v>
      </c>
      <c r="K457">
        <v>13.095986570000001</v>
      </c>
      <c r="L457">
        <v>8.0755719999999993</v>
      </c>
      <c r="M457">
        <v>2193.42857142</v>
      </c>
      <c r="N457">
        <v>1601</v>
      </c>
      <c r="O457">
        <v>1588.5714285700001</v>
      </c>
      <c r="P457">
        <v>1587.5714285700001</v>
      </c>
      <c r="Q457">
        <v>1592.5714285700001</v>
      </c>
      <c r="R457">
        <v>1601.42857142</v>
      </c>
      <c r="S457">
        <v>592.42857142000003</v>
      </c>
      <c r="T457">
        <v>546.14285714000005</v>
      </c>
      <c r="U457">
        <v>560.42857142000003</v>
      </c>
      <c r="V457">
        <v>568.28571427999998</v>
      </c>
      <c r="W457">
        <v>580.85714284999995</v>
      </c>
      <c r="X457">
        <v>29.942433569999999</v>
      </c>
      <c r="Y457">
        <v>1.33376742</v>
      </c>
      <c r="Z457">
        <v>1588.2857142800001</v>
      </c>
      <c r="AA457">
        <v>1568</v>
      </c>
      <c r="AB457">
        <v>1556.71428571</v>
      </c>
      <c r="AC457">
        <v>1528.3054857100001</v>
      </c>
      <c r="AD457">
        <v>616.71428571000001</v>
      </c>
      <c r="AE457">
        <v>649.28571427999998</v>
      </c>
      <c r="AF457">
        <v>667</v>
      </c>
      <c r="AG457">
        <v>708.14837141999999</v>
      </c>
      <c r="AH457">
        <v>74486.965574710004</v>
      </c>
      <c r="AI457">
        <v>18734.80934471</v>
      </c>
      <c r="AJ457">
        <v>6.1331491400000004</v>
      </c>
      <c r="AK457">
        <v>81.243862280000002</v>
      </c>
      <c r="AL457">
        <v>275312.44357384997</v>
      </c>
      <c r="AM457">
        <v>51.212571420000003</v>
      </c>
      <c r="AN457">
        <v>1.85324661</v>
      </c>
      <c r="AO457">
        <v>13.76135071</v>
      </c>
      <c r="AP457">
        <v>4.6132999999999997</v>
      </c>
      <c r="AQ457">
        <v>4.1280428499999999</v>
      </c>
      <c r="AR457">
        <v>3.5613285700000001</v>
      </c>
      <c r="AS457">
        <v>0.39288571</v>
      </c>
      <c r="AT457">
        <v>-0.71417142</v>
      </c>
      <c r="AU457">
        <v>352169.75852065999</v>
      </c>
      <c r="AV457">
        <v>290956.78370571003</v>
      </c>
      <c r="AW457">
        <v>295975.60624027997</v>
      </c>
      <c r="AX457">
        <v>316510.55224670999</v>
      </c>
      <c r="AY457">
        <v>349958.83514556999</v>
      </c>
      <c r="AZ457">
        <v>28293.617116140002</v>
      </c>
      <c r="BA457">
        <v>1417.7294910000001</v>
      </c>
      <c r="BB457">
        <v>7279.4434365699999</v>
      </c>
      <c r="BC457">
        <v>129.21029571</v>
      </c>
      <c r="BD457">
        <v>137.61582457</v>
      </c>
      <c r="BE457">
        <v>128469.16974657</v>
      </c>
      <c r="BF457">
        <v>104665.613815</v>
      </c>
      <c r="BG457">
        <v>7.8314104999999996</v>
      </c>
      <c r="BH457">
        <v>160.5</v>
      </c>
      <c r="BI457">
        <v>155.33333332999999</v>
      </c>
      <c r="BJ457">
        <v>160.35714285</v>
      </c>
      <c r="BK457">
        <v>160.71428571000001</v>
      </c>
      <c r="BL457">
        <v>166.14285713999999</v>
      </c>
      <c r="BM457">
        <v>20.59184316</v>
      </c>
      <c r="BN457">
        <v>2.5951841999999998</v>
      </c>
      <c r="BO457">
        <v>0.76438382999999999</v>
      </c>
      <c r="BP457">
        <v>0.66436375000000003</v>
      </c>
      <c r="BQ457">
        <v>38.360798539999998</v>
      </c>
      <c r="BR457">
        <v>161.19999999999999</v>
      </c>
      <c r="BS457">
        <v>9689.5152658499992</v>
      </c>
      <c r="BT457">
        <v>39286.844993279999</v>
      </c>
      <c r="BU457">
        <v>145405.77445714001</v>
      </c>
      <c r="BV457">
        <v>1976122.3496689999</v>
      </c>
      <c r="BW457">
        <v>1829.97594914</v>
      </c>
      <c r="BX457">
        <v>66.833791210000001</v>
      </c>
      <c r="BY457">
        <v>7.6942111999999998</v>
      </c>
      <c r="BZ457">
        <v>47.25</v>
      </c>
      <c r="CA457">
        <v>89.569444439999998</v>
      </c>
      <c r="CB457">
        <v>84.805555549999994</v>
      </c>
      <c r="CC457">
        <v>68.869047620000003</v>
      </c>
      <c r="CD457">
        <v>64.357142850000002</v>
      </c>
      <c r="CE457">
        <v>39.799999999999997</v>
      </c>
      <c r="CF457">
        <v>71.347222220000006</v>
      </c>
      <c r="CG457">
        <v>68.208333330000002</v>
      </c>
      <c r="CH457">
        <v>60.347222219999999</v>
      </c>
      <c r="CI457">
        <v>61.8</v>
      </c>
      <c r="CJ457">
        <v>12.6</v>
      </c>
      <c r="CK457">
        <v>18.222222219999999</v>
      </c>
      <c r="CL457">
        <v>16.597222219999999</v>
      </c>
      <c r="CM457">
        <v>14.555555549999999</v>
      </c>
      <c r="CN457">
        <v>15</v>
      </c>
      <c r="CO457">
        <v>2.4988228299999999</v>
      </c>
      <c r="CP457">
        <v>86.25</v>
      </c>
      <c r="CQ457">
        <v>66.472222220000006</v>
      </c>
      <c r="CR457">
        <v>15</v>
      </c>
      <c r="CS457">
        <v>29.714285709999999</v>
      </c>
      <c r="CT457">
        <v>90.428571419999997</v>
      </c>
      <c r="CU457">
        <v>88.714285709999999</v>
      </c>
      <c r="CV457">
        <v>67.75</v>
      </c>
      <c r="CW457">
        <v>38.799999999999997</v>
      </c>
      <c r="CX457">
        <v>31.285714280000001</v>
      </c>
      <c r="CY457">
        <v>67.142857140000004</v>
      </c>
      <c r="CZ457">
        <v>74.571428569999995</v>
      </c>
      <c r="DA457">
        <v>82.857142850000002</v>
      </c>
      <c r="DB457">
        <v>680.42857142000003</v>
      </c>
      <c r="DC457">
        <v>35</v>
      </c>
      <c r="DD457">
        <v>72.285714279999993</v>
      </c>
      <c r="DE457">
        <v>73.857142850000002</v>
      </c>
      <c r="DF457">
        <v>82.428571419999997</v>
      </c>
      <c r="DG457">
        <v>720.92857142000003</v>
      </c>
      <c r="DH457" t="e">
        <v>#N/A</v>
      </c>
      <c r="DI457" t="e">
        <v>#N/A</v>
      </c>
      <c r="DJ457" t="e">
        <v>#N/A</v>
      </c>
      <c r="DK457" t="e">
        <v>#N/A</v>
      </c>
      <c r="DL457" t="e">
        <v>#N/A</v>
      </c>
      <c r="DM457" t="e">
        <v>#N/A</v>
      </c>
      <c r="DN457" t="e">
        <v>#N/A</v>
      </c>
      <c r="DO457" t="e">
        <v>#N/A</v>
      </c>
      <c r="DP457" t="e">
        <v>#N/A</v>
      </c>
      <c r="DQ457" t="e">
        <v>#N/A</v>
      </c>
      <c r="DR457" t="e">
        <v>#N/A</v>
      </c>
      <c r="DS457" t="e">
        <v>#N/A</v>
      </c>
      <c r="DT457" t="e">
        <v>#N/A</v>
      </c>
      <c r="DU457" t="e">
        <v>#N/A</v>
      </c>
      <c r="DV457" t="e">
        <v>#N/A</v>
      </c>
      <c r="DW457" t="e">
        <v>#N/A</v>
      </c>
      <c r="DX457" t="e">
        <v>#N/A</v>
      </c>
      <c r="DY457" t="e">
        <v>#N/A</v>
      </c>
      <c r="DZ457" t="e">
        <v>#N/A</v>
      </c>
      <c r="EA457" t="e">
        <v>#N/A</v>
      </c>
      <c r="EB457" t="e">
        <v>#N/A</v>
      </c>
      <c r="EC457" t="e">
        <v>#N/A</v>
      </c>
    </row>
    <row r="458" spans="1:133" customFormat="1" x14ac:dyDescent="0.25">
      <c r="A458" t="s">
        <v>1173</v>
      </c>
      <c r="B458" t="s">
        <v>1463</v>
      </c>
      <c r="C458">
        <v>458</v>
      </c>
      <c r="D458">
        <v>62348.694517426076</v>
      </c>
      <c r="E458">
        <v>54.613331448283688</v>
      </c>
      <c r="F458">
        <v>1492.794159404936</v>
      </c>
      <c r="G458">
        <v>57326.365088844483</v>
      </c>
      <c r="H458">
        <v>65.857142850000002</v>
      </c>
      <c r="I458">
        <v>26.94076514</v>
      </c>
      <c r="J458">
        <v>21.599664140000002</v>
      </c>
      <c r="K458">
        <v>12.36763871</v>
      </c>
      <c r="L458">
        <v>7.5601428500000001</v>
      </c>
      <c r="M458">
        <v>3715.5714285700001</v>
      </c>
      <c r="N458">
        <v>2716.8571428499999</v>
      </c>
      <c r="O458">
        <v>2639.42857142</v>
      </c>
      <c r="P458">
        <v>2647.2857142799999</v>
      </c>
      <c r="Q458">
        <v>2673.8571428499999</v>
      </c>
      <c r="R458">
        <v>2725.2857142799999</v>
      </c>
      <c r="S458">
        <v>998.71428571000001</v>
      </c>
      <c r="T458">
        <v>902.28571427999998</v>
      </c>
      <c r="U458">
        <v>925.71428571000001</v>
      </c>
      <c r="V458">
        <v>931.42857142000003</v>
      </c>
      <c r="W458">
        <v>954</v>
      </c>
      <c r="X458">
        <v>28.11424714</v>
      </c>
      <c r="Y458">
        <v>1.3475802800000001</v>
      </c>
      <c r="Z458">
        <v>2652.5714285700001</v>
      </c>
      <c r="AA458">
        <v>2618</v>
      </c>
      <c r="AB458">
        <v>2629.2857142799999</v>
      </c>
      <c r="AC458">
        <v>2621.5856714199999</v>
      </c>
      <c r="AD458">
        <v>1042.1428571399999</v>
      </c>
      <c r="AE458">
        <v>1099.42857142</v>
      </c>
      <c r="AF458">
        <v>1153</v>
      </c>
      <c r="AG458">
        <v>1220.3408999999999</v>
      </c>
      <c r="AH458">
        <v>70939.881093999997</v>
      </c>
      <c r="AI458">
        <v>16637.232300849999</v>
      </c>
      <c r="AJ458">
        <v>7.6295411399999997</v>
      </c>
      <c r="AK458">
        <v>115.51525371</v>
      </c>
      <c r="AL458">
        <v>263548.49600341998</v>
      </c>
      <c r="AM458">
        <v>55.094428569999998</v>
      </c>
      <c r="AN458">
        <v>2.4059909500000001</v>
      </c>
      <c r="AO458">
        <v>14.34486514</v>
      </c>
      <c r="AP458">
        <v>2.66335714</v>
      </c>
      <c r="AQ458">
        <v>-5.5071420000000003E-2</v>
      </c>
      <c r="AR458">
        <v>6.0057140000000002E-2</v>
      </c>
      <c r="AS458">
        <v>2.6628285699999998</v>
      </c>
      <c r="AT458">
        <v>3.38688571</v>
      </c>
      <c r="AU458">
        <v>358369.84002513997</v>
      </c>
      <c r="AV458">
        <v>329070.84686857002</v>
      </c>
      <c r="AW458">
        <v>362118.64831041999</v>
      </c>
      <c r="AX458">
        <v>344814.10578327999</v>
      </c>
      <c r="AY458">
        <v>402751.22715185001</v>
      </c>
      <c r="AZ458">
        <v>25377.02697757</v>
      </c>
      <c r="BA458">
        <v>1290.404352</v>
      </c>
      <c r="BB458">
        <v>6084.2808108500003</v>
      </c>
      <c r="BC458">
        <v>167.20393584999999</v>
      </c>
      <c r="BD458">
        <v>423.31193514</v>
      </c>
      <c r="BE458">
        <v>120802.98878</v>
      </c>
      <c r="BF458">
        <v>93863.560405569995</v>
      </c>
      <c r="BG458">
        <v>7.1309125699999996</v>
      </c>
      <c r="BH458">
        <v>259.71428571000001</v>
      </c>
      <c r="BI458">
        <v>245.26190475999999</v>
      </c>
      <c r="BJ458">
        <v>235.75</v>
      </c>
      <c r="BK458">
        <v>245.57142856999999</v>
      </c>
      <c r="BL458">
        <v>226.28571428000001</v>
      </c>
      <c r="BM458">
        <v>18.270758279999999</v>
      </c>
      <c r="BN458">
        <v>1.4604809999999999</v>
      </c>
      <c r="BO458">
        <v>0.558643</v>
      </c>
      <c r="BP458">
        <v>0.74322971000000004</v>
      </c>
      <c r="BQ458">
        <v>26.203221760000002</v>
      </c>
      <c r="BR458">
        <v>198.28571428000001</v>
      </c>
      <c r="BS458">
        <v>8556.6804322799999</v>
      </c>
      <c r="BT458">
        <v>37842.298117420003</v>
      </c>
      <c r="BU458">
        <v>140907.93208227999</v>
      </c>
      <c r="BV458">
        <v>1035643.9116285699</v>
      </c>
      <c r="BW458">
        <v>2066.3411614199999</v>
      </c>
      <c r="BX458">
        <v>46.632434869999997</v>
      </c>
      <c r="BY458">
        <v>10.664657849999999</v>
      </c>
      <c r="BZ458">
        <v>133.92857142</v>
      </c>
      <c r="CA458">
        <v>134.05952381</v>
      </c>
      <c r="CB458">
        <v>139.23611111</v>
      </c>
      <c r="CC458">
        <v>141.73611111</v>
      </c>
      <c r="CD458">
        <v>137.42857142</v>
      </c>
      <c r="CE458">
        <v>104.57142856999999</v>
      </c>
      <c r="CF458">
        <v>108.34523809</v>
      </c>
      <c r="CG458">
        <v>111.18055554999999</v>
      </c>
      <c r="CH458">
        <v>112.125</v>
      </c>
      <c r="CI458">
        <v>108.5</v>
      </c>
      <c r="CJ458">
        <v>29.14285714</v>
      </c>
      <c r="CK458">
        <v>25.714285709999999</v>
      </c>
      <c r="CL458">
        <v>28.055555550000001</v>
      </c>
      <c r="CM458">
        <v>29.61111111</v>
      </c>
      <c r="CN458">
        <v>28.357142849999999</v>
      </c>
      <c r="CO458">
        <v>3.69668185</v>
      </c>
      <c r="CP458">
        <v>86.071428569999995</v>
      </c>
      <c r="CQ458">
        <v>79.611111109999996</v>
      </c>
      <c r="CR458">
        <v>15.857142850000001</v>
      </c>
      <c r="CS458">
        <v>32</v>
      </c>
      <c r="CT458">
        <v>90</v>
      </c>
      <c r="CU458">
        <v>87.142857140000004</v>
      </c>
      <c r="CV458">
        <v>77.291666660000004</v>
      </c>
      <c r="CW458">
        <v>82</v>
      </c>
      <c r="CX458">
        <v>26.857142849999999</v>
      </c>
      <c r="CY458">
        <v>80.428571419999997</v>
      </c>
      <c r="CZ458">
        <v>83.571428569999995</v>
      </c>
      <c r="DA458">
        <v>91.714285709999999</v>
      </c>
      <c r="DB458">
        <v>940.35714284999995</v>
      </c>
      <c r="DC458">
        <v>28</v>
      </c>
      <c r="DD458">
        <v>68.285714279999993</v>
      </c>
      <c r="DE458">
        <v>78.428571419999997</v>
      </c>
      <c r="DF458">
        <v>85.285714279999993</v>
      </c>
      <c r="DG458">
        <v>722.5</v>
      </c>
      <c r="DH458" t="e">
        <v>#N/A</v>
      </c>
      <c r="DI458" t="e">
        <v>#N/A</v>
      </c>
      <c r="DJ458" t="e">
        <v>#N/A</v>
      </c>
      <c r="DK458" t="e">
        <v>#N/A</v>
      </c>
      <c r="DL458" t="e">
        <v>#N/A</v>
      </c>
      <c r="DM458" t="e">
        <v>#N/A</v>
      </c>
      <c r="DN458" t="e">
        <v>#N/A</v>
      </c>
      <c r="DO458" t="e">
        <v>#N/A</v>
      </c>
      <c r="DP458" t="e">
        <v>#N/A</v>
      </c>
      <c r="DQ458" t="e">
        <v>#N/A</v>
      </c>
      <c r="DR458" t="e">
        <v>#N/A</v>
      </c>
      <c r="DS458" t="e">
        <v>#N/A</v>
      </c>
      <c r="DT458" t="e">
        <v>#N/A</v>
      </c>
      <c r="DU458" t="e">
        <v>#N/A</v>
      </c>
      <c r="DV458" t="e">
        <v>#N/A</v>
      </c>
      <c r="DW458" t="e">
        <v>#N/A</v>
      </c>
      <c r="DX458" t="e">
        <v>#N/A</v>
      </c>
      <c r="DY458" t="e">
        <v>#N/A</v>
      </c>
      <c r="DZ458" t="e">
        <v>#N/A</v>
      </c>
      <c r="EA458" t="e">
        <v>#N/A</v>
      </c>
      <c r="EB458" t="e">
        <v>#N/A</v>
      </c>
      <c r="EC458" t="e">
        <v>#N/A</v>
      </c>
    </row>
    <row r="459" spans="1:133" customFormat="1" x14ac:dyDescent="0.25">
      <c r="A459" t="s">
        <v>1174</v>
      </c>
      <c r="B459" t="s">
        <v>1464</v>
      </c>
      <c r="C459">
        <v>459</v>
      </c>
      <c r="D459">
        <v>99576.438143220003</v>
      </c>
      <c r="E459">
        <v>90.028573595330002</v>
      </c>
      <c r="F459">
        <v>877.51230377681395</v>
      </c>
      <c r="G459">
        <v>66918.326984458225</v>
      </c>
      <c r="H459">
        <v>74.285714279999993</v>
      </c>
      <c r="I459">
        <v>27.84548942</v>
      </c>
      <c r="J459">
        <v>19.558088420000001</v>
      </c>
      <c r="K459">
        <v>11.429819139999999</v>
      </c>
      <c r="L459">
        <v>7.3416867100000003</v>
      </c>
      <c r="M459">
        <v>3229.42857142</v>
      </c>
      <c r="N459">
        <v>2327.8571428499999</v>
      </c>
      <c r="O459">
        <v>2303.7142857099998</v>
      </c>
      <c r="P459">
        <v>2306.2857142799999</v>
      </c>
      <c r="Q459">
        <v>2332.2857142799999</v>
      </c>
      <c r="R459">
        <v>2336.7142857099998</v>
      </c>
      <c r="S459">
        <v>901.57142856999997</v>
      </c>
      <c r="T459">
        <v>820.28571427999998</v>
      </c>
      <c r="U459">
        <v>846</v>
      </c>
      <c r="V459">
        <v>849.42857142000003</v>
      </c>
      <c r="W459">
        <v>868.71428571000001</v>
      </c>
      <c r="X459">
        <v>26.42137571</v>
      </c>
      <c r="Y459">
        <v>1.2627028499999999</v>
      </c>
      <c r="Z459">
        <v>2289.42857142</v>
      </c>
      <c r="AA459">
        <v>2267.42857142</v>
      </c>
      <c r="AB459">
        <v>2251.5714285700001</v>
      </c>
      <c r="AC459">
        <v>2232.0329142800001</v>
      </c>
      <c r="AD459">
        <v>938.71428571000001</v>
      </c>
      <c r="AE459">
        <v>981.28571427999998</v>
      </c>
      <c r="AF459">
        <v>1022.42857142</v>
      </c>
      <c r="AG459">
        <v>1069.6303</v>
      </c>
      <c r="AH459">
        <v>75893.147150279998</v>
      </c>
      <c r="AI459">
        <v>16743.977654850001</v>
      </c>
      <c r="AJ459">
        <v>13.910477419999999</v>
      </c>
      <c r="AK459">
        <v>133.26070314</v>
      </c>
      <c r="AL459">
        <v>273987.66863656999</v>
      </c>
      <c r="AM459">
        <v>53.891714280000002</v>
      </c>
      <c r="AN459">
        <v>1.78161664</v>
      </c>
      <c r="AO459">
        <v>13.744643849999999</v>
      </c>
      <c r="AP459">
        <v>8.0320857100000005</v>
      </c>
      <c r="AQ459">
        <v>6.4370000000000003</v>
      </c>
      <c r="AR459">
        <v>6.0403142799999996</v>
      </c>
      <c r="AS459">
        <v>7.90348571</v>
      </c>
      <c r="AT459">
        <v>8.4068000000000005</v>
      </c>
      <c r="AU459">
        <v>390435.87862799998</v>
      </c>
      <c r="AV459">
        <v>306414.52802984999</v>
      </c>
      <c r="AW459">
        <v>309421.28473199997</v>
      </c>
      <c r="AX459">
        <v>344517.90783799998</v>
      </c>
      <c r="AY459">
        <v>377307.22046614002</v>
      </c>
      <c r="AZ459">
        <v>25394.44930185</v>
      </c>
      <c r="BA459">
        <v>991.02214885000001</v>
      </c>
      <c r="BB459">
        <v>5926.56275671</v>
      </c>
      <c r="BC459">
        <v>225.17158585000001</v>
      </c>
      <c r="BD459">
        <v>150.24174871</v>
      </c>
      <c r="BE459">
        <v>112794.059629</v>
      </c>
      <c r="BF459">
        <v>91493.663758280003</v>
      </c>
      <c r="BG459">
        <v>6.7960858000000002</v>
      </c>
      <c r="BH459">
        <v>223.8</v>
      </c>
      <c r="BI459">
        <v>214.08333332999999</v>
      </c>
      <c r="BJ459">
        <v>219.69047619</v>
      </c>
      <c r="BK459">
        <v>213.57142856999999</v>
      </c>
      <c r="BL459">
        <v>205.71428571000001</v>
      </c>
      <c r="BM459">
        <v>16.260100000000001</v>
      </c>
      <c r="BN459">
        <v>3.7622485000000001</v>
      </c>
      <c r="BO459">
        <v>0.44885700000000001</v>
      </c>
      <c r="BP459">
        <v>0.46497280000000002</v>
      </c>
      <c r="BQ459">
        <v>36.635922790000002</v>
      </c>
      <c r="BR459">
        <v>226.5</v>
      </c>
      <c r="BS459">
        <v>9317.7503762800006</v>
      </c>
      <c r="BT459">
        <v>43977.186659849998</v>
      </c>
      <c r="BU459">
        <v>159061.92530656999</v>
      </c>
      <c r="BV459">
        <v>1014932.499241</v>
      </c>
      <c r="BW459">
        <v>2704.1445501399999</v>
      </c>
      <c r="BX459">
        <v>61.170902839999997</v>
      </c>
      <c r="BY459">
        <v>11.0621864</v>
      </c>
      <c r="BZ459">
        <v>130.5</v>
      </c>
      <c r="CA459">
        <v>131.26190475999999</v>
      </c>
      <c r="CB459">
        <v>125.80952381</v>
      </c>
      <c r="CC459">
        <v>123.94444444</v>
      </c>
      <c r="CD459">
        <v>126.14285714</v>
      </c>
      <c r="CE459">
        <v>101.8</v>
      </c>
      <c r="CF459">
        <v>107.66666666</v>
      </c>
      <c r="CG459">
        <v>102.72619047000001</v>
      </c>
      <c r="CH459">
        <v>99.708333330000002</v>
      </c>
      <c r="CI459">
        <v>97.642857140000004</v>
      </c>
      <c r="CJ459">
        <v>28.5</v>
      </c>
      <c r="CK459">
        <v>23.595238089999999</v>
      </c>
      <c r="CL459">
        <v>23.083333329999999</v>
      </c>
      <c r="CM459">
        <v>24.23611111</v>
      </c>
      <c r="CN459">
        <v>28.357142849999999</v>
      </c>
      <c r="CO459">
        <v>4.0048361999999997</v>
      </c>
      <c r="CP459">
        <v>85.571428569999995</v>
      </c>
      <c r="CQ459">
        <v>63.986111110000003</v>
      </c>
      <c r="CR459">
        <v>17.5</v>
      </c>
      <c r="CS459">
        <v>31.571428569999998</v>
      </c>
      <c r="CT459">
        <v>90.142857140000004</v>
      </c>
      <c r="CU459">
        <v>87</v>
      </c>
      <c r="CV459">
        <v>79.208333330000002</v>
      </c>
      <c r="CW459">
        <v>40.25</v>
      </c>
      <c r="CX459">
        <v>30</v>
      </c>
      <c r="CY459">
        <v>65.142857140000004</v>
      </c>
      <c r="CZ459">
        <v>79.571428569999995</v>
      </c>
      <c r="DA459">
        <v>87.142857140000004</v>
      </c>
      <c r="DB459">
        <v>545.57142856999997</v>
      </c>
      <c r="DC459">
        <v>27.857142849999999</v>
      </c>
      <c r="DD459">
        <v>69.428571419999997</v>
      </c>
      <c r="DE459">
        <v>79.428571419999997</v>
      </c>
      <c r="DF459">
        <v>86.571428569999995</v>
      </c>
      <c r="DG459">
        <v>887.07142856999997</v>
      </c>
      <c r="DH459" t="e">
        <v>#N/A</v>
      </c>
      <c r="DI459" t="e">
        <v>#N/A</v>
      </c>
      <c r="DJ459" t="e">
        <v>#N/A</v>
      </c>
      <c r="DK459" t="e">
        <v>#N/A</v>
      </c>
      <c r="DL459" t="e">
        <v>#N/A</v>
      </c>
      <c r="DM459" t="e">
        <v>#N/A</v>
      </c>
      <c r="DN459" t="e">
        <v>#N/A</v>
      </c>
      <c r="DO459" t="e">
        <v>#N/A</v>
      </c>
      <c r="DP459" t="e">
        <v>#N/A</v>
      </c>
      <c r="DQ459" t="e">
        <v>#N/A</v>
      </c>
      <c r="DR459" t="e">
        <v>#N/A</v>
      </c>
      <c r="DS459" t="e">
        <v>#N/A</v>
      </c>
      <c r="DT459" t="e">
        <v>#N/A</v>
      </c>
      <c r="DU459" t="e">
        <v>#N/A</v>
      </c>
      <c r="DV459" t="e">
        <v>#N/A</v>
      </c>
      <c r="DW459" t="e">
        <v>#N/A</v>
      </c>
      <c r="DX459" t="e">
        <v>#N/A</v>
      </c>
      <c r="DY459" t="e">
        <v>#N/A</v>
      </c>
      <c r="DZ459" t="e">
        <v>#N/A</v>
      </c>
      <c r="EA459" t="e">
        <v>#N/A</v>
      </c>
      <c r="EB459" t="e">
        <v>#N/A</v>
      </c>
      <c r="EC459" t="e">
        <v>#N/A</v>
      </c>
    </row>
    <row r="460" spans="1:133" customFormat="1" x14ac:dyDescent="0.25">
      <c r="A460" t="s">
        <v>1175</v>
      </c>
      <c r="B460" t="s">
        <v>1465</v>
      </c>
      <c r="C460">
        <v>460</v>
      </c>
      <c r="D460">
        <v>102849.38784415851</v>
      </c>
      <c r="E460">
        <v>50.01790771884535</v>
      </c>
      <c r="F460">
        <v>1586.6593720335616</v>
      </c>
      <c r="G460">
        <v>39458.493744030311</v>
      </c>
      <c r="H460">
        <v>77.571428569999995</v>
      </c>
      <c r="I460">
        <v>27.961359420000001</v>
      </c>
      <c r="J460">
        <v>23.526976999999999</v>
      </c>
      <c r="K460">
        <v>10.712891709999999</v>
      </c>
      <c r="L460">
        <v>7.0118711400000002</v>
      </c>
      <c r="M460">
        <v>6563.1428571400002</v>
      </c>
      <c r="N460">
        <v>4727.7142857099998</v>
      </c>
      <c r="O460">
        <v>4616.7142857099998</v>
      </c>
      <c r="P460">
        <v>4652.4285714199996</v>
      </c>
      <c r="Q460">
        <v>4687.8571428499999</v>
      </c>
      <c r="R460">
        <v>4720.2857142800003</v>
      </c>
      <c r="S460">
        <v>1835.42857142</v>
      </c>
      <c r="T460">
        <v>1660</v>
      </c>
      <c r="U460">
        <v>1702.5714285700001</v>
      </c>
      <c r="V460">
        <v>1719</v>
      </c>
      <c r="W460">
        <v>1770.5714285700001</v>
      </c>
      <c r="X460">
        <v>25.099371000000001</v>
      </c>
      <c r="Y460">
        <v>1.27175814</v>
      </c>
      <c r="Z460">
        <v>4718.5714285699996</v>
      </c>
      <c r="AA460">
        <v>4671</v>
      </c>
      <c r="AB460">
        <v>4636</v>
      </c>
      <c r="AC460">
        <v>4571.3113428500001</v>
      </c>
      <c r="AD460">
        <v>1931.71428571</v>
      </c>
      <c r="AE460">
        <v>2039.5714285700001</v>
      </c>
      <c r="AF460">
        <v>2116.5714285700001</v>
      </c>
      <c r="AG460">
        <v>2235.5867857100002</v>
      </c>
      <c r="AH460">
        <v>70434.735883849993</v>
      </c>
      <c r="AI460">
        <v>14749.78148928</v>
      </c>
      <c r="AJ460">
        <v>11.22883171</v>
      </c>
      <c r="AK460">
        <v>68.642454849999993</v>
      </c>
      <c r="AL460">
        <v>252639.06662771001</v>
      </c>
      <c r="AM460">
        <v>55.034571419999999</v>
      </c>
      <c r="AN460">
        <v>2.5091391299999999</v>
      </c>
      <c r="AO460">
        <v>10.44866728</v>
      </c>
      <c r="AP460">
        <v>2.9166142800000001</v>
      </c>
      <c r="AQ460">
        <v>1.92775714</v>
      </c>
      <c r="AR460">
        <v>1.6097428499999999</v>
      </c>
      <c r="AS460">
        <v>1.3792</v>
      </c>
      <c r="AT460">
        <v>3.7842285699999998</v>
      </c>
      <c r="AU460">
        <v>404500.21810914</v>
      </c>
      <c r="AV460">
        <v>322063.26768871001</v>
      </c>
      <c r="AW460">
        <v>320527.12098941999</v>
      </c>
      <c r="AX460">
        <v>340381.58840314002</v>
      </c>
      <c r="AY460">
        <v>365385.92917284998</v>
      </c>
      <c r="AZ460">
        <v>23932.903103569999</v>
      </c>
      <c r="BA460">
        <v>967.10454542000002</v>
      </c>
      <c r="BB460">
        <v>5070.9706977100004</v>
      </c>
      <c r="BC460">
        <v>140.64568485000001</v>
      </c>
      <c r="BD460">
        <v>200.57137914</v>
      </c>
      <c r="BE460">
        <v>109130.17138242</v>
      </c>
      <c r="BF460">
        <v>85640.507920710006</v>
      </c>
      <c r="BG460">
        <v>6.1574359999999997</v>
      </c>
      <c r="BH460">
        <v>403.42857142000003</v>
      </c>
      <c r="BI460">
        <v>411.34523809000001</v>
      </c>
      <c r="BJ460">
        <v>425.61904761</v>
      </c>
      <c r="BK460">
        <v>418.85714285</v>
      </c>
      <c r="BL460">
        <v>412</v>
      </c>
      <c r="BM460">
        <v>15.366300280000001</v>
      </c>
      <c r="BN460">
        <v>1.0616163300000001</v>
      </c>
      <c r="BO460">
        <v>0.54924885000000001</v>
      </c>
      <c r="BP460">
        <v>0.36094100000000001</v>
      </c>
      <c r="BQ460">
        <v>28.42040561</v>
      </c>
      <c r="BR460">
        <v>301.57142857000002</v>
      </c>
      <c r="BS460">
        <v>8301.7901722799998</v>
      </c>
      <c r="BT460">
        <v>39669.828097279998</v>
      </c>
      <c r="BU460">
        <v>142231.94458657</v>
      </c>
      <c r="BV460">
        <v>991795.07836341998</v>
      </c>
      <c r="BW460">
        <v>1570.02582742</v>
      </c>
      <c r="BX460">
        <v>41.500059489999998</v>
      </c>
      <c r="BY460">
        <v>11.16226114</v>
      </c>
      <c r="BZ460">
        <v>261.14285713999999</v>
      </c>
      <c r="CA460">
        <v>260.15277778000001</v>
      </c>
      <c r="CB460">
        <v>249.68055555000001</v>
      </c>
      <c r="CC460">
        <v>245.93055555000001</v>
      </c>
      <c r="CD460">
        <v>241.92857142</v>
      </c>
      <c r="CE460">
        <v>204.42857142</v>
      </c>
      <c r="CF460">
        <v>206.52777777</v>
      </c>
      <c r="CG460">
        <v>197.76388889</v>
      </c>
      <c r="CH460">
        <v>195.81944444000001</v>
      </c>
      <c r="CI460">
        <v>191.92857142</v>
      </c>
      <c r="CJ460">
        <v>55.928571419999997</v>
      </c>
      <c r="CK460">
        <v>53.625</v>
      </c>
      <c r="CL460">
        <v>51.916666659999997</v>
      </c>
      <c r="CM460">
        <v>50.111111110000003</v>
      </c>
      <c r="CN460">
        <v>49.642857139999997</v>
      </c>
      <c r="CO460">
        <v>3.9884461400000002</v>
      </c>
      <c r="CP460">
        <v>86.142857140000004</v>
      </c>
      <c r="CQ460">
        <v>77.472222220000006</v>
      </c>
      <c r="CR460">
        <v>15.6</v>
      </c>
      <c r="CS460">
        <v>31.285714280000001</v>
      </c>
      <c r="CT460">
        <v>88.714285709999999</v>
      </c>
      <c r="CU460">
        <v>87.428571419999997</v>
      </c>
      <c r="CV460">
        <v>71.277777779999994</v>
      </c>
      <c r="CW460">
        <v>52.5</v>
      </c>
      <c r="CX460">
        <v>32</v>
      </c>
      <c r="CY460">
        <v>68.285714279999993</v>
      </c>
      <c r="CZ460">
        <v>78.285714279999993</v>
      </c>
      <c r="DA460">
        <v>85</v>
      </c>
      <c r="DB460">
        <v>681.33333332999996</v>
      </c>
      <c r="DC460">
        <v>32.714285709999999</v>
      </c>
      <c r="DD460">
        <v>68.857142850000002</v>
      </c>
      <c r="DE460">
        <v>81.571428569999995</v>
      </c>
      <c r="DF460">
        <v>87.571428569999995</v>
      </c>
      <c r="DG460">
        <v>690.85714284999995</v>
      </c>
      <c r="DH460" t="e">
        <v>#N/A</v>
      </c>
      <c r="DI460" t="e">
        <v>#N/A</v>
      </c>
      <c r="DJ460" t="e">
        <v>#N/A</v>
      </c>
      <c r="DK460" t="e">
        <v>#N/A</v>
      </c>
      <c r="DL460" t="e">
        <v>#N/A</v>
      </c>
      <c r="DM460" t="e">
        <v>#N/A</v>
      </c>
      <c r="DN460" t="e">
        <v>#N/A</v>
      </c>
      <c r="DO460" t="e">
        <v>#N/A</v>
      </c>
      <c r="DP460" t="e">
        <v>#N/A</v>
      </c>
      <c r="DQ460" t="e">
        <v>#N/A</v>
      </c>
      <c r="DR460" t="e">
        <v>#N/A</v>
      </c>
      <c r="DS460" t="e">
        <v>#N/A</v>
      </c>
      <c r="DT460" t="e">
        <v>#N/A</v>
      </c>
      <c r="DU460" t="e">
        <v>#N/A</v>
      </c>
      <c r="DV460" t="e">
        <v>#N/A</v>
      </c>
      <c r="DW460" t="e">
        <v>#N/A</v>
      </c>
      <c r="DX460" t="e">
        <v>#N/A</v>
      </c>
      <c r="DY460" t="e">
        <v>#N/A</v>
      </c>
      <c r="DZ460" t="e">
        <v>#N/A</v>
      </c>
      <c r="EA460" t="e">
        <v>#N/A</v>
      </c>
      <c r="EB460" t="e">
        <v>#N/A</v>
      </c>
      <c r="EC460" t="e">
        <v>#N/A</v>
      </c>
    </row>
    <row r="461" spans="1:133" customFormat="1" x14ac:dyDescent="0.25">
      <c r="A461" t="s">
        <v>1176</v>
      </c>
      <c r="B461" t="s">
        <v>1466</v>
      </c>
      <c r="C461">
        <v>461</v>
      </c>
      <c r="D461">
        <v>65424.915307042036</v>
      </c>
      <c r="E461">
        <v>64.302706034452484</v>
      </c>
      <c r="F461">
        <v>1256.5541211623422</v>
      </c>
      <c r="G461">
        <v>55422.1677172173</v>
      </c>
      <c r="H461">
        <v>74.285714279999993</v>
      </c>
      <c r="I461">
        <v>28.96720157</v>
      </c>
      <c r="J461">
        <v>18.546813570000001</v>
      </c>
      <c r="K461">
        <v>12.08479728</v>
      </c>
      <c r="L461">
        <v>7.9541935700000002</v>
      </c>
      <c r="M461">
        <v>2829.1428571400002</v>
      </c>
      <c r="N461">
        <v>2005.1428571399999</v>
      </c>
      <c r="O461">
        <v>1993.1428571399999</v>
      </c>
      <c r="P461">
        <v>1991.5714285700001</v>
      </c>
      <c r="Q461">
        <v>1997</v>
      </c>
      <c r="R461">
        <v>2002</v>
      </c>
      <c r="S461">
        <v>824</v>
      </c>
      <c r="T461">
        <v>759.57142856999997</v>
      </c>
      <c r="U461">
        <v>779.85714284999995</v>
      </c>
      <c r="V461">
        <v>790</v>
      </c>
      <c r="W461">
        <v>804</v>
      </c>
      <c r="X461">
        <v>27.470362000000002</v>
      </c>
      <c r="Y461">
        <v>1.41040985</v>
      </c>
      <c r="Z461">
        <v>1958.71428571</v>
      </c>
      <c r="AA461">
        <v>1936</v>
      </c>
      <c r="AB461">
        <v>1922.1428571399999</v>
      </c>
      <c r="AC461">
        <v>1919.7979571400001</v>
      </c>
      <c r="AD461">
        <v>861.57142856999997</v>
      </c>
      <c r="AE461">
        <v>894.85714284999995</v>
      </c>
      <c r="AF461">
        <v>922.14285714000005</v>
      </c>
      <c r="AG461">
        <v>960.28424285000006</v>
      </c>
      <c r="AH461">
        <v>74738.471353140005</v>
      </c>
      <c r="AI461">
        <v>17318.546876709999</v>
      </c>
      <c r="AJ461">
        <v>5.9697507099999996</v>
      </c>
      <c r="AK461">
        <v>67.863208709999995</v>
      </c>
      <c r="AL461">
        <v>259220.82211127999</v>
      </c>
      <c r="AM461">
        <v>51.404285710000003</v>
      </c>
      <c r="AN461">
        <v>3.1236362299999998</v>
      </c>
      <c r="AO461">
        <v>16.967484420000002</v>
      </c>
      <c r="AP461">
        <v>3.3490857100000002</v>
      </c>
      <c r="AQ461">
        <v>0.84404285000000001</v>
      </c>
      <c r="AR461">
        <v>-2.33131428</v>
      </c>
      <c r="AS461">
        <v>0.50314285000000003</v>
      </c>
      <c r="AT461">
        <v>1.6265142800000001</v>
      </c>
      <c r="AU461">
        <v>401303.78571157</v>
      </c>
      <c r="AV461">
        <v>315632.36317514</v>
      </c>
      <c r="AW461">
        <v>309874.28390257002</v>
      </c>
      <c r="AX461">
        <v>338734.45583200001</v>
      </c>
      <c r="AY461">
        <v>359001.01792242</v>
      </c>
      <c r="AZ461">
        <v>27798.319917569999</v>
      </c>
      <c r="BA461">
        <v>1255.5928604200001</v>
      </c>
      <c r="BB461">
        <v>6738.3250572799998</v>
      </c>
      <c r="BC461">
        <v>217.44581199999999</v>
      </c>
      <c r="BD461">
        <v>367.23213542000002</v>
      </c>
      <c r="BE461">
        <v>123175.46863914</v>
      </c>
      <c r="BF461">
        <v>96448.648123420004</v>
      </c>
      <c r="BG461">
        <v>7.1493528499999996</v>
      </c>
      <c r="BH461">
        <v>204.85714285</v>
      </c>
      <c r="BI461">
        <v>200.53571428000001</v>
      </c>
      <c r="BJ461">
        <v>207.72619047000001</v>
      </c>
      <c r="BK461">
        <v>203.85714285</v>
      </c>
      <c r="BL461">
        <v>209.71428571000001</v>
      </c>
      <c r="BM461">
        <v>17.136085420000001</v>
      </c>
      <c r="BN461">
        <v>0.68027219999999999</v>
      </c>
      <c r="BO461">
        <v>0.58463465999999997</v>
      </c>
      <c r="BP461">
        <v>0.81793357</v>
      </c>
      <c r="BQ461">
        <v>28.94907757</v>
      </c>
      <c r="BR461">
        <v>188.33333332999999</v>
      </c>
      <c r="BS461">
        <v>8672.0150364199999</v>
      </c>
      <c r="BT461">
        <v>38683.685689569997</v>
      </c>
      <c r="BU461">
        <v>134070.26540214001</v>
      </c>
      <c r="BV461">
        <v>1025020.130951</v>
      </c>
      <c r="BW461">
        <v>2096.10198042</v>
      </c>
      <c r="BX461">
        <v>41.89407722</v>
      </c>
      <c r="BY461">
        <v>10.57772085</v>
      </c>
      <c r="BZ461">
        <v>107</v>
      </c>
      <c r="CA461">
        <v>103.93333333</v>
      </c>
      <c r="CB461">
        <v>108.79166666</v>
      </c>
      <c r="CC461">
        <v>108.56944444</v>
      </c>
      <c r="CD461">
        <v>101.85714285</v>
      </c>
      <c r="CE461">
        <v>86.642857140000004</v>
      </c>
      <c r="CF461">
        <v>82.083333330000002</v>
      </c>
      <c r="CG461">
        <v>85.555555549999994</v>
      </c>
      <c r="CH461">
        <v>83.972222220000006</v>
      </c>
      <c r="CI461">
        <v>82.214285709999999</v>
      </c>
      <c r="CJ461">
        <v>20.214285709999999</v>
      </c>
      <c r="CK461">
        <v>21.85</v>
      </c>
      <c r="CL461">
        <v>23.23611111</v>
      </c>
      <c r="CM461">
        <v>24.597222219999999</v>
      </c>
      <c r="CN461">
        <v>19.357142849999999</v>
      </c>
      <c r="CO461">
        <v>3.7529812800000002</v>
      </c>
      <c r="CP461">
        <v>86.5</v>
      </c>
      <c r="CQ461">
        <v>74.625</v>
      </c>
      <c r="CR461">
        <v>15.4</v>
      </c>
      <c r="CS461">
        <v>32.142857139999997</v>
      </c>
      <c r="CT461">
        <v>89.857142850000002</v>
      </c>
      <c r="CU461">
        <v>88</v>
      </c>
      <c r="CV461">
        <v>76.388888890000004</v>
      </c>
      <c r="CW461">
        <v>61.5</v>
      </c>
      <c r="CX461">
        <v>27.14285714</v>
      </c>
      <c r="CY461">
        <v>65.142857140000004</v>
      </c>
      <c r="CZ461">
        <v>78.571428569999995</v>
      </c>
      <c r="DA461">
        <v>89.285714279999993</v>
      </c>
      <c r="DB461">
        <v>807.57142856999997</v>
      </c>
      <c r="DC461">
        <v>26.14285714</v>
      </c>
      <c r="DD461">
        <v>69.142857140000004</v>
      </c>
      <c r="DE461">
        <v>77.285714279999993</v>
      </c>
      <c r="DF461">
        <v>85.857142850000002</v>
      </c>
      <c r="DG461">
        <v>872.21428571000001</v>
      </c>
      <c r="DH461" t="e">
        <v>#N/A</v>
      </c>
      <c r="DI461" t="e">
        <v>#N/A</v>
      </c>
      <c r="DJ461" t="e">
        <v>#N/A</v>
      </c>
      <c r="DK461" t="e">
        <v>#N/A</v>
      </c>
      <c r="DL461" t="e">
        <v>#N/A</v>
      </c>
      <c r="DM461" t="e">
        <v>#N/A</v>
      </c>
      <c r="DN461" t="e">
        <v>#N/A</v>
      </c>
      <c r="DO461" t="e">
        <v>#N/A</v>
      </c>
      <c r="DP461" t="e">
        <v>#N/A</v>
      </c>
      <c r="DQ461" t="e">
        <v>#N/A</v>
      </c>
      <c r="DR461" t="e">
        <v>#N/A</v>
      </c>
      <c r="DS461" t="e">
        <v>#N/A</v>
      </c>
      <c r="DT461" t="e">
        <v>#N/A</v>
      </c>
      <c r="DU461" t="e">
        <v>#N/A</v>
      </c>
      <c r="DV461" t="e">
        <v>#N/A</v>
      </c>
      <c r="DW461" t="e">
        <v>#N/A</v>
      </c>
      <c r="DX461" t="e">
        <v>#N/A</v>
      </c>
      <c r="DY461" t="e">
        <v>#N/A</v>
      </c>
      <c r="DZ461" t="e">
        <v>#N/A</v>
      </c>
      <c r="EA461" t="e">
        <v>#N/A</v>
      </c>
      <c r="EB461" t="e">
        <v>#N/A</v>
      </c>
      <c r="EC461" t="e">
        <v>#N/A</v>
      </c>
    </row>
    <row r="462" spans="1:133" customFormat="1" x14ac:dyDescent="0.25">
      <c r="A462" t="s">
        <v>1177</v>
      </c>
      <c r="B462" t="s">
        <v>1467</v>
      </c>
      <c r="C462">
        <v>462</v>
      </c>
      <c r="D462">
        <v>78389.995792868402</v>
      </c>
      <c r="E462">
        <v>81.119342644902815</v>
      </c>
      <c r="F462">
        <v>1045.9616971289011</v>
      </c>
      <c r="G462">
        <v>44924.350229879266</v>
      </c>
      <c r="H462">
        <v>63.285714280000001</v>
      </c>
      <c r="I462">
        <v>26.861199280000001</v>
      </c>
      <c r="J462">
        <v>18.800898140000001</v>
      </c>
      <c r="K462">
        <v>12.20089057</v>
      </c>
      <c r="L462">
        <v>7.5048252800000004</v>
      </c>
      <c r="M462">
        <v>3112.2857142799999</v>
      </c>
      <c r="N462">
        <v>2276</v>
      </c>
      <c r="O462">
        <v>2216.7142857099998</v>
      </c>
      <c r="P462">
        <v>2231.2857142799999</v>
      </c>
      <c r="Q462">
        <v>2256</v>
      </c>
      <c r="R462">
        <v>2275.8571428499999</v>
      </c>
      <c r="S462">
        <v>836.28571427999998</v>
      </c>
      <c r="T462">
        <v>774.42857142000003</v>
      </c>
      <c r="U462">
        <v>789.71428571000001</v>
      </c>
      <c r="V462">
        <v>793.14285714000005</v>
      </c>
      <c r="W462">
        <v>811.28571427999998</v>
      </c>
      <c r="X462">
        <v>27.967671419999999</v>
      </c>
      <c r="Y462">
        <v>1.3397252799999999</v>
      </c>
      <c r="Z462">
        <v>2229.1428571400002</v>
      </c>
      <c r="AA462">
        <v>2200.1428571400002</v>
      </c>
      <c r="AB462">
        <v>2161.7142857099998</v>
      </c>
      <c r="AC462">
        <v>2185.1111000000001</v>
      </c>
      <c r="AD462">
        <v>888.71428571000001</v>
      </c>
      <c r="AE462">
        <v>934</v>
      </c>
      <c r="AF462">
        <v>964.57142856999997</v>
      </c>
      <c r="AG462">
        <v>1008.6088999999999</v>
      </c>
      <c r="AH462">
        <v>71143.582617849999</v>
      </c>
      <c r="AI462">
        <v>16767.377327139999</v>
      </c>
      <c r="AJ462">
        <v>1.50861957</v>
      </c>
      <c r="AK462">
        <v>119.69810484999999</v>
      </c>
      <c r="AL462">
        <v>265912.38854199997</v>
      </c>
      <c r="AM462">
        <v>47.376428570000002</v>
      </c>
      <c r="AN462">
        <v>2.4297151000000001</v>
      </c>
      <c r="AO462">
        <v>10.594658280000001</v>
      </c>
      <c r="AP462">
        <v>0.94634284999999996</v>
      </c>
      <c r="AQ462">
        <v>2.6761142800000002</v>
      </c>
      <c r="AR462">
        <v>-0.79291427999999997</v>
      </c>
      <c r="AS462">
        <v>1.50234285</v>
      </c>
      <c r="AT462">
        <v>3.0131714199999999</v>
      </c>
      <c r="AU462">
        <v>363030.06406085001</v>
      </c>
      <c r="AV462">
        <v>281914.67911342002</v>
      </c>
      <c r="AW462">
        <v>289720.97104884998</v>
      </c>
      <c r="AX462">
        <v>303337.68534928001</v>
      </c>
      <c r="AY462">
        <v>403793.91682142002</v>
      </c>
      <c r="AZ462">
        <v>26545.947957709999</v>
      </c>
      <c r="BA462">
        <v>1430.83450528</v>
      </c>
      <c r="BB462">
        <v>6447.2984999999999</v>
      </c>
      <c r="BC462">
        <v>265.85079300000001</v>
      </c>
      <c r="BD462">
        <v>173.49720600000001</v>
      </c>
      <c r="BE462">
        <v>127209.20770328</v>
      </c>
      <c r="BF462">
        <v>98969.255807420006</v>
      </c>
      <c r="BG462">
        <v>7.3347357100000004</v>
      </c>
      <c r="BH462">
        <v>225.85714285</v>
      </c>
      <c r="BI462">
        <v>238.15476190000001</v>
      </c>
      <c r="BJ462">
        <v>235.72619047000001</v>
      </c>
      <c r="BK462">
        <v>227.85714285</v>
      </c>
      <c r="BL462">
        <v>206</v>
      </c>
      <c r="BM462">
        <v>18.367897710000001</v>
      </c>
      <c r="BN462">
        <v>0</v>
      </c>
      <c r="BO462">
        <v>0.54739241999999999</v>
      </c>
      <c r="BP462">
        <v>0.62764428000000005</v>
      </c>
      <c r="BQ462">
        <v>30.64503354</v>
      </c>
      <c r="BR462">
        <v>213.16666666</v>
      </c>
      <c r="BS462">
        <v>8330.2024419999998</v>
      </c>
      <c r="BT462">
        <v>36534.173769419998</v>
      </c>
      <c r="BU462">
        <v>136693.02019156999</v>
      </c>
      <c r="BV462">
        <v>1063097.0538639999</v>
      </c>
      <c r="BW462">
        <v>1549.64882014</v>
      </c>
      <c r="BX462">
        <v>44.788359939999999</v>
      </c>
      <c r="BY462">
        <v>10.25599828</v>
      </c>
      <c r="BZ462">
        <v>107.35714285</v>
      </c>
      <c r="CA462">
        <v>108.58333333</v>
      </c>
      <c r="CB462">
        <v>102.47916666</v>
      </c>
      <c r="CC462">
        <v>105.43055554999999</v>
      </c>
      <c r="CD462">
        <v>105.85714285</v>
      </c>
      <c r="CE462">
        <v>85.928571419999997</v>
      </c>
      <c r="CF462">
        <v>88.791666660000004</v>
      </c>
      <c r="CG462">
        <v>81.666666660000004</v>
      </c>
      <c r="CH462">
        <v>82.180555549999994</v>
      </c>
      <c r="CI462">
        <v>84.714285709999999</v>
      </c>
      <c r="CJ462">
        <v>21.357142849999999</v>
      </c>
      <c r="CK462">
        <v>19.791666660000001</v>
      </c>
      <c r="CL462">
        <v>20.8125</v>
      </c>
      <c r="CM462">
        <v>23.25</v>
      </c>
      <c r="CN462">
        <v>20.857142849999999</v>
      </c>
      <c r="CO462">
        <v>3.4230420000000001</v>
      </c>
      <c r="CP462">
        <v>86.285714279999993</v>
      </c>
      <c r="CQ462">
        <v>74.77777777</v>
      </c>
      <c r="CR462">
        <v>16.5</v>
      </c>
      <c r="CS462">
        <v>33.285714280000001</v>
      </c>
      <c r="CT462">
        <v>91.142857140000004</v>
      </c>
      <c r="CU462">
        <v>89</v>
      </c>
      <c r="CV462">
        <v>79.388888890000004</v>
      </c>
      <c r="CW462">
        <v>54.833333330000002</v>
      </c>
      <c r="CX462">
        <v>25.571428569999998</v>
      </c>
      <c r="CY462">
        <v>71.714285709999999</v>
      </c>
      <c r="CZ462">
        <v>81.714285709999999</v>
      </c>
      <c r="DA462">
        <v>89.428571419999997</v>
      </c>
      <c r="DB462">
        <v>838.78571427999998</v>
      </c>
      <c r="DC462">
        <v>25.714285709999999</v>
      </c>
      <c r="DD462">
        <v>72.285714279999993</v>
      </c>
      <c r="DE462">
        <v>78.142857140000004</v>
      </c>
      <c r="DF462">
        <v>87.714285709999999</v>
      </c>
      <c r="DG462">
        <v>797.57142856999997</v>
      </c>
      <c r="DH462" t="e">
        <v>#N/A</v>
      </c>
      <c r="DI462" t="e">
        <v>#N/A</v>
      </c>
      <c r="DJ462" t="e">
        <v>#N/A</v>
      </c>
      <c r="DK462" t="e">
        <v>#N/A</v>
      </c>
      <c r="DL462" t="e">
        <v>#N/A</v>
      </c>
      <c r="DM462" t="e">
        <v>#N/A</v>
      </c>
      <c r="DN462" t="e">
        <v>#N/A</v>
      </c>
      <c r="DO462" t="e">
        <v>#N/A</v>
      </c>
      <c r="DP462" t="e">
        <v>#N/A</v>
      </c>
      <c r="DQ462" t="e">
        <v>#N/A</v>
      </c>
      <c r="DR462" t="e">
        <v>#N/A</v>
      </c>
      <c r="DS462" t="e">
        <v>#N/A</v>
      </c>
      <c r="DT462" t="e">
        <v>#N/A</v>
      </c>
      <c r="DU462" t="e">
        <v>#N/A</v>
      </c>
      <c r="DV462" t="e">
        <v>#N/A</v>
      </c>
      <c r="DW462" t="e">
        <v>#N/A</v>
      </c>
      <c r="DX462" t="e">
        <v>#N/A</v>
      </c>
      <c r="DY462" t="e">
        <v>#N/A</v>
      </c>
      <c r="DZ462" t="e">
        <v>#N/A</v>
      </c>
      <c r="EA462" t="e">
        <v>#N/A</v>
      </c>
      <c r="EB462" t="e">
        <v>#N/A</v>
      </c>
      <c r="EC462" t="e">
        <v>#N/A</v>
      </c>
    </row>
    <row r="463" spans="1:133" customFormat="1" x14ac:dyDescent="0.25">
      <c r="A463" t="s">
        <v>1178</v>
      </c>
      <c r="B463" t="s">
        <v>1468</v>
      </c>
      <c r="C463">
        <v>463</v>
      </c>
      <c r="D463">
        <v>11487.021142188534</v>
      </c>
      <c r="E463">
        <v>51.554979080834983</v>
      </c>
      <c r="F463">
        <v>2277.7287921558363</v>
      </c>
      <c r="G463">
        <v>54366.556709083852</v>
      </c>
      <c r="H463">
        <v>53.714285709999999</v>
      </c>
      <c r="I463">
        <v>28.85056157</v>
      </c>
      <c r="J463">
        <v>18.554380139999999</v>
      </c>
      <c r="K463">
        <v>15.32917385</v>
      </c>
      <c r="L463">
        <v>9.3854209999999991</v>
      </c>
      <c r="M463">
        <v>946.71428571000001</v>
      </c>
      <c r="N463">
        <v>677.14285714000005</v>
      </c>
      <c r="O463">
        <v>656.57142856999997</v>
      </c>
      <c r="P463">
        <v>656.85714284999995</v>
      </c>
      <c r="Q463">
        <v>669.42857142000003</v>
      </c>
      <c r="R463">
        <v>680.85714284999995</v>
      </c>
      <c r="S463">
        <v>269.57142857000002</v>
      </c>
      <c r="T463">
        <v>269.42857142000003</v>
      </c>
      <c r="U463">
        <v>274</v>
      </c>
      <c r="V463">
        <v>274.85714285</v>
      </c>
      <c r="W463">
        <v>272.85714285</v>
      </c>
      <c r="X463">
        <v>32.662171710000003</v>
      </c>
      <c r="Y463">
        <v>1.790648</v>
      </c>
      <c r="Z463">
        <v>679.71428571000001</v>
      </c>
      <c r="AA463">
        <v>680.42857142000003</v>
      </c>
      <c r="AB463">
        <v>671.42857142000003</v>
      </c>
      <c r="AC463">
        <v>651.39385714000002</v>
      </c>
      <c r="AD463">
        <v>273.57142857000002</v>
      </c>
      <c r="AE463">
        <v>277.14285713999999</v>
      </c>
      <c r="AF463">
        <v>283.57142857000002</v>
      </c>
      <c r="AG463">
        <v>299.53425714000002</v>
      </c>
      <c r="AH463">
        <v>99671.549581710002</v>
      </c>
      <c r="AI463">
        <v>27138.17168042</v>
      </c>
      <c r="AJ463">
        <v>6.9154095699999996</v>
      </c>
      <c r="AK463">
        <v>61.120187000000001</v>
      </c>
      <c r="AL463">
        <v>345805.24262257002</v>
      </c>
      <c r="AM463">
        <v>60.968571420000004</v>
      </c>
      <c r="AN463">
        <v>1.6522890699999999</v>
      </c>
      <c r="AO463">
        <v>18.458970999999998</v>
      </c>
      <c r="AP463">
        <v>11.427928570000001</v>
      </c>
      <c r="AQ463">
        <v>16.2316</v>
      </c>
      <c r="AR463">
        <v>11.09004285</v>
      </c>
      <c r="AS463">
        <v>6.9366285699999999</v>
      </c>
      <c r="AT463">
        <v>8.0511285699999995</v>
      </c>
      <c r="AU463">
        <v>309898.86896827997</v>
      </c>
      <c r="AV463">
        <v>228991.31624782999</v>
      </c>
      <c r="AW463">
        <v>241204.93899600001</v>
      </c>
      <c r="AX463">
        <v>309199.60842457</v>
      </c>
      <c r="AY463">
        <v>316666.34268457</v>
      </c>
      <c r="AZ463">
        <v>26254.566741710001</v>
      </c>
      <c r="BA463">
        <v>1647.374836</v>
      </c>
      <c r="BB463">
        <v>7368.9149280000001</v>
      </c>
      <c r="BC463">
        <v>31.447489000000001</v>
      </c>
      <c r="BD463">
        <v>996.51896913999997</v>
      </c>
      <c r="BE463">
        <v>123621.03233128</v>
      </c>
      <c r="BF463">
        <v>90679.945713139998</v>
      </c>
      <c r="BG463">
        <v>8.7338924200000001</v>
      </c>
      <c r="BH463">
        <v>84.428571419999997</v>
      </c>
      <c r="BI463">
        <v>77.263888879999996</v>
      </c>
      <c r="BJ463">
        <v>83.499999990000006</v>
      </c>
      <c r="BK463">
        <v>80</v>
      </c>
      <c r="BL463">
        <v>78.714285709999999</v>
      </c>
      <c r="BM463">
        <v>20.596728420000002</v>
      </c>
      <c r="BN463">
        <v>0</v>
      </c>
      <c r="BO463">
        <v>0.95250520000000005</v>
      </c>
      <c r="BQ463">
        <v>24.278124399999999</v>
      </c>
      <c r="BR463">
        <v>39.428571419999997</v>
      </c>
      <c r="BS463">
        <v>17032.641870849999</v>
      </c>
      <c r="BT463">
        <v>63746.419986710003</v>
      </c>
      <c r="BU463">
        <v>221526.960039</v>
      </c>
      <c r="BV463">
        <v>1463505.679486</v>
      </c>
      <c r="BW463">
        <v>2574.62467371</v>
      </c>
      <c r="BX463">
        <v>44.694736839999997</v>
      </c>
      <c r="BY463">
        <v>13.236507400000001</v>
      </c>
      <c r="BZ463">
        <v>44.833333330000002</v>
      </c>
      <c r="CA463">
        <v>66.916666660000004</v>
      </c>
      <c r="CB463">
        <v>62.729166659999997</v>
      </c>
      <c r="CC463">
        <v>50.395833330000002</v>
      </c>
      <c r="CD463">
        <v>50.75</v>
      </c>
      <c r="CE463">
        <v>37.6</v>
      </c>
      <c r="CF463">
        <v>53.65</v>
      </c>
      <c r="CG463">
        <v>49.437499989999999</v>
      </c>
      <c r="CH463">
        <v>39.666666659999997</v>
      </c>
      <c r="CI463">
        <v>41.5</v>
      </c>
      <c r="CJ463">
        <v>9.1</v>
      </c>
      <c r="CK463">
        <v>13.26666666</v>
      </c>
      <c r="CL463">
        <v>13.291666660000001</v>
      </c>
      <c r="CM463">
        <v>10.729166660000001</v>
      </c>
      <c r="CN463">
        <v>9</v>
      </c>
      <c r="CO463">
        <v>4.6189721600000002</v>
      </c>
      <c r="CP463">
        <v>85.8</v>
      </c>
      <c r="CQ463">
        <v>71.361111109999996</v>
      </c>
      <c r="CR463">
        <v>13.166666660000001</v>
      </c>
      <c r="CS463">
        <v>31.8</v>
      </c>
      <c r="CT463">
        <v>91</v>
      </c>
      <c r="CU463">
        <v>86.4</v>
      </c>
      <c r="CV463">
        <v>75.569444439999998</v>
      </c>
      <c r="CW463">
        <v>53.2</v>
      </c>
      <c r="CX463">
        <v>27.8</v>
      </c>
      <c r="CY463">
        <v>70.8</v>
      </c>
      <c r="CZ463">
        <v>75.2</v>
      </c>
      <c r="DA463">
        <v>88.8</v>
      </c>
      <c r="DB463">
        <v>763.14285714000005</v>
      </c>
      <c r="DC463">
        <v>27.8</v>
      </c>
      <c r="DD463">
        <v>70.8</v>
      </c>
      <c r="DE463">
        <v>75.2</v>
      </c>
      <c r="DF463">
        <v>88.8</v>
      </c>
      <c r="DG463">
        <v>973.64285714000005</v>
      </c>
      <c r="DH463" t="e">
        <v>#N/A</v>
      </c>
      <c r="DI463" t="e">
        <v>#N/A</v>
      </c>
      <c r="DJ463" t="e">
        <v>#N/A</v>
      </c>
      <c r="DK463" t="e">
        <v>#N/A</v>
      </c>
      <c r="DL463" t="e">
        <v>#N/A</v>
      </c>
      <c r="DM463" t="e">
        <v>#N/A</v>
      </c>
      <c r="DN463" t="e">
        <v>#N/A</v>
      </c>
      <c r="DO463" t="e">
        <v>#N/A</v>
      </c>
      <c r="DP463" t="e">
        <v>#N/A</v>
      </c>
      <c r="DQ463" t="e">
        <v>#N/A</v>
      </c>
      <c r="DR463" t="e">
        <v>#N/A</v>
      </c>
      <c r="DS463" t="e">
        <v>#N/A</v>
      </c>
      <c r="DT463" t="e">
        <v>#N/A</v>
      </c>
      <c r="DU463" t="e">
        <v>#N/A</v>
      </c>
      <c r="DV463" t="e">
        <v>#N/A</v>
      </c>
      <c r="DW463" t="e">
        <v>#N/A</v>
      </c>
      <c r="DX463" t="e">
        <v>#N/A</v>
      </c>
      <c r="DY463" t="e">
        <v>#N/A</v>
      </c>
      <c r="DZ463" t="e">
        <v>#N/A</v>
      </c>
      <c r="EA463" t="e">
        <v>#N/A</v>
      </c>
      <c r="EB463" t="e">
        <v>#N/A</v>
      </c>
      <c r="EC463" t="e">
        <v>#N/A</v>
      </c>
    </row>
    <row r="464" spans="1:133" customFormat="1" x14ac:dyDescent="0.25">
      <c r="A464" t="s">
        <v>1179</v>
      </c>
      <c r="B464" t="s">
        <v>1469</v>
      </c>
      <c r="C464">
        <v>464</v>
      </c>
      <c r="D464">
        <v>100068.76434356984</v>
      </c>
      <c r="E464">
        <v>63.744145732425146</v>
      </c>
      <c r="F464">
        <v>1226.9129266380571</v>
      </c>
      <c r="G464">
        <v>51821.324991219364</v>
      </c>
      <c r="H464">
        <v>89.571428569999995</v>
      </c>
      <c r="I464">
        <v>27.491330000000001</v>
      </c>
      <c r="J464">
        <v>25.595006139999999</v>
      </c>
      <c r="K464">
        <v>6.9496838500000004</v>
      </c>
      <c r="L464">
        <v>4.9293054200000004</v>
      </c>
      <c r="M464">
        <v>5760</v>
      </c>
      <c r="N464">
        <v>4164.4285714199996</v>
      </c>
      <c r="O464">
        <v>4182.8571428499999</v>
      </c>
      <c r="P464">
        <v>4189.4285714199996</v>
      </c>
      <c r="Q464">
        <v>4158.4285714199996</v>
      </c>
      <c r="R464">
        <v>4178.5714285699996</v>
      </c>
      <c r="S464">
        <v>1595.5714285700001</v>
      </c>
      <c r="T464">
        <v>1340.5714285700001</v>
      </c>
      <c r="U464">
        <v>1393</v>
      </c>
      <c r="V464">
        <v>1457.1428571399999</v>
      </c>
      <c r="W464">
        <v>1506.2857142800001</v>
      </c>
      <c r="X464">
        <v>17.942886139999999</v>
      </c>
      <c r="Y464">
        <v>0.74890528000000001</v>
      </c>
      <c r="Z464">
        <v>4097.8571428499999</v>
      </c>
      <c r="AA464">
        <v>4043.1428571400002</v>
      </c>
      <c r="AB464">
        <v>3983.7142857099998</v>
      </c>
      <c r="AC464">
        <v>3985.6525142800001</v>
      </c>
      <c r="AD464">
        <v>1718.2857142800001</v>
      </c>
      <c r="AE464">
        <v>1832</v>
      </c>
      <c r="AF464">
        <v>1904.1428571399999</v>
      </c>
      <c r="AG464">
        <v>2020.1579142800001</v>
      </c>
      <c r="AH464">
        <v>64732.378602850004</v>
      </c>
      <c r="AI464">
        <v>9592.0944511399994</v>
      </c>
      <c r="AJ464">
        <v>1.659063</v>
      </c>
      <c r="AK464">
        <v>189.25574513999999</v>
      </c>
      <c r="AL464">
        <v>238202.44408285001</v>
      </c>
      <c r="AM464">
        <v>47.359714279999999</v>
      </c>
      <c r="AN464">
        <v>2.0943298700000001</v>
      </c>
      <c r="AO464">
        <v>11.091127419999999</v>
      </c>
      <c r="AP464">
        <v>1.6337285699999999</v>
      </c>
      <c r="AQ464">
        <v>1.35294285</v>
      </c>
      <c r="AR464">
        <v>1.5067571399999999</v>
      </c>
      <c r="AS464">
        <v>1.25198571</v>
      </c>
      <c r="AT464">
        <v>-0.23464284999999999</v>
      </c>
      <c r="AU464">
        <v>407119.67014914</v>
      </c>
      <c r="AV464">
        <v>310290.83527770999</v>
      </c>
      <c r="AW464">
        <v>329996.26799733</v>
      </c>
      <c r="AX464">
        <v>355188.591709</v>
      </c>
      <c r="AY464">
        <v>382295.90207928</v>
      </c>
      <c r="AZ464">
        <v>21472.026408419999</v>
      </c>
      <c r="BA464">
        <v>635.91744757000004</v>
      </c>
      <c r="BB464">
        <v>3287.19526314</v>
      </c>
      <c r="BC464">
        <v>123.94214328</v>
      </c>
      <c r="BD464">
        <v>115.27771242</v>
      </c>
      <c r="BE464">
        <v>101424.82427242</v>
      </c>
      <c r="BF464">
        <v>80044.416101709998</v>
      </c>
      <c r="BG464">
        <v>5.2598462799999997</v>
      </c>
      <c r="BH464">
        <v>301.57142857000002</v>
      </c>
      <c r="BI464">
        <v>325.03571427999998</v>
      </c>
      <c r="BJ464">
        <v>315.47222221999999</v>
      </c>
      <c r="BK464">
        <v>304.57142857000002</v>
      </c>
      <c r="BL464">
        <v>293.14285713999999</v>
      </c>
      <c r="BM464">
        <v>12.78975885</v>
      </c>
      <c r="BN464">
        <v>1.8652704</v>
      </c>
      <c r="BO464">
        <v>0.49568913999999997</v>
      </c>
      <c r="BP464">
        <v>0.472858</v>
      </c>
      <c r="BQ464">
        <v>29.919756979999999</v>
      </c>
      <c r="BR464">
        <v>278.71428571000001</v>
      </c>
      <c r="BS464">
        <v>5240.9136980000003</v>
      </c>
      <c r="BT464">
        <v>36266.386205000003</v>
      </c>
      <c r="BU464">
        <v>132566.517162</v>
      </c>
      <c r="BV464">
        <v>990323.52175057004</v>
      </c>
      <c r="BW464">
        <v>1982.49984614</v>
      </c>
      <c r="BX464">
        <v>46.505556130000002</v>
      </c>
      <c r="BY464">
        <v>10.63448028</v>
      </c>
      <c r="BZ464">
        <v>220.35714285</v>
      </c>
      <c r="CA464">
        <v>225.1</v>
      </c>
      <c r="CB464">
        <v>190.73333332999999</v>
      </c>
      <c r="CC464">
        <v>213.52777777</v>
      </c>
      <c r="CD464">
        <v>211.5</v>
      </c>
      <c r="CE464">
        <v>172.28571428000001</v>
      </c>
      <c r="CF464">
        <v>175.23333332999999</v>
      </c>
      <c r="CG464">
        <v>147.36666665999999</v>
      </c>
      <c r="CH464">
        <v>167.95833332999999</v>
      </c>
      <c r="CI464">
        <v>163.85714285</v>
      </c>
      <c r="CJ464">
        <v>47.714285709999999</v>
      </c>
      <c r="CK464">
        <v>49.86666666</v>
      </c>
      <c r="CL464">
        <v>43.36666666</v>
      </c>
      <c r="CM464">
        <v>45.569444439999998</v>
      </c>
      <c r="CN464">
        <v>48.357142850000002</v>
      </c>
      <c r="CO464">
        <v>3.7767354200000001</v>
      </c>
      <c r="CP464">
        <v>86.142857140000004</v>
      </c>
      <c r="CQ464">
        <v>81.305555560000002</v>
      </c>
      <c r="CR464">
        <v>13.83333333</v>
      </c>
      <c r="CS464">
        <v>30.428571420000001</v>
      </c>
      <c r="CT464">
        <v>85.428571419999997</v>
      </c>
      <c r="CU464">
        <v>84.857142850000002</v>
      </c>
      <c r="CV464">
        <v>74.736111109999996</v>
      </c>
      <c r="CW464">
        <v>49.666666659999997</v>
      </c>
      <c r="CX464">
        <v>31.428571420000001</v>
      </c>
      <c r="CY464">
        <v>68</v>
      </c>
      <c r="CZ464">
        <v>78.571428569999995</v>
      </c>
      <c r="DA464">
        <v>88.428571419999997</v>
      </c>
      <c r="DB464">
        <v>621.42857142000003</v>
      </c>
      <c r="DC464">
        <v>35.857142850000002</v>
      </c>
      <c r="DD464">
        <v>69.714285709999999</v>
      </c>
      <c r="DE464">
        <v>77.285714279999993</v>
      </c>
      <c r="DF464">
        <v>89.428571419999997</v>
      </c>
      <c r="DG464">
        <v>827.5</v>
      </c>
      <c r="DH464" t="e">
        <v>#N/A</v>
      </c>
      <c r="DI464" t="e">
        <v>#N/A</v>
      </c>
      <c r="DJ464" t="e">
        <v>#N/A</v>
      </c>
      <c r="DK464" t="e">
        <v>#N/A</v>
      </c>
      <c r="DL464" t="e">
        <v>#N/A</v>
      </c>
      <c r="DM464" t="e">
        <v>#N/A</v>
      </c>
      <c r="DN464" t="e">
        <v>#N/A</v>
      </c>
      <c r="DO464" t="e">
        <v>#N/A</v>
      </c>
      <c r="DP464" t="e">
        <v>#N/A</v>
      </c>
      <c r="DQ464" t="e">
        <v>#N/A</v>
      </c>
      <c r="DR464" t="e">
        <v>#N/A</v>
      </c>
      <c r="DS464" t="e">
        <v>#N/A</v>
      </c>
      <c r="DT464" t="e">
        <v>#N/A</v>
      </c>
      <c r="DU464" t="e">
        <v>#N/A</v>
      </c>
      <c r="DV464" t="e">
        <v>#N/A</v>
      </c>
      <c r="DW464" t="e">
        <v>#N/A</v>
      </c>
      <c r="DX464" t="e">
        <v>#N/A</v>
      </c>
      <c r="DY464" t="e">
        <v>#N/A</v>
      </c>
      <c r="DZ464" t="e">
        <v>#N/A</v>
      </c>
      <c r="EA464" t="e">
        <v>#N/A</v>
      </c>
      <c r="EB464" t="e">
        <v>#N/A</v>
      </c>
      <c r="EC464" t="e">
        <v>#N/A</v>
      </c>
    </row>
    <row r="465" spans="1:133" customFormat="1" x14ac:dyDescent="0.25">
      <c r="A465" t="s">
        <v>1180</v>
      </c>
      <c r="B465" t="s">
        <v>1470</v>
      </c>
      <c r="C465">
        <v>465</v>
      </c>
      <c r="D465">
        <v>96644.544603000002</v>
      </c>
      <c r="E465">
        <v>131.52978167491869</v>
      </c>
      <c r="F465">
        <v>791.45865224738418</v>
      </c>
      <c r="G465">
        <v>75961.685868534143</v>
      </c>
      <c r="H465">
        <v>77.857142850000002</v>
      </c>
      <c r="I465">
        <v>26.049705280000001</v>
      </c>
      <c r="J465">
        <v>19.271174139999999</v>
      </c>
      <c r="K465">
        <v>10.17186957</v>
      </c>
      <c r="L465">
        <v>6.56995985</v>
      </c>
      <c r="M465">
        <v>2796.1428571400002</v>
      </c>
      <c r="N465">
        <v>2067.5714285700001</v>
      </c>
      <c r="O465">
        <v>2028</v>
      </c>
      <c r="P465">
        <v>2049</v>
      </c>
      <c r="Q465">
        <v>2055.7142857099998</v>
      </c>
      <c r="R465">
        <v>2068.42857142</v>
      </c>
      <c r="S465">
        <v>728.57142856999997</v>
      </c>
      <c r="T465">
        <v>650.57142856999997</v>
      </c>
      <c r="U465">
        <v>668.57142856999997</v>
      </c>
      <c r="V465">
        <v>682.42857142000003</v>
      </c>
      <c r="W465">
        <v>700.14285714000005</v>
      </c>
      <c r="X465">
        <v>25.232323139999998</v>
      </c>
      <c r="Y465">
        <v>1.0230091400000001</v>
      </c>
      <c r="Z465">
        <v>2063</v>
      </c>
      <c r="AA465">
        <v>2033.5714285700001</v>
      </c>
      <c r="AB465">
        <v>2010.5714285700001</v>
      </c>
      <c r="AC465">
        <v>1984.9353428500001</v>
      </c>
      <c r="AD465">
        <v>767.28571427999998</v>
      </c>
      <c r="AE465">
        <v>818.14285714000005</v>
      </c>
      <c r="AF465">
        <v>858.71428571000001</v>
      </c>
      <c r="AG465">
        <v>917.38964284999997</v>
      </c>
      <c r="AH465">
        <v>70603.269491569998</v>
      </c>
      <c r="AI465">
        <v>15012.837738710001</v>
      </c>
      <c r="AJ465">
        <v>19.887905570000001</v>
      </c>
      <c r="AK465">
        <v>86.806813140000003</v>
      </c>
      <c r="AL465">
        <v>270665.910386</v>
      </c>
      <c r="AM465">
        <v>55.130571420000003</v>
      </c>
      <c r="AN465">
        <v>1.98868472</v>
      </c>
      <c r="AO465">
        <v>13.900335569999999</v>
      </c>
      <c r="AP465">
        <v>12.904157140000001</v>
      </c>
      <c r="AQ465">
        <v>6.0270285699999997</v>
      </c>
      <c r="AR465">
        <v>6.91321428</v>
      </c>
      <c r="AS465">
        <v>8.0496571400000008</v>
      </c>
      <c r="AT465">
        <v>8.1357714199999993</v>
      </c>
      <c r="AU465">
        <v>410606.69259684999</v>
      </c>
      <c r="AV465">
        <v>339486.55721713998</v>
      </c>
      <c r="AW465">
        <v>342550.87836450001</v>
      </c>
      <c r="AX465">
        <v>383659.28551357001</v>
      </c>
      <c r="AY465">
        <v>382836.47439913999</v>
      </c>
      <c r="AZ465">
        <v>27848.55388557</v>
      </c>
      <c r="BA465">
        <v>886.51898185000005</v>
      </c>
      <c r="BB465">
        <v>6112.4203908500003</v>
      </c>
      <c r="BC465">
        <v>121.59667885</v>
      </c>
      <c r="BD465">
        <v>280.13712328000003</v>
      </c>
      <c r="BE465">
        <v>129294.84118457</v>
      </c>
      <c r="BF465">
        <v>106639.30855284999</v>
      </c>
      <c r="BG465">
        <v>6.7507215699999996</v>
      </c>
      <c r="BH465">
        <v>186.28571428000001</v>
      </c>
      <c r="BI465">
        <v>176.11904762</v>
      </c>
      <c r="BJ465">
        <v>177.93055555000001</v>
      </c>
      <c r="BK465">
        <v>175.42857142</v>
      </c>
      <c r="BL465">
        <v>178.14285713999999</v>
      </c>
      <c r="BM465">
        <v>17.983272849999999</v>
      </c>
      <c r="BN465">
        <v>8.2883425000000006</v>
      </c>
      <c r="BO465">
        <v>0.44245116000000001</v>
      </c>
      <c r="BP465">
        <v>0.48861599999999999</v>
      </c>
      <c r="BQ465">
        <v>43.533578650000003</v>
      </c>
      <c r="BR465">
        <v>185</v>
      </c>
      <c r="BS465">
        <v>7525.3901645699998</v>
      </c>
      <c r="BT465">
        <v>36420.90743385</v>
      </c>
      <c r="BU465">
        <v>139760.10136284999</v>
      </c>
      <c r="BV465">
        <v>1325166.2906864199</v>
      </c>
      <c r="BW465">
        <v>2163.6253957099998</v>
      </c>
      <c r="BX465">
        <v>75.689928839999993</v>
      </c>
      <c r="BY465">
        <v>8.5694115699999998</v>
      </c>
      <c r="BZ465">
        <v>79.642857140000004</v>
      </c>
      <c r="CA465">
        <v>79.569444439999998</v>
      </c>
      <c r="CB465">
        <v>68.166666660000004</v>
      </c>
      <c r="CC465">
        <v>77.107142850000002</v>
      </c>
      <c r="CD465">
        <v>73.857142850000002</v>
      </c>
      <c r="CE465">
        <v>63.642857139999997</v>
      </c>
      <c r="CF465">
        <v>66.633333329999999</v>
      </c>
      <c r="CG465">
        <v>58.316666660000003</v>
      </c>
      <c r="CH465">
        <v>62.607142850000002</v>
      </c>
      <c r="CI465">
        <v>60.214285709999999</v>
      </c>
      <c r="CJ465">
        <v>15.857142850000001</v>
      </c>
      <c r="CK465">
        <v>15.666666660000001</v>
      </c>
      <c r="CL465">
        <v>9.85</v>
      </c>
      <c r="CM465">
        <v>14.5</v>
      </c>
      <c r="CN465">
        <v>13.71428571</v>
      </c>
      <c r="CO465">
        <v>2.8015699999999999</v>
      </c>
      <c r="CP465">
        <v>88</v>
      </c>
      <c r="CR465">
        <v>15.5</v>
      </c>
      <c r="CS465">
        <v>35</v>
      </c>
      <c r="CT465">
        <v>90.142857140000004</v>
      </c>
      <c r="CU465">
        <v>88</v>
      </c>
      <c r="CW465">
        <v>60.5</v>
      </c>
      <c r="CX465">
        <v>34.285714280000001</v>
      </c>
      <c r="CY465">
        <v>73.428571419999997</v>
      </c>
      <c r="CZ465">
        <v>78.714285709999999</v>
      </c>
      <c r="DA465">
        <v>91.285714279999993</v>
      </c>
      <c r="DB465">
        <v>793.42857142000003</v>
      </c>
      <c r="DC465">
        <v>33</v>
      </c>
      <c r="DD465">
        <v>70.714285709999999</v>
      </c>
      <c r="DE465">
        <v>73.142857140000004</v>
      </c>
      <c r="DF465">
        <v>87.571428569999995</v>
      </c>
      <c r="DG465">
        <v>900.07142856999997</v>
      </c>
      <c r="DH465" t="e">
        <v>#N/A</v>
      </c>
      <c r="DI465" t="e">
        <v>#N/A</v>
      </c>
      <c r="DJ465" t="e">
        <v>#N/A</v>
      </c>
      <c r="DK465" t="e">
        <v>#N/A</v>
      </c>
      <c r="DL465" t="e">
        <v>#N/A</v>
      </c>
      <c r="DM465" t="e">
        <v>#N/A</v>
      </c>
      <c r="DN465" t="e">
        <v>#N/A</v>
      </c>
      <c r="DO465" t="e">
        <v>#N/A</v>
      </c>
      <c r="DP465" t="e">
        <v>#N/A</v>
      </c>
      <c r="DQ465" t="e">
        <v>#N/A</v>
      </c>
      <c r="DR465" t="e">
        <v>#N/A</v>
      </c>
      <c r="DS465" t="e">
        <v>#N/A</v>
      </c>
      <c r="DT465" t="e">
        <v>#N/A</v>
      </c>
      <c r="DU465" t="e">
        <v>#N/A</v>
      </c>
      <c r="DV465" t="e">
        <v>#N/A</v>
      </c>
      <c r="DW465" t="e">
        <v>#N/A</v>
      </c>
      <c r="DX465" t="e">
        <v>#N/A</v>
      </c>
      <c r="DY465" t="e">
        <v>#N/A</v>
      </c>
      <c r="DZ465" t="e">
        <v>#N/A</v>
      </c>
      <c r="EA465" t="e">
        <v>#N/A</v>
      </c>
      <c r="EB465" t="e">
        <v>#N/A</v>
      </c>
      <c r="EC465" t="e">
        <v>#N/A</v>
      </c>
    </row>
    <row r="466" spans="1:133" customFormat="1" x14ac:dyDescent="0.25">
      <c r="A466" t="s">
        <v>1181</v>
      </c>
      <c r="B466" t="s">
        <v>1471</v>
      </c>
      <c r="C466">
        <v>466</v>
      </c>
      <c r="D466">
        <v>230136.88544531114</v>
      </c>
      <c r="E466">
        <v>76.016972473856541</v>
      </c>
      <c r="F466">
        <v>1103.9659627298734</v>
      </c>
      <c r="G466">
        <v>66087.571464634151</v>
      </c>
      <c r="H466">
        <v>79.571428569999995</v>
      </c>
      <c r="I466">
        <v>28.057246419999998</v>
      </c>
      <c r="J466">
        <v>24.611732709999998</v>
      </c>
      <c r="K466">
        <v>9.6451145700000005</v>
      </c>
      <c r="L466">
        <v>6.4667884200000003</v>
      </c>
      <c r="M466">
        <v>9651.4285714199996</v>
      </c>
      <c r="N466">
        <v>6939.2857142800003</v>
      </c>
      <c r="O466">
        <v>6666.5714285699996</v>
      </c>
      <c r="P466">
        <v>6727.5714285699996</v>
      </c>
      <c r="Q466">
        <v>6807.4285714199996</v>
      </c>
      <c r="R466">
        <v>6890.7142857099998</v>
      </c>
      <c r="S466">
        <v>2712.1428571400002</v>
      </c>
      <c r="T466">
        <v>2458.7142857099998</v>
      </c>
      <c r="U466">
        <v>2520.1428571400002</v>
      </c>
      <c r="V466">
        <v>2547.8571428499999</v>
      </c>
      <c r="W466">
        <v>2607.8571428499999</v>
      </c>
      <c r="X466">
        <v>23.057055999999999</v>
      </c>
      <c r="Y466">
        <v>1.13828485</v>
      </c>
      <c r="Z466">
        <v>6948.5714285699996</v>
      </c>
      <c r="AA466">
        <v>6924.2857142800003</v>
      </c>
      <c r="AB466">
        <v>6870.1428571400002</v>
      </c>
      <c r="AC466">
        <v>6842.6433714200002</v>
      </c>
      <c r="AD466">
        <v>2839</v>
      </c>
      <c r="AE466">
        <v>2980</v>
      </c>
      <c r="AF466">
        <v>3077</v>
      </c>
      <c r="AG466">
        <v>3247.3641714199998</v>
      </c>
      <c r="AH466">
        <v>69986.939203140006</v>
      </c>
      <c r="AI466">
        <v>13424.78976071</v>
      </c>
      <c r="AJ466">
        <v>13.87463442</v>
      </c>
      <c r="AK466">
        <v>207.07021857000001</v>
      </c>
      <c r="AL466">
        <v>249528.87177570999</v>
      </c>
      <c r="AM466">
        <v>53.317</v>
      </c>
      <c r="AN466">
        <v>2.64211135</v>
      </c>
      <c r="AO466">
        <v>9.1653448300000004</v>
      </c>
      <c r="AP466">
        <v>2.7658857100000001</v>
      </c>
      <c r="AQ466">
        <v>5.6800285700000002</v>
      </c>
      <c r="AR466">
        <v>4.3297571399999999</v>
      </c>
      <c r="AS466">
        <v>4.29914285</v>
      </c>
      <c r="AT466">
        <v>4.1719142800000002</v>
      </c>
      <c r="AU466">
        <v>397239.89682957</v>
      </c>
      <c r="AV466">
        <v>321948.29690999998</v>
      </c>
      <c r="AW466">
        <v>336720.30742714001</v>
      </c>
      <c r="AX466">
        <v>329527.31574671</v>
      </c>
      <c r="AY466">
        <v>368230.59056541999</v>
      </c>
      <c r="AZ466">
        <v>25509.717109000001</v>
      </c>
      <c r="BA466">
        <v>666.94070970999996</v>
      </c>
      <c r="BB466">
        <v>5070.5339122799996</v>
      </c>
      <c r="BC466">
        <v>140.81153114</v>
      </c>
      <c r="BD466">
        <v>75.762654420000004</v>
      </c>
      <c r="BE466">
        <v>106354.31674428</v>
      </c>
      <c r="BF466">
        <v>90949.320936849996</v>
      </c>
      <c r="BG466">
        <v>6.5772205699999997</v>
      </c>
      <c r="BH466">
        <v>639.57142856999997</v>
      </c>
      <c r="BI466">
        <v>619.55952380999997</v>
      </c>
      <c r="BJ466">
        <v>647.27380951999999</v>
      </c>
      <c r="BK466">
        <v>701.14285714000005</v>
      </c>
      <c r="BL466">
        <v>645.28571427999998</v>
      </c>
      <c r="BM466">
        <v>16.63378471</v>
      </c>
      <c r="BN466">
        <v>2.3132985000000001</v>
      </c>
      <c r="BO466">
        <v>0.43793185000000001</v>
      </c>
      <c r="BP466">
        <v>0.51069014000000001</v>
      </c>
      <c r="BQ466">
        <v>32.379767610000002</v>
      </c>
      <c r="BR466">
        <v>592.28571427999998</v>
      </c>
      <c r="BS466">
        <v>7263.6656197100001</v>
      </c>
      <c r="BT466">
        <v>39163.953876140004</v>
      </c>
      <c r="BU466">
        <v>139541.74096056999</v>
      </c>
      <c r="BV466">
        <v>1073129.37387557</v>
      </c>
      <c r="BW466">
        <v>2432.7973687099998</v>
      </c>
      <c r="BX466">
        <v>53.377224990000002</v>
      </c>
      <c r="BY466">
        <v>10.203557569999999</v>
      </c>
      <c r="BZ466">
        <v>355.28571427999998</v>
      </c>
      <c r="CA466">
        <v>391.65476189999998</v>
      </c>
      <c r="CB466">
        <v>367.44047619000003</v>
      </c>
      <c r="CC466">
        <v>345.11904761</v>
      </c>
      <c r="CD466">
        <v>347</v>
      </c>
      <c r="CE466">
        <v>278</v>
      </c>
      <c r="CF466">
        <v>314.21428571000001</v>
      </c>
      <c r="CG466">
        <v>295.16666665999998</v>
      </c>
      <c r="CH466">
        <v>275.35714285</v>
      </c>
      <c r="CI466">
        <v>271.64285713999999</v>
      </c>
      <c r="CJ466">
        <v>78</v>
      </c>
      <c r="CK466">
        <v>77.440476180000005</v>
      </c>
      <c r="CL466">
        <v>72.27380952</v>
      </c>
      <c r="CM466">
        <v>69.761904759999993</v>
      </c>
      <c r="CN466">
        <v>74.714285709999999</v>
      </c>
      <c r="CO466">
        <v>3.6578132800000001</v>
      </c>
      <c r="CP466">
        <v>86.285714279999993</v>
      </c>
      <c r="CQ466">
        <v>75.029582550000001</v>
      </c>
      <c r="CR466">
        <v>15.67142857</v>
      </c>
      <c r="CS466">
        <v>32.857142850000002</v>
      </c>
      <c r="CT466">
        <v>87.571428569999995</v>
      </c>
      <c r="CU466">
        <v>86.857142850000002</v>
      </c>
      <c r="CV466">
        <v>73.732142859999996</v>
      </c>
      <c r="CW466">
        <v>59.785714280000001</v>
      </c>
      <c r="CX466">
        <v>29.285714280000001</v>
      </c>
      <c r="CY466">
        <v>67</v>
      </c>
      <c r="CZ466">
        <v>77</v>
      </c>
      <c r="DA466">
        <v>84.142857140000004</v>
      </c>
      <c r="DB466">
        <v>625.92857142000003</v>
      </c>
      <c r="DC466">
        <v>29.285714280000001</v>
      </c>
      <c r="DD466">
        <v>67</v>
      </c>
      <c r="DE466">
        <v>77</v>
      </c>
      <c r="DF466">
        <v>84.142857140000004</v>
      </c>
      <c r="DG466">
        <v>723.85714284999995</v>
      </c>
      <c r="DH466" t="e">
        <v>#N/A</v>
      </c>
      <c r="DI466" t="e">
        <v>#N/A</v>
      </c>
      <c r="DJ466" t="e">
        <v>#N/A</v>
      </c>
      <c r="DK466" t="e">
        <v>#N/A</v>
      </c>
      <c r="DL466" t="e">
        <v>#N/A</v>
      </c>
      <c r="DM466" t="e">
        <v>#N/A</v>
      </c>
      <c r="DN466" t="e">
        <v>#N/A</v>
      </c>
      <c r="DO466" t="e">
        <v>#N/A</v>
      </c>
      <c r="DP466" t="e">
        <v>#N/A</v>
      </c>
      <c r="DQ466" t="e">
        <v>#N/A</v>
      </c>
      <c r="DR466" t="e">
        <v>#N/A</v>
      </c>
      <c r="DS466" t="e">
        <v>#N/A</v>
      </c>
      <c r="DT466" t="e">
        <v>#N/A</v>
      </c>
      <c r="DU466" t="e">
        <v>#N/A</v>
      </c>
      <c r="DV466" t="e">
        <v>#N/A</v>
      </c>
      <c r="DW466" t="e">
        <v>#N/A</v>
      </c>
      <c r="DX466" t="e">
        <v>#N/A</v>
      </c>
      <c r="DY466" t="e">
        <v>#N/A</v>
      </c>
      <c r="DZ466" t="e">
        <v>#N/A</v>
      </c>
      <c r="EA466" t="e">
        <v>#N/A</v>
      </c>
      <c r="EB466" t="e">
        <v>#N/A</v>
      </c>
      <c r="EC466" t="e">
        <v>#N/A</v>
      </c>
    </row>
    <row r="467" spans="1:133" customFormat="1" x14ac:dyDescent="0.25">
      <c r="A467" t="s">
        <v>1182</v>
      </c>
      <c r="B467" t="s">
        <v>1472</v>
      </c>
      <c r="C467">
        <v>467</v>
      </c>
      <c r="D467">
        <v>44104.553514734267</v>
      </c>
      <c r="E467">
        <v>56.454847296811103</v>
      </c>
      <c r="F467">
        <v>1646.7007180895646</v>
      </c>
      <c r="G467">
        <v>50037.112883453367</v>
      </c>
      <c r="H467">
        <v>57.714285709999999</v>
      </c>
      <c r="I467">
        <v>28.037780139999999</v>
      </c>
      <c r="J467">
        <v>20.47760714</v>
      </c>
      <c r="K467">
        <v>14.563876</v>
      </c>
      <c r="L467">
        <v>8.7971142800000006</v>
      </c>
      <c r="M467">
        <v>2330.8571428499999</v>
      </c>
      <c r="N467">
        <v>1685.2857142800001</v>
      </c>
      <c r="O467">
        <v>1643.2857142800001</v>
      </c>
      <c r="P467">
        <v>1664</v>
      </c>
      <c r="Q467">
        <v>1683.71428571</v>
      </c>
      <c r="R467">
        <v>1695.1428571399999</v>
      </c>
      <c r="S467">
        <v>645.57142856999997</v>
      </c>
      <c r="T467">
        <v>604.14285714000005</v>
      </c>
      <c r="U467">
        <v>609.85714284999995</v>
      </c>
      <c r="V467">
        <v>612.71428571000001</v>
      </c>
      <c r="W467">
        <v>621.14285714000005</v>
      </c>
      <c r="X467">
        <v>31.412711850000001</v>
      </c>
      <c r="Y467">
        <v>1.5660064199999999</v>
      </c>
      <c r="Z467">
        <v>1672.71428571</v>
      </c>
      <c r="AA467">
        <v>1657.71428571</v>
      </c>
      <c r="AB467">
        <v>1630.42857142</v>
      </c>
      <c r="AC467">
        <v>1623.38952857</v>
      </c>
      <c r="AD467">
        <v>688.71428571000001</v>
      </c>
      <c r="AE467">
        <v>711.28571427999998</v>
      </c>
      <c r="AF467">
        <v>715.71428571000001</v>
      </c>
      <c r="AG467">
        <v>742.98617142000001</v>
      </c>
      <c r="AH467">
        <v>83146.399392709995</v>
      </c>
      <c r="AI467">
        <v>21929.83726385</v>
      </c>
      <c r="AJ467">
        <v>2.3409815699999998</v>
      </c>
      <c r="AK467">
        <v>19.290821999999999</v>
      </c>
      <c r="AL467">
        <v>295808.59752827999</v>
      </c>
      <c r="AM467">
        <v>54.347857140000002</v>
      </c>
      <c r="AN467">
        <v>2.0018316999999999</v>
      </c>
      <c r="AO467">
        <v>17.800239000000001</v>
      </c>
      <c r="AP467">
        <v>3.4395285699999998</v>
      </c>
      <c r="AQ467">
        <v>9.4002142800000001</v>
      </c>
      <c r="AR467">
        <v>4.6401714199999997</v>
      </c>
      <c r="AS467">
        <v>5.3579714200000002</v>
      </c>
      <c r="AT467">
        <v>1.9207285700000001</v>
      </c>
      <c r="AU467">
        <v>437135.85521484999</v>
      </c>
      <c r="AV467">
        <v>327696.81001800002</v>
      </c>
      <c r="AW467">
        <v>313236.30487200001</v>
      </c>
      <c r="AX467">
        <v>373931.73849814001</v>
      </c>
      <c r="AY467">
        <v>380606.31759927998</v>
      </c>
      <c r="AZ467">
        <v>28724.422575569999</v>
      </c>
      <c r="BA467">
        <v>961.16265199999998</v>
      </c>
      <c r="BB467">
        <v>7762.27715257</v>
      </c>
      <c r="BC467">
        <v>22.384512999999998</v>
      </c>
      <c r="BD467">
        <v>273.91200771000001</v>
      </c>
      <c r="BE467">
        <v>118724.88022085</v>
      </c>
      <c r="BF467">
        <v>102828.58811514</v>
      </c>
      <c r="BG467">
        <v>7.0480742799999998</v>
      </c>
      <c r="BH467">
        <v>166.14285713999999</v>
      </c>
      <c r="BI467">
        <v>174.25</v>
      </c>
      <c r="BJ467">
        <v>198.05555555000001</v>
      </c>
      <c r="BK467">
        <v>169.14285713999999</v>
      </c>
      <c r="BL467">
        <v>171</v>
      </c>
      <c r="BM467">
        <v>17.36001371</v>
      </c>
      <c r="BN467">
        <v>4.0633350000000004</v>
      </c>
      <c r="BO467">
        <v>0.70523979999999997</v>
      </c>
      <c r="BP467">
        <v>0.6338355</v>
      </c>
      <c r="BQ467">
        <v>34.861322790000003</v>
      </c>
      <c r="BR467">
        <v>105.42857142</v>
      </c>
      <c r="BS467">
        <v>12890.85323142</v>
      </c>
      <c r="BT467">
        <v>49977.050578709997</v>
      </c>
      <c r="BU467">
        <v>176832.42971200001</v>
      </c>
      <c r="BV467">
        <v>1165607.963883</v>
      </c>
      <c r="BW467">
        <v>1892.18550185</v>
      </c>
      <c r="BX467">
        <v>50.065601710000003</v>
      </c>
      <c r="BY467">
        <v>12.30451714</v>
      </c>
      <c r="BZ467">
        <v>88.142857140000004</v>
      </c>
      <c r="CA467">
        <v>121.86666666000001</v>
      </c>
      <c r="CB467">
        <v>98.316666659999996</v>
      </c>
      <c r="CC467">
        <v>91.133333329999999</v>
      </c>
      <c r="CD467">
        <v>86.5</v>
      </c>
      <c r="CE467">
        <v>68.714285709999999</v>
      </c>
      <c r="CF467">
        <v>94.883333329999999</v>
      </c>
      <c r="CG467">
        <v>97.041666669999998</v>
      </c>
      <c r="CH467">
        <v>85.6875</v>
      </c>
      <c r="CI467">
        <v>66.428571419999997</v>
      </c>
      <c r="CJ467">
        <v>18.928571420000001</v>
      </c>
      <c r="CK467">
        <v>26.983333330000001</v>
      </c>
      <c r="CL467">
        <v>20.8125</v>
      </c>
      <c r="CM467">
        <v>23.1875</v>
      </c>
      <c r="CN467">
        <v>19.785714280000001</v>
      </c>
      <c r="CO467">
        <v>4.3687241400000003</v>
      </c>
      <c r="CP467">
        <v>84.928571419999997</v>
      </c>
      <c r="CQ467">
        <v>66.388888890000004</v>
      </c>
      <c r="CR467">
        <v>15</v>
      </c>
      <c r="CS467">
        <v>35.333333330000002</v>
      </c>
      <c r="CT467">
        <v>93.333333330000002</v>
      </c>
      <c r="CU467">
        <v>90.5</v>
      </c>
      <c r="CV467">
        <v>73.055555560000002</v>
      </c>
      <c r="CW467">
        <v>52</v>
      </c>
      <c r="CX467">
        <v>30.285714280000001</v>
      </c>
      <c r="CY467">
        <v>72.857142850000002</v>
      </c>
      <c r="CZ467">
        <v>77.857142850000002</v>
      </c>
      <c r="DA467">
        <v>87.428571419999997</v>
      </c>
      <c r="DB467">
        <v>584.5</v>
      </c>
      <c r="DC467">
        <v>27</v>
      </c>
      <c r="DD467">
        <v>75.5</v>
      </c>
      <c r="DE467">
        <v>79.166666660000004</v>
      </c>
      <c r="DF467">
        <v>87.166666660000004</v>
      </c>
      <c r="DG467">
        <v>878.07142856999997</v>
      </c>
      <c r="DH467" t="e">
        <v>#N/A</v>
      </c>
      <c r="DI467" t="e">
        <v>#N/A</v>
      </c>
      <c r="DJ467" t="e">
        <v>#N/A</v>
      </c>
      <c r="DK467" t="e">
        <v>#N/A</v>
      </c>
      <c r="DL467" t="e">
        <v>#N/A</v>
      </c>
      <c r="DM467" t="e">
        <v>#N/A</v>
      </c>
      <c r="DN467" t="e">
        <v>#N/A</v>
      </c>
      <c r="DO467" t="e">
        <v>#N/A</v>
      </c>
      <c r="DP467" t="e">
        <v>#N/A</v>
      </c>
      <c r="DQ467" t="e">
        <v>#N/A</v>
      </c>
      <c r="DR467" t="e">
        <v>#N/A</v>
      </c>
      <c r="DS467" t="e">
        <v>#N/A</v>
      </c>
      <c r="DT467" t="e">
        <v>#N/A</v>
      </c>
      <c r="DU467" t="e">
        <v>#N/A</v>
      </c>
      <c r="DV467" t="e">
        <v>#N/A</v>
      </c>
      <c r="DW467" t="e">
        <v>#N/A</v>
      </c>
      <c r="DX467" t="e">
        <v>#N/A</v>
      </c>
      <c r="DY467" t="e">
        <v>#N/A</v>
      </c>
      <c r="DZ467" t="e">
        <v>#N/A</v>
      </c>
      <c r="EA467" t="e">
        <v>#N/A</v>
      </c>
      <c r="EB467" t="e">
        <v>#N/A</v>
      </c>
      <c r="EC467" t="e">
        <v>#N/A</v>
      </c>
    </row>
    <row r="468" spans="1:133" customFormat="1" x14ac:dyDescent="0.25">
      <c r="A468" t="s">
        <v>1183</v>
      </c>
      <c r="B468" t="s">
        <v>1473</v>
      </c>
      <c r="C468">
        <v>468</v>
      </c>
      <c r="D468">
        <v>53058.877414832277</v>
      </c>
      <c r="E468">
        <v>57.529750982558269</v>
      </c>
      <c r="F468">
        <v>1380.0963783895118</v>
      </c>
      <c r="G468">
        <v>50984.262749990448</v>
      </c>
      <c r="H468">
        <v>66.571428569999995</v>
      </c>
      <c r="I468">
        <v>27.165976279999999</v>
      </c>
      <c r="J468">
        <v>17.785367279999999</v>
      </c>
      <c r="K468">
        <v>12.25223971</v>
      </c>
      <c r="L468">
        <v>7.5823785700000004</v>
      </c>
      <c r="M468">
        <v>2563.1428571400002</v>
      </c>
      <c r="N468">
        <v>1859.2857142800001</v>
      </c>
      <c r="O468">
        <v>1814.8571428499999</v>
      </c>
      <c r="P468">
        <v>1827.42857142</v>
      </c>
      <c r="Q468">
        <v>1839.5714285700001</v>
      </c>
      <c r="R468">
        <v>1854.5714285700001</v>
      </c>
      <c r="S468">
        <v>703.85714284999995</v>
      </c>
      <c r="T468">
        <v>652.42857142000003</v>
      </c>
      <c r="U468">
        <v>663.57142856999997</v>
      </c>
      <c r="V468">
        <v>674.85714284999995</v>
      </c>
      <c r="W468">
        <v>683.71428571000001</v>
      </c>
      <c r="X468">
        <v>27.990337709999999</v>
      </c>
      <c r="Y468">
        <v>1.39485642</v>
      </c>
      <c r="Z468">
        <v>1825</v>
      </c>
      <c r="AA468">
        <v>1806</v>
      </c>
      <c r="AB468">
        <v>1774.1428571399999</v>
      </c>
      <c r="AC468">
        <v>1773.6772428500001</v>
      </c>
      <c r="AD468">
        <v>735.71428571000001</v>
      </c>
      <c r="AE468">
        <v>771.71428571000001</v>
      </c>
      <c r="AF468">
        <v>800.71428571000001</v>
      </c>
      <c r="AG468">
        <v>837.19405714000004</v>
      </c>
      <c r="AH468">
        <v>71176.430566850002</v>
      </c>
      <c r="AI468">
        <v>16897.422887420002</v>
      </c>
      <c r="AJ468">
        <v>-0.54945113999999995</v>
      </c>
      <c r="AK468">
        <v>183.75223614000001</v>
      </c>
      <c r="AL468">
        <v>265198.34660042002</v>
      </c>
      <c r="AM468">
        <v>45.941571420000002</v>
      </c>
      <c r="AN468">
        <v>2.5908610400000001</v>
      </c>
      <c r="AO468">
        <v>13.355751850000001</v>
      </c>
      <c r="AP468">
        <v>0.49928570999999999</v>
      </c>
      <c r="AQ468">
        <v>-2.6164571400000001</v>
      </c>
      <c r="AR468">
        <v>-6.8535857099999999</v>
      </c>
      <c r="AS468">
        <v>-3.4578000000000002</v>
      </c>
      <c r="AT468">
        <v>-1.4594428500000001</v>
      </c>
      <c r="AU468">
        <v>415721.45331685001</v>
      </c>
      <c r="AV468">
        <v>311131.70275813999</v>
      </c>
      <c r="AW468">
        <v>328821.91401956999</v>
      </c>
      <c r="AX468">
        <v>364502.85786341998</v>
      </c>
      <c r="AY468">
        <v>372833.72950442001</v>
      </c>
      <c r="AZ468">
        <v>27455.168992999999</v>
      </c>
      <c r="BA468">
        <v>1284.5223002800001</v>
      </c>
      <c r="BB468">
        <v>6883.30890585</v>
      </c>
      <c r="BC468">
        <v>234.65510556999999</v>
      </c>
      <c r="BD468">
        <v>511.57036384999998</v>
      </c>
      <c r="BE468">
        <v>133186.89566770999</v>
      </c>
      <c r="BF468">
        <v>102103.13439414</v>
      </c>
      <c r="BG468">
        <v>6.77971185</v>
      </c>
      <c r="BH468">
        <v>176.14285713999999</v>
      </c>
      <c r="BI468">
        <v>184.59523809000001</v>
      </c>
      <c r="BJ468">
        <v>180.91666666</v>
      </c>
      <c r="BK468">
        <v>177</v>
      </c>
      <c r="BL468">
        <v>182.42857142</v>
      </c>
      <c r="BM468">
        <v>17.137473419999999</v>
      </c>
      <c r="BN468">
        <v>0.68027219999999999</v>
      </c>
      <c r="BO468">
        <v>0.56536816000000001</v>
      </c>
      <c r="BP468">
        <v>0.88871633000000005</v>
      </c>
      <c r="BQ468">
        <v>28.192814779999999</v>
      </c>
      <c r="BR468">
        <v>156.83333332999999</v>
      </c>
      <c r="BS468">
        <v>7799.5680882799998</v>
      </c>
      <c r="BT468">
        <v>34419.150885709998</v>
      </c>
      <c r="BU468">
        <v>127967.24149085001</v>
      </c>
      <c r="BV468">
        <v>1003743.47451814</v>
      </c>
      <c r="BW468">
        <v>1713.49406071</v>
      </c>
      <c r="BX468">
        <v>34.51339188</v>
      </c>
      <c r="BY468">
        <v>10.21861485</v>
      </c>
      <c r="BZ468">
        <v>86.142857140000004</v>
      </c>
      <c r="CA468">
        <v>85.77777777</v>
      </c>
      <c r="CB468">
        <v>90.333333330000002</v>
      </c>
      <c r="CC468">
        <v>81.180555549999994</v>
      </c>
      <c r="CD468">
        <v>80.785714279999993</v>
      </c>
      <c r="CE468">
        <v>69.857142850000002</v>
      </c>
      <c r="CF468">
        <v>68.041666660000004</v>
      </c>
      <c r="CG468">
        <v>70.583333330000002</v>
      </c>
      <c r="CH468">
        <v>62.90277777</v>
      </c>
      <c r="CI468">
        <v>65.857142850000002</v>
      </c>
      <c r="CJ468">
        <v>16.285714280000001</v>
      </c>
      <c r="CK468">
        <v>17.73611111</v>
      </c>
      <c r="CL468">
        <v>19.749999989999999</v>
      </c>
      <c r="CM468">
        <v>18.27777777</v>
      </c>
      <c r="CN468">
        <v>15.07142857</v>
      </c>
      <c r="CO468">
        <v>3.3967064200000001</v>
      </c>
      <c r="CP468">
        <v>86.071428569999995</v>
      </c>
      <c r="CQ468">
        <v>71.888888890000004</v>
      </c>
      <c r="CR468">
        <v>15.8</v>
      </c>
      <c r="CS468">
        <v>34.857142850000002</v>
      </c>
      <c r="CT468">
        <v>92.428571419999997</v>
      </c>
      <c r="CU468">
        <v>89.571428569999995</v>
      </c>
      <c r="CV468">
        <v>67.638888890000004</v>
      </c>
      <c r="CW468">
        <v>60.75</v>
      </c>
      <c r="CX468">
        <v>28.428571420000001</v>
      </c>
      <c r="CY468">
        <v>69.571428569999995</v>
      </c>
      <c r="CZ468">
        <v>79</v>
      </c>
      <c r="DA468">
        <v>90.285714279999993</v>
      </c>
      <c r="DB468">
        <v>815.21428571000001</v>
      </c>
      <c r="DC468">
        <v>29</v>
      </c>
      <c r="DD468">
        <v>69.285714279999993</v>
      </c>
      <c r="DE468">
        <v>81</v>
      </c>
      <c r="DF468">
        <v>90.571428569999995</v>
      </c>
      <c r="DG468">
        <v>1145.7857142800001</v>
      </c>
      <c r="DH468" t="e">
        <v>#N/A</v>
      </c>
      <c r="DI468" t="e">
        <v>#N/A</v>
      </c>
      <c r="DJ468" t="e">
        <v>#N/A</v>
      </c>
      <c r="DK468" t="e">
        <v>#N/A</v>
      </c>
      <c r="DL468" t="e">
        <v>#N/A</v>
      </c>
      <c r="DM468" t="e">
        <v>#N/A</v>
      </c>
      <c r="DN468" t="e">
        <v>#N/A</v>
      </c>
      <c r="DO468" t="e">
        <v>#N/A</v>
      </c>
      <c r="DP468" t="e">
        <v>#N/A</v>
      </c>
      <c r="DQ468" t="e">
        <v>#N/A</v>
      </c>
      <c r="DR468" t="e">
        <v>#N/A</v>
      </c>
      <c r="DS468" t="e">
        <v>#N/A</v>
      </c>
      <c r="DT468" t="e">
        <v>#N/A</v>
      </c>
      <c r="DU468" t="e">
        <v>#N/A</v>
      </c>
      <c r="DV468" t="e">
        <v>#N/A</v>
      </c>
      <c r="DW468" t="e">
        <v>#N/A</v>
      </c>
      <c r="DX468" t="e">
        <v>#N/A</v>
      </c>
      <c r="DY468" t="e">
        <v>#N/A</v>
      </c>
      <c r="DZ468" t="e">
        <v>#N/A</v>
      </c>
      <c r="EA468" t="e">
        <v>#N/A</v>
      </c>
      <c r="EB468" t="e">
        <v>#N/A</v>
      </c>
      <c r="EC468" t="e">
        <v>#N/A</v>
      </c>
    </row>
    <row r="469" spans="1:133" customFormat="1" x14ac:dyDescent="0.25">
      <c r="A469" t="s">
        <v>1184</v>
      </c>
      <c r="B469" t="s">
        <v>1474</v>
      </c>
      <c r="C469">
        <v>469</v>
      </c>
      <c r="D469">
        <v>194224.78867983029</v>
      </c>
      <c r="E469">
        <v>83.131608317176159</v>
      </c>
      <c r="F469">
        <v>1083.3212030831089</v>
      </c>
      <c r="G469">
        <v>60226.296127805486</v>
      </c>
      <c r="H469">
        <v>81.428571419999997</v>
      </c>
      <c r="I469">
        <v>27.727639140000001</v>
      </c>
      <c r="J469">
        <v>25.757446000000002</v>
      </c>
      <c r="K469">
        <v>11.735410999999999</v>
      </c>
      <c r="L469">
        <v>7.3560468500000002</v>
      </c>
      <c r="M469">
        <v>7358.7142857099998</v>
      </c>
      <c r="N469">
        <v>5316.5714285699996</v>
      </c>
      <c r="O469">
        <v>5196.8571428499999</v>
      </c>
      <c r="P469">
        <v>5242.5714285699996</v>
      </c>
      <c r="Q469">
        <v>5267.8571428499999</v>
      </c>
      <c r="R469">
        <v>5306.1428571400002</v>
      </c>
      <c r="S469">
        <v>2042.1428571399999</v>
      </c>
      <c r="T469">
        <v>1845.1428571399999</v>
      </c>
      <c r="U469">
        <v>1895.5714285700001</v>
      </c>
      <c r="V469">
        <v>1946.2857142800001</v>
      </c>
      <c r="W469">
        <v>1988.1428571399999</v>
      </c>
      <c r="X469">
        <v>26.59028571</v>
      </c>
      <c r="Y469">
        <v>1.2128914200000001</v>
      </c>
      <c r="Z469">
        <v>5251.8571428499999</v>
      </c>
      <c r="AA469">
        <v>5179.7142857099998</v>
      </c>
      <c r="AB469">
        <v>5146</v>
      </c>
      <c r="AC469">
        <v>5086.1048857100004</v>
      </c>
      <c r="AD469">
        <v>2177.5714285700001</v>
      </c>
      <c r="AE469">
        <v>2295</v>
      </c>
      <c r="AF469">
        <v>2376.2857142799999</v>
      </c>
      <c r="AG469">
        <v>2510.88517142</v>
      </c>
      <c r="AH469">
        <v>69546.238521139996</v>
      </c>
      <c r="AI469">
        <v>15602.17399485</v>
      </c>
      <c r="AJ469">
        <v>11.40463257</v>
      </c>
      <c r="AK469">
        <v>74.178551139999996</v>
      </c>
      <c r="AL469">
        <v>252258.98532171</v>
      </c>
      <c r="AM469">
        <v>54.95971428</v>
      </c>
      <c r="AN469">
        <v>2.3289548</v>
      </c>
      <c r="AO469">
        <v>15.13361971</v>
      </c>
      <c r="AP469">
        <v>3.55674285</v>
      </c>
      <c r="AQ469">
        <v>1.6148</v>
      </c>
      <c r="AR469">
        <v>0.54601427999999996</v>
      </c>
      <c r="AS469">
        <v>0.20728571000000001</v>
      </c>
      <c r="AT469">
        <v>3.9206285699999999</v>
      </c>
      <c r="AU469">
        <v>397424.39886999998</v>
      </c>
      <c r="AV469">
        <v>312632.70804</v>
      </c>
      <c r="AW469">
        <v>312729.61174527998</v>
      </c>
      <c r="AX469">
        <v>332632.57295428001</v>
      </c>
      <c r="AY469">
        <v>375615.11872641998</v>
      </c>
      <c r="AZ469">
        <v>28506.25754242</v>
      </c>
      <c r="BA469">
        <v>797.58353441999998</v>
      </c>
      <c r="BB469">
        <v>6582.6636825699998</v>
      </c>
      <c r="BC469">
        <v>200.33719557000001</v>
      </c>
      <c r="BD469">
        <v>209.77393185</v>
      </c>
      <c r="BE469">
        <v>122690.39036457</v>
      </c>
      <c r="BF469">
        <v>103367.35636942</v>
      </c>
      <c r="BG469">
        <v>7.2161115699999998</v>
      </c>
      <c r="BH469">
        <v>529.42857142000003</v>
      </c>
      <c r="BI469">
        <v>519.20238095000002</v>
      </c>
      <c r="BJ469">
        <v>545.91666666000003</v>
      </c>
      <c r="BK469">
        <v>564.28571427999998</v>
      </c>
      <c r="BL469">
        <v>550.85714284999995</v>
      </c>
      <c r="BM469">
        <v>18.173777999999999</v>
      </c>
      <c r="BN469">
        <v>2.7721575999999999</v>
      </c>
      <c r="BO469">
        <v>0.37820300000000001</v>
      </c>
      <c r="BP469">
        <v>0.37000856999999998</v>
      </c>
      <c r="BQ469">
        <v>33.205683880000002</v>
      </c>
      <c r="BR469">
        <v>487.42857142000003</v>
      </c>
      <c r="BS469">
        <v>7737.6129974200003</v>
      </c>
      <c r="BT469">
        <v>35384.295681000003</v>
      </c>
      <c r="BU469">
        <v>128306.026663</v>
      </c>
      <c r="BV469">
        <v>1140925.1033645701</v>
      </c>
      <c r="BW469">
        <v>1898.76929028</v>
      </c>
      <c r="BX469">
        <v>59.132013700000002</v>
      </c>
      <c r="BY469">
        <v>8.7538688499999999</v>
      </c>
      <c r="BZ469">
        <v>232</v>
      </c>
      <c r="CA469">
        <v>259.66666665999998</v>
      </c>
      <c r="CB469">
        <v>236.66666666</v>
      </c>
      <c r="CC469">
        <v>204.39999999</v>
      </c>
      <c r="CD469">
        <v>206.42857142</v>
      </c>
      <c r="CE469">
        <v>178.35714285</v>
      </c>
      <c r="CF469">
        <v>201.39285713999999</v>
      </c>
      <c r="CG469">
        <v>182.52380951999999</v>
      </c>
      <c r="CH469">
        <v>157.83333332999999</v>
      </c>
      <c r="CI469">
        <v>159.5</v>
      </c>
      <c r="CJ469">
        <v>53</v>
      </c>
      <c r="CK469">
        <v>58.27380952</v>
      </c>
      <c r="CL469">
        <v>54.142857139999997</v>
      </c>
      <c r="CM469">
        <v>46.566666660000003</v>
      </c>
      <c r="CN469">
        <v>47.714285709999999</v>
      </c>
      <c r="CO469">
        <v>3.1733357099999999</v>
      </c>
      <c r="CP469">
        <v>85.428571419999997</v>
      </c>
      <c r="CQ469">
        <v>74</v>
      </c>
      <c r="CR469">
        <v>18.7</v>
      </c>
      <c r="CS469">
        <v>31.857142849999999</v>
      </c>
      <c r="CT469">
        <v>86.571428569999995</v>
      </c>
      <c r="CU469">
        <v>84.428571419999997</v>
      </c>
      <c r="CV469">
        <v>76.5</v>
      </c>
      <c r="CW469">
        <v>60.6</v>
      </c>
      <c r="CX469">
        <v>30.571428569999998</v>
      </c>
      <c r="CY469">
        <v>69.285714279999993</v>
      </c>
      <c r="CZ469">
        <v>77.571428569999995</v>
      </c>
      <c r="DA469">
        <v>85.285714279999993</v>
      </c>
      <c r="DB469">
        <v>715.16666666000003</v>
      </c>
      <c r="DC469">
        <v>29</v>
      </c>
      <c r="DD469">
        <v>68.285714279999993</v>
      </c>
      <c r="DE469">
        <v>75</v>
      </c>
      <c r="DF469">
        <v>84.714285709999999</v>
      </c>
      <c r="DG469">
        <v>696.35714284999995</v>
      </c>
      <c r="DH469" t="e">
        <v>#N/A</v>
      </c>
      <c r="DI469" t="e">
        <v>#N/A</v>
      </c>
      <c r="DJ469" t="e">
        <v>#N/A</v>
      </c>
      <c r="DK469" t="e">
        <v>#N/A</v>
      </c>
      <c r="DL469" t="e">
        <v>#N/A</v>
      </c>
      <c r="DM469" t="e">
        <v>#N/A</v>
      </c>
      <c r="DN469" t="e">
        <v>#N/A</v>
      </c>
      <c r="DO469" t="e">
        <v>#N/A</v>
      </c>
      <c r="DP469" t="e">
        <v>#N/A</v>
      </c>
      <c r="DQ469" t="e">
        <v>#N/A</v>
      </c>
      <c r="DR469" t="e">
        <v>#N/A</v>
      </c>
      <c r="DS469" t="e">
        <v>#N/A</v>
      </c>
      <c r="DT469" t="e">
        <v>#N/A</v>
      </c>
      <c r="DU469" t="e">
        <v>#N/A</v>
      </c>
      <c r="DV469" t="e">
        <v>#N/A</v>
      </c>
      <c r="DW469" t="e">
        <v>#N/A</v>
      </c>
      <c r="DX469" t="e">
        <v>#N/A</v>
      </c>
      <c r="DY469" t="e">
        <v>#N/A</v>
      </c>
      <c r="DZ469" t="e">
        <v>#N/A</v>
      </c>
      <c r="EA469" t="e">
        <v>#N/A</v>
      </c>
      <c r="EB469" t="e">
        <v>#N/A</v>
      </c>
      <c r="EC469" t="e">
        <v>#N/A</v>
      </c>
    </row>
    <row r="470" spans="1:133" customFormat="1" x14ac:dyDescent="0.25">
      <c r="A470" t="s">
        <v>1185</v>
      </c>
      <c r="B470" t="s">
        <v>1475</v>
      </c>
      <c r="C470">
        <v>470</v>
      </c>
      <c r="D470">
        <v>65966.7196386</v>
      </c>
      <c r="E470">
        <v>101.90725651708635</v>
      </c>
      <c r="F470">
        <v>1208.0958610561802</v>
      </c>
      <c r="G470">
        <v>51258.868095260324</v>
      </c>
      <c r="H470">
        <v>58.714285709999999</v>
      </c>
      <c r="I470">
        <v>27.955206140000001</v>
      </c>
      <c r="J470">
        <v>17.70963214</v>
      </c>
      <c r="K470">
        <v>13.910847</v>
      </c>
      <c r="L470">
        <v>8.1714737100000008</v>
      </c>
      <c r="M470">
        <v>2194.1428571400002</v>
      </c>
      <c r="N470">
        <v>1585.71428571</v>
      </c>
      <c r="O470">
        <v>1555.8571428499999</v>
      </c>
      <c r="P470">
        <v>1557.8571428499999</v>
      </c>
      <c r="Q470">
        <v>1563.8571428499999</v>
      </c>
      <c r="R470">
        <v>1581.42857142</v>
      </c>
      <c r="S470">
        <v>608.42857142000003</v>
      </c>
      <c r="T470">
        <v>589.42857142000003</v>
      </c>
      <c r="U470">
        <v>596.85714284999995</v>
      </c>
      <c r="V470">
        <v>597.71428571000001</v>
      </c>
      <c r="W470">
        <v>597.85714284999995</v>
      </c>
      <c r="X470">
        <v>29.23880385</v>
      </c>
      <c r="Y470">
        <v>1.4596992799999999</v>
      </c>
      <c r="Z470">
        <v>1555.71428571</v>
      </c>
      <c r="AA470">
        <v>1541.71428571</v>
      </c>
      <c r="AB470">
        <v>1509.2857142800001</v>
      </c>
      <c r="AC470">
        <v>1522.69268571</v>
      </c>
      <c r="AD470">
        <v>637.28571427999998</v>
      </c>
      <c r="AE470">
        <v>658.85714284999995</v>
      </c>
      <c r="AF470">
        <v>675.57142856999997</v>
      </c>
      <c r="AG470">
        <v>694.87980000000005</v>
      </c>
      <c r="AH470">
        <v>89787.330623999995</v>
      </c>
      <c r="AI470">
        <v>22275.74656585</v>
      </c>
      <c r="AJ470">
        <v>19.561679139999999</v>
      </c>
      <c r="AK470">
        <v>136.61764457000001</v>
      </c>
      <c r="AL470">
        <v>324301.65671941999</v>
      </c>
      <c r="AM470">
        <v>61.011499999999998</v>
      </c>
      <c r="AN470">
        <v>1.8147960299999999</v>
      </c>
      <c r="AO470">
        <v>11.758976710000001</v>
      </c>
      <c r="AP470">
        <v>11.916271419999999</v>
      </c>
      <c r="AQ470">
        <v>13.07781428</v>
      </c>
      <c r="AR470">
        <v>11.03237142</v>
      </c>
      <c r="AS470">
        <v>8.6489428499999992</v>
      </c>
      <c r="AT470">
        <v>11.77</v>
      </c>
      <c r="AU470">
        <v>439951.77188384999</v>
      </c>
      <c r="AV470">
        <v>336373.727977</v>
      </c>
      <c r="AW470">
        <v>360578.034621</v>
      </c>
      <c r="AX470">
        <v>400602.29058442003</v>
      </c>
      <c r="AY470">
        <v>404582.30863684998</v>
      </c>
      <c r="AZ470">
        <v>35310.843841139998</v>
      </c>
      <c r="BA470">
        <v>1541.2200562800001</v>
      </c>
      <c r="BB470">
        <v>9117.6244800000004</v>
      </c>
      <c r="BC470">
        <v>107.67193714</v>
      </c>
      <c r="BD470">
        <v>193.16344857000001</v>
      </c>
      <c r="BE470">
        <v>155324.00068813999</v>
      </c>
      <c r="BF470">
        <v>127341.22661685001</v>
      </c>
      <c r="BG470">
        <v>8.1059462799999995</v>
      </c>
      <c r="BH470">
        <v>181.14285713999999</v>
      </c>
      <c r="BI470">
        <v>191.84722221999999</v>
      </c>
      <c r="BJ470">
        <v>183.96428571000001</v>
      </c>
      <c r="BK470">
        <v>174</v>
      </c>
      <c r="BL470">
        <v>181.42857142</v>
      </c>
      <c r="BM470">
        <v>20.60856514</v>
      </c>
      <c r="BN470">
        <v>2.0992367500000002</v>
      </c>
      <c r="BO470">
        <v>0.65229033000000003</v>
      </c>
      <c r="BP470">
        <v>0.67193800000000004</v>
      </c>
      <c r="BQ470">
        <v>33.316525069999997</v>
      </c>
      <c r="BR470">
        <v>165</v>
      </c>
      <c r="BS470">
        <v>11179.448999280001</v>
      </c>
      <c r="BT470">
        <v>46281.439571850002</v>
      </c>
      <c r="BU470">
        <v>167289.52930985001</v>
      </c>
      <c r="BV470">
        <v>1528623.68581385</v>
      </c>
      <c r="BW470">
        <v>1775.487846</v>
      </c>
      <c r="BX470">
        <v>48.328744090000001</v>
      </c>
      <c r="BY470">
        <v>10.783414499999999</v>
      </c>
      <c r="BZ470">
        <v>76</v>
      </c>
      <c r="CA470">
        <v>89.607142850000002</v>
      </c>
      <c r="CB470">
        <v>85.357142850000002</v>
      </c>
      <c r="CC470">
        <v>82.226190470000006</v>
      </c>
      <c r="CD470">
        <v>80.857142850000002</v>
      </c>
      <c r="CE470">
        <v>66</v>
      </c>
      <c r="CF470">
        <v>71.642857140000004</v>
      </c>
      <c r="CG470">
        <v>69.321428569999995</v>
      </c>
      <c r="CH470">
        <v>66.845238089999995</v>
      </c>
      <c r="CI470">
        <v>64.214285709999999</v>
      </c>
      <c r="CJ470">
        <v>19.5</v>
      </c>
      <c r="CK470">
        <v>17.964285709999999</v>
      </c>
      <c r="CL470">
        <v>16.035714280000001</v>
      </c>
      <c r="CM470">
        <v>15.38095238</v>
      </c>
      <c r="CN470">
        <v>16.5</v>
      </c>
      <c r="CO470">
        <v>3.5060917100000002</v>
      </c>
      <c r="CP470">
        <v>85.642857140000004</v>
      </c>
      <c r="CQ470">
        <v>72.722222220000006</v>
      </c>
      <c r="CR470">
        <v>17.5</v>
      </c>
      <c r="CS470">
        <v>34.714285709999999</v>
      </c>
      <c r="CT470">
        <v>92.714285709999999</v>
      </c>
      <c r="CU470">
        <v>90.714285709999999</v>
      </c>
      <c r="CV470">
        <v>67.055555549999994</v>
      </c>
      <c r="CW470">
        <v>42.666666659999997</v>
      </c>
      <c r="CX470">
        <v>23</v>
      </c>
      <c r="CY470">
        <v>70.428571419999997</v>
      </c>
      <c r="CZ470">
        <v>78.285714279999993</v>
      </c>
      <c r="DA470">
        <v>84.428571419999997</v>
      </c>
      <c r="DB470">
        <v>737.41666666000003</v>
      </c>
      <c r="DC470">
        <v>21.571428569999998</v>
      </c>
      <c r="DD470">
        <v>65.571428569999995</v>
      </c>
      <c r="DE470">
        <v>72.428571419999997</v>
      </c>
      <c r="DF470">
        <v>85.714285709999999</v>
      </c>
      <c r="DG470">
        <v>782.5</v>
      </c>
      <c r="DH470" t="e">
        <v>#N/A</v>
      </c>
      <c r="DI470" t="e">
        <v>#N/A</v>
      </c>
      <c r="DJ470" t="e">
        <v>#N/A</v>
      </c>
      <c r="DK470" t="e">
        <v>#N/A</v>
      </c>
      <c r="DL470" t="e">
        <v>#N/A</v>
      </c>
      <c r="DM470" t="e">
        <v>#N/A</v>
      </c>
      <c r="DN470" t="e">
        <v>#N/A</v>
      </c>
      <c r="DO470" t="e">
        <v>#N/A</v>
      </c>
      <c r="DP470" t="e">
        <v>#N/A</v>
      </c>
      <c r="DQ470" t="e">
        <v>#N/A</v>
      </c>
      <c r="DR470" t="e">
        <v>#N/A</v>
      </c>
      <c r="DS470" t="e">
        <v>#N/A</v>
      </c>
      <c r="DT470" t="e">
        <v>#N/A</v>
      </c>
      <c r="DU470" t="e">
        <v>#N/A</v>
      </c>
      <c r="DV470" t="e">
        <v>#N/A</v>
      </c>
      <c r="DW470" t="e">
        <v>#N/A</v>
      </c>
      <c r="DX470" t="e">
        <v>#N/A</v>
      </c>
      <c r="DY470" t="e">
        <v>#N/A</v>
      </c>
      <c r="DZ470" t="e">
        <v>#N/A</v>
      </c>
      <c r="EA470" t="e">
        <v>#N/A</v>
      </c>
      <c r="EB470" t="e">
        <v>#N/A</v>
      </c>
      <c r="EC470" t="e">
        <v>#N/A</v>
      </c>
    </row>
    <row r="471" spans="1:133" customFormat="1" x14ac:dyDescent="0.25">
      <c r="A471" t="s">
        <v>1186</v>
      </c>
      <c r="B471" t="s">
        <v>1476</v>
      </c>
      <c r="C471">
        <v>471</v>
      </c>
      <c r="D471">
        <v>96887.547136465873</v>
      </c>
      <c r="E471">
        <v>47.904669898470303</v>
      </c>
      <c r="F471">
        <v>1626.6219930959135</v>
      </c>
      <c r="G471">
        <v>53898.805462491146</v>
      </c>
      <c r="H471">
        <v>79.714285709999999</v>
      </c>
      <c r="I471">
        <v>28.452565709999998</v>
      </c>
      <c r="J471">
        <v>22.140041849999999</v>
      </c>
      <c r="K471">
        <v>10.20099014</v>
      </c>
      <c r="L471">
        <v>6.95369628</v>
      </c>
      <c r="M471">
        <v>6090.7142857099998</v>
      </c>
      <c r="N471">
        <v>4358.4285714199996</v>
      </c>
      <c r="O471">
        <v>4312.5714285699996</v>
      </c>
      <c r="P471">
        <v>4347.1428571400002</v>
      </c>
      <c r="Q471">
        <v>4370.4285714199996</v>
      </c>
      <c r="R471">
        <v>4383.4285714199996</v>
      </c>
      <c r="S471">
        <v>1732.2857142800001</v>
      </c>
      <c r="T471">
        <v>1546.5714285700001</v>
      </c>
      <c r="U471">
        <v>1591.5714285700001</v>
      </c>
      <c r="V471">
        <v>1617.5714285700001</v>
      </c>
      <c r="W471">
        <v>1668.5714285700001</v>
      </c>
      <c r="X471">
        <v>24.460438</v>
      </c>
      <c r="Y471">
        <v>1.19886085</v>
      </c>
      <c r="Z471">
        <v>4316.4285714199996</v>
      </c>
      <c r="AA471">
        <v>4279.4285714199996</v>
      </c>
      <c r="AB471">
        <v>4277.2857142800003</v>
      </c>
      <c r="AC471">
        <v>4219.8076857100004</v>
      </c>
      <c r="AD471">
        <v>1821.71428571</v>
      </c>
      <c r="AE471">
        <v>1903.71428571</v>
      </c>
      <c r="AF471">
        <v>1964.2857142800001</v>
      </c>
      <c r="AG471">
        <v>2076.14705714</v>
      </c>
      <c r="AH471">
        <v>70116.887933000005</v>
      </c>
      <c r="AI471">
        <v>14203.125607280001</v>
      </c>
      <c r="AJ471">
        <v>0.42562628000000002</v>
      </c>
      <c r="AK471">
        <v>58.259547419999997</v>
      </c>
      <c r="AL471">
        <v>245753.83643756999</v>
      </c>
      <c r="AM471">
        <v>51.167999999999999</v>
      </c>
      <c r="AN471">
        <v>4.3171841500000001</v>
      </c>
      <c r="AO471">
        <v>11.238313570000001</v>
      </c>
      <c r="AP471">
        <v>0.65597141999999997</v>
      </c>
      <c r="AQ471">
        <v>1.9712285700000001</v>
      </c>
      <c r="AR471">
        <v>1.5231142799999999</v>
      </c>
      <c r="AS471">
        <v>0.22268571000000001</v>
      </c>
      <c r="AT471">
        <v>0.47689999999999999</v>
      </c>
      <c r="AU471">
        <v>386679.25173814001</v>
      </c>
      <c r="AV471">
        <v>305316.24639441998</v>
      </c>
      <c r="AW471">
        <v>315199.12966984999</v>
      </c>
      <c r="AX471">
        <v>339445.12308356998</v>
      </c>
      <c r="AY471">
        <v>350858.384594</v>
      </c>
      <c r="AZ471">
        <v>25924.872183709998</v>
      </c>
      <c r="BA471">
        <v>822.37775213999998</v>
      </c>
      <c r="BB471">
        <v>5341.0789884200003</v>
      </c>
      <c r="BC471">
        <v>96.842204850000002</v>
      </c>
      <c r="BD471">
        <v>115.31877213999999</v>
      </c>
      <c r="BE471">
        <v>108768.98750785</v>
      </c>
      <c r="BF471">
        <v>90848.86032942</v>
      </c>
      <c r="BG471">
        <v>6.9076941400000003</v>
      </c>
      <c r="BH471">
        <v>407.57142857000002</v>
      </c>
      <c r="BI471">
        <v>415.90476189999998</v>
      </c>
      <c r="BJ471">
        <v>418.90476189999998</v>
      </c>
      <c r="BK471">
        <v>413.14285713999999</v>
      </c>
      <c r="BL471">
        <v>406.42857142000003</v>
      </c>
      <c r="BM471">
        <v>17.099322570000002</v>
      </c>
      <c r="BN471">
        <v>2.0777088500000001</v>
      </c>
      <c r="BO471">
        <v>0.484898</v>
      </c>
      <c r="BP471">
        <v>0.37341200000000002</v>
      </c>
      <c r="BQ471">
        <v>26.496828799999999</v>
      </c>
      <c r="BR471">
        <v>304.71428571000001</v>
      </c>
      <c r="BS471">
        <v>7769.1883631399996</v>
      </c>
      <c r="BT471">
        <v>38766.812915850001</v>
      </c>
      <c r="BU471">
        <v>135871.42367570999</v>
      </c>
      <c r="BV471">
        <v>988972.28100871004</v>
      </c>
      <c r="BW471">
        <v>2082.7555294200001</v>
      </c>
      <c r="BX471">
        <v>41.969695360000003</v>
      </c>
      <c r="BY471">
        <v>10.64804185</v>
      </c>
      <c r="BZ471">
        <v>235.35714285</v>
      </c>
      <c r="CA471">
        <v>229.51190475999999</v>
      </c>
      <c r="CB471">
        <v>238.39285713999999</v>
      </c>
      <c r="CC471">
        <v>225.38095238</v>
      </c>
      <c r="CD471">
        <v>223.85714285</v>
      </c>
      <c r="CE471">
        <v>183.14285713999999</v>
      </c>
      <c r="CF471">
        <v>180.47619047000001</v>
      </c>
      <c r="CG471">
        <v>187.11904761</v>
      </c>
      <c r="CH471">
        <v>176.34523809000001</v>
      </c>
      <c r="CI471">
        <v>173.92857142</v>
      </c>
      <c r="CJ471">
        <v>51.857142850000002</v>
      </c>
      <c r="CK471">
        <v>49.035714280000001</v>
      </c>
      <c r="CL471">
        <v>51.27380952</v>
      </c>
      <c r="CM471">
        <v>49.035714280000001</v>
      </c>
      <c r="CN471">
        <v>49.714285709999999</v>
      </c>
      <c r="CO471">
        <v>3.9008534199999998</v>
      </c>
      <c r="CP471">
        <v>86.714285709999999</v>
      </c>
      <c r="CQ471">
        <v>73.940805030000007</v>
      </c>
      <c r="CR471">
        <v>16.8</v>
      </c>
      <c r="CS471">
        <v>33</v>
      </c>
      <c r="CT471">
        <v>89.142857140000004</v>
      </c>
      <c r="CU471">
        <v>87.714285709999999</v>
      </c>
      <c r="CV471">
        <v>72.558718799999994</v>
      </c>
      <c r="CW471">
        <v>50</v>
      </c>
      <c r="CX471">
        <v>31</v>
      </c>
      <c r="CY471">
        <v>71.285714279999993</v>
      </c>
      <c r="CZ471">
        <v>80</v>
      </c>
      <c r="DA471">
        <v>86.571428569999995</v>
      </c>
      <c r="DB471">
        <v>635.14285714000005</v>
      </c>
      <c r="DC471">
        <v>31.857142849999999</v>
      </c>
      <c r="DD471">
        <v>72.285714279999993</v>
      </c>
      <c r="DE471">
        <v>80.857142850000002</v>
      </c>
      <c r="DF471">
        <v>88</v>
      </c>
      <c r="DG471">
        <v>796.92857142000003</v>
      </c>
      <c r="DH471" t="e">
        <v>#N/A</v>
      </c>
      <c r="DI471" t="e">
        <v>#N/A</v>
      </c>
      <c r="DJ471" t="e">
        <v>#N/A</v>
      </c>
      <c r="DK471" t="e">
        <v>#N/A</v>
      </c>
      <c r="DL471" t="e">
        <v>#N/A</v>
      </c>
      <c r="DM471" t="e">
        <v>#N/A</v>
      </c>
      <c r="DN471" t="e">
        <v>#N/A</v>
      </c>
      <c r="DO471" t="e">
        <v>#N/A</v>
      </c>
      <c r="DP471" t="e">
        <v>#N/A</v>
      </c>
      <c r="DQ471" t="e">
        <v>#N/A</v>
      </c>
      <c r="DR471" t="e">
        <v>#N/A</v>
      </c>
      <c r="DS471" t="e">
        <v>#N/A</v>
      </c>
      <c r="DT471" t="e">
        <v>#N/A</v>
      </c>
      <c r="DU471" t="e">
        <v>#N/A</v>
      </c>
      <c r="DV471" t="e">
        <v>#N/A</v>
      </c>
      <c r="DW471" t="e">
        <v>#N/A</v>
      </c>
      <c r="DX471" t="e">
        <v>#N/A</v>
      </c>
      <c r="DY471" t="e">
        <v>#N/A</v>
      </c>
      <c r="DZ471" t="e">
        <v>#N/A</v>
      </c>
      <c r="EA471" t="e">
        <v>#N/A</v>
      </c>
      <c r="EB471" t="e">
        <v>#N/A</v>
      </c>
      <c r="EC471" t="e">
        <v>#N/A</v>
      </c>
    </row>
    <row r="472" spans="1:133" customFormat="1" x14ac:dyDescent="0.25">
      <c r="A472" t="s">
        <v>1187</v>
      </c>
      <c r="B472" t="s">
        <v>1477</v>
      </c>
      <c r="C472">
        <v>472</v>
      </c>
      <c r="D472">
        <v>164521.90231926274</v>
      </c>
      <c r="E472">
        <v>146.79814657402829</v>
      </c>
      <c r="F472">
        <v>582.99267395794197</v>
      </c>
      <c r="G472">
        <v>54605.492776128282</v>
      </c>
      <c r="H472">
        <v>91</v>
      </c>
      <c r="I472">
        <v>26.808360140000001</v>
      </c>
      <c r="J472">
        <v>34.424697279999997</v>
      </c>
      <c r="K472">
        <v>6.9968441400000003</v>
      </c>
      <c r="L472">
        <v>4.7535648500000001</v>
      </c>
      <c r="M472">
        <v>5835</v>
      </c>
      <c r="N472">
        <v>4235</v>
      </c>
      <c r="O472">
        <v>4235.1428571400002</v>
      </c>
      <c r="P472">
        <v>4251</v>
      </c>
      <c r="Q472">
        <v>4242</v>
      </c>
      <c r="R472">
        <v>4248.7142857099998</v>
      </c>
      <c r="S472">
        <v>1600</v>
      </c>
      <c r="T472">
        <v>1221.71428571</v>
      </c>
      <c r="U472">
        <v>1319.42857142</v>
      </c>
      <c r="V472">
        <v>1377.71428571</v>
      </c>
      <c r="W472">
        <v>1464.5714285700001</v>
      </c>
      <c r="X472">
        <v>17.893960849999999</v>
      </c>
      <c r="Y472">
        <v>0.67235427999999997</v>
      </c>
      <c r="Z472">
        <v>4210.2857142800003</v>
      </c>
      <c r="AA472">
        <v>4169.8571428499999</v>
      </c>
      <c r="AB472">
        <v>4163.5714285699996</v>
      </c>
      <c r="AC472">
        <v>4155.7381714200001</v>
      </c>
      <c r="AD472">
        <v>1716.71428571</v>
      </c>
      <c r="AE472">
        <v>1853.42857142</v>
      </c>
      <c r="AF472">
        <v>1977</v>
      </c>
      <c r="AG472">
        <v>2115.60457142</v>
      </c>
      <c r="AH472">
        <v>55459.025704139996</v>
      </c>
      <c r="AI472">
        <v>8036.7815004200002</v>
      </c>
      <c r="AJ472">
        <v>-49.767889140000001</v>
      </c>
      <c r="AK472">
        <v>74.407575280000003</v>
      </c>
      <c r="AL472">
        <v>207409.01404442001</v>
      </c>
      <c r="AM472">
        <v>64.356142849999998</v>
      </c>
      <c r="AN472">
        <v>1.9028417900000001</v>
      </c>
      <c r="AO472">
        <v>2.7027549999999998</v>
      </c>
      <c r="AP472">
        <v>-14.364714279999999</v>
      </c>
      <c r="AQ472">
        <v>-6.1811142800000001</v>
      </c>
      <c r="AR472">
        <v>-7.9807428500000004</v>
      </c>
      <c r="AS472">
        <v>-12.17</v>
      </c>
      <c r="AT472">
        <v>-14.633471419999999</v>
      </c>
      <c r="AU472">
        <v>248853.01939184999</v>
      </c>
      <c r="AV472">
        <v>207029.05106170999</v>
      </c>
      <c r="AW472">
        <v>214288.25056384999</v>
      </c>
      <c r="AX472">
        <v>230156.06304842001</v>
      </c>
      <c r="AY472">
        <v>227469.43641341999</v>
      </c>
      <c r="AZ472">
        <v>16042.974933420001</v>
      </c>
      <c r="BA472">
        <v>406.25259041999999</v>
      </c>
      <c r="BB472">
        <v>2344.28372571</v>
      </c>
      <c r="BC472">
        <v>170.36173884999999</v>
      </c>
      <c r="BD472">
        <v>105.11814114000001</v>
      </c>
      <c r="BE472">
        <v>75652.398491999993</v>
      </c>
      <c r="BF472">
        <v>59907.315368709998</v>
      </c>
      <c r="BG472">
        <v>6.5265712799999998</v>
      </c>
      <c r="BH472">
        <v>385.42857142000003</v>
      </c>
      <c r="BI472">
        <v>387.22619047000001</v>
      </c>
      <c r="BJ472">
        <v>395.70238095000002</v>
      </c>
      <c r="BK472">
        <v>376.71428571000001</v>
      </c>
      <c r="BL472">
        <v>374</v>
      </c>
      <c r="BM472">
        <v>16.173959140000001</v>
      </c>
      <c r="BN472">
        <v>4.0746542000000003</v>
      </c>
      <c r="BO472">
        <v>0.28506082999999999</v>
      </c>
      <c r="BP472">
        <v>0.61701671000000002</v>
      </c>
      <c r="BQ472">
        <v>38.114022910000003</v>
      </c>
      <c r="BR472">
        <v>359.71428571000001</v>
      </c>
      <c r="BS472">
        <v>4936.35257671</v>
      </c>
      <c r="BT472">
        <v>34718.99329685</v>
      </c>
      <c r="BU472">
        <v>129680.32800584999</v>
      </c>
      <c r="BV472">
        <v>1081592.4208152799</v>
      </c>
      <c r="BW472">
        <v>1872.32201328</v>
      </c>
      <c r="BX472">
        <v>59.634254409999997</v>
      </c>
      <c r="BY472">
        <v>9.1759631400000004</v>
      </c>
      <c r="BZ472">
        <v>200.07142856999999</v>
      </c>
      <c r="CA472">
        <v>171.65476190000001</v>
      </c>
      <c r="CB472">
        <v>202.44444444000001</v>
      </c>
      <c r="CC472">
        <v>171.85714285</v>
      </c>
      <c r="CD472">
        <v>181.14285713999999</v>
      </c>
      <c r="CE472">
        <v>149.71428571000001</v>
      </c>
      <c r="CF472">
        <v>127.30952381</v>
      </c>
      <c r="CG472">
        <v>149.13888888</v>
      </c>
      <c r="CH472">
        <v>124.83333333</v>
      </c>
      <c r="CI472">
        <v>132.78571428000001</v>
      </c>
      <c r="CJ472">
        <v>50.428571419999997</v>
      </c>
      <c r="CK472">
        <v>44.345238090000002</v>
      </c>
      <c r="CL472">
        <v>53.305555550000001</v>
      </c>
      <c r="CM472">
        <v>47.02380952</v>
      </c>
      <c r="CN472">
        <v>48</v>
      </c>
      <c r="CO472">
        <v>3.2838342800000002</v>
      </c>
      <c r="CP472">
        <v>85.5</v>
      </c>
      <c r="CQ472">
        <v>78.541666660000004</v>
      </c>
      <c r="CR472">
        <v>13.57142857</v>
      </c>
      <c r="CS472">
        <v>32.714285709999999</v>
      </c>
      <c r="CT472">
        <v>85.857142850000002</v>
      </c>
      <c r="CU472">
        <v>83.428571419999997</v>
      </c>
      <c r="CV472">
        <v>81.342361109999999</v>
      </c>
      <c r="CW472">
        <v>44</v>
      </c>
      <c r="CX472">
        <v>32.857142850000002</v>
      </c>
      <c r="CY472">
        <v>66.857142850000002</v>
      </c>
      <c r="CZ472">
        <v>71.571428569999995</v>
      </c>
      <c r="DA472">
        <v>85.571428569999995</v>
      </c>
      <c r="DB472">
        <v>496.41666665999998</v>
      </c>
      <c r="DC472">
        <v>31.14285714</v>
      </c>
      <c r="DD472">
        <v>66</v>
      </c>
      <c r="DE472">
        <v>70.571428569999995</v>
      </c>
      <c r="DF472">
        <v>85.714285709999999</v>
      </c>
      <c r="DG472">
        <v>682.78571427999998</v>
      </c>
      <c r="DH472" t="e">
        <v>#N/A</v>
      </c>
      <c r="DI472" t="e">
        <v>#N/A</v>
      </c>
      <c r="DJ472" t="e">
        <v>#N/A</v>
      </c>
      <c r="DK472" t="e">
        <v>#N/A</v>
      </c>
      <c r="DL472" t="e">
        <v>#N/A</v>
      </c>
      <c r="DM472" t="e">
        <v>#N/A</v>
      </c>
      <c r="DN472" t="e">
        <v>#N/A</v>
      </c>
      <c r="DO472" t="e">
        <v>#N/A</v>
      </c>
      <c r="DP472" t="e">
        <v>#N/A</v>
      </c>
      <c r="DQ472" t="e">
        <v>#N/A</v>
      </c>
      <c r="DR472" t="e">
        <v>#N/A</v>
      </c>
      <c r="DS472" t="e">
        <v>#N/A</v>
      </c>
      <c r="DT472" t="e">
        <v>#N/A</v>
      </c>
      <c r="DU472" t="e">
        <v>#N/A</v>
      </c>
      <c r="DV472" t="e">
        <v>#N/A</v>
      </c>
      <c r="DW472" t="e">
        <v>#N/A</v>
      </c>
      <c r="DX472" t="e">
        <v>#N/A</v>
      </c>
      <c r="DY472" t="e">
        <v>#N/A</v>
      </c>
      <c r="DZ472" t="e">
        <v>#N/A</v>
      </c>
      <c r="EA472" t="e">
        <v>#N/A</v>
      </c>
      <c r="EB472" t="e">
        <v>#N/A</v>
      </c>
      <c r="EC472" t="e">
        <v>#N/A</v>
      </c>
    </row>
    <row r="473" spans="1:133" customFormat="1" x14ac:dyDescent="0.25">
      <c r="A473" t="s">
        <v>1188</v>
      </c>
      <c r="B473" t="s">
        <v>1478</v>
      </c>
      <c r="C473">
        <v>473</v>
      </c>
      <c r="D473">
        <v>158309.45158689085</v>
      </c>
      <c r="E473">
        <v>55.439563273296599</v>
      </c>
      <c r="F473">
        <v>1475.4714831911153</v>
      </c>
      <c r="G473">
        <v>68612.94017831661</v>
      </c>
      <c r="H473">
        <v>82.428571419999997</v>
      </c>
      <c r="I473">
        <v>28.420808139999998</v>
      </c>
      <c r="J473">
        <v>26.754725140000001</v>
      </c>
      <c r="K473">
        <v>10.16666942</v>
      </c>
      <c r="L473">
        <v>6.8668875700000003</v>
      </c>
      <c r="M473">
        <v>9221.1428571399993</v>
      </c>
      <c r="N473">
        <v>6601.7142857099998</v>
      </c>
      <c r="O473">
        <v>6334.5714285699996</v>
      </c>
      <c r="P473">
        <v>6407.8571428499999</v>
      </c>
      <c r="Q473">
        <v>6485.1428571400002</v>
      </c>
      <c r="R473">
        <v>6568.1428571400002</v>
      </c>
      <c r="S473">
        <v>2619.42857142</v>
      </c>
      <c r="T473">
        <v>2341.2857142799999</v>
      </c>
      <c r="U473">
        <v>2404.1428571400002</v>
      </c>
      <c r="V473">
        <v>2443.1428571400002</v>
      </c>
      <c r="W473">
        <v>2516</v>
      </c>
      <c r="X473">
        <v>24.182227709999999</v>
      </c>
      <c r="Y473">
        <v>1.2297928499999999</v>
      </c>
      <c r="Z473">
        <v>6552.7142857099998</v>
      </c>
      <c r="AA473">
        <v>6516</v>
      </c>
      <c r="AB473">
        <v>6518.1428571400002</v>
      </c>
      <c r="AC473">
        <v>6510.5898857100001</v>
      </c>
      <c r="AD473">
        <v>2736.1428571400002</v>
      </c>
      <c r="AE473">
        <v>2880.7142857099998</v>
      </c>
      <c r="AF473">
        <v>3005.42857142</v>
      </c>
      <c r="AG473">
        <v>3173.8401285700002</v>
      </c>
      <c r="AH473">
        <v>68205.387021999995</v>
      </c>
      <c r="AI473">
        <v>13475.84568742</v>
      </c>
      <c r="AJ473">
        <v>-8.3815108499999997</v>
      </c>
      <c r="AK473">
        <v>178.11739828</v>
      </c>
      <c r="AL473">
        <v>239750.71905884999</v>
      </c>
      <c r="AM473">
        <v>52.092142850000002</v>
      </c>
      <c r="AN473">
        <v>2.5698346399999998</v>
      </c>
      <c r="AO473">
        <v>10.376214279999999</v>
      </c>
      <c r="AP473">
        <v>-2.0041857099999998</v>
      </c>
      <c r="AQ473">
        <v>0.92442857000000001</v>
      </c>
      <c r="AR473">
        <v>-0.85850000000000004</v>
      </c>
      <c r="AS473">
        <v>-0.69018570999999995</v>
      </c>
      <c r="AT473">
        <v>-1.5064</v>
      </c>
      <c r="AU473">
        <v>394848.48330271</v>
      </c>
      <c r="AV473">
        <v>331146.26529499999</v>
      </c>
      <c r="AW473">
        <v>339168.05476828001</v>
      </c>
      <c r="AX473">
        <v>348190.94806770998</v>
      </c>
      <c r="AY473">
        <v>360905.44433928002</v>
      </c>
      <c r="AZ473">
        <v>24478.317989849998</v>
      </c>
      <c r="BA473">
        <v>634.75986014</v>
      </c>
      <c r="BB473">
        <v>4998.0948612800003</v>
      </c>
      <c r="BC473">
        <v>156.42301628000001</v>
      </c>
      <c r="BD473">
        <v>55.717053280000002</v>
      </c>
      <c r="BE473">
        <v>100003.39508628</v>
      </c>
      <c r="BF473">
        <v>86134.963359710004</v>
      </c>
      <c r="BG473">
        <v>6.3989842799999996</v>
      </c>
      <c r="BH473">
        <v>591.57142856999997</v>
      </c>
      <c r="BI473">
        <v>557.57142856999997</v>
      </c>
      <c r="BJ473">
        <v>585.78571427999998</v>
      </c>
      <c r="BK473">
        <v>593.57142856999997</v>
      </c>
      <c r="BL473">
        <v>589.85714284999995</v>
      </c>
      <c r="BM473">
        <v>16.01431942</v>
      </c>
      <c r="BN473">
        <v>2.6249500000000001</v>
      </c>
      <c r="BO473">
        <v>0.42814313999999998</v>
      </c>
      <c r="BP473">
        <v>0.61284313999999995</v>
      </c>
      <c r="BQ473">
        <v>24.925014869999998</v>
      </c>
      <c r="BR473">
        <v>529.28571427999998</v>
      </c>
      <c r="BS473">
        <v>7452.7278628499998</v>
      </c>
      <c r="BT473">
        <v>38832.487301419998</v>
      </c>
      <c r="BU473">
        <v>136410.28679628001</v>
      </c>
      <c r="BV473">
        <v>1050206.87598214</v>
      </c>
      <c r="BW473">
        <v>2527.7556507099998</v>
      </c>
      <c r="BX473">
        <v>39.754381530000003</v>
      </c>
      <c r="BY473">
        <v>10.489508710000001</v>
      </c>
      <c r="BZ473">
        <v>339.71428571000001</v>
      </c>
      <c r="CA473">
        <v>383.58333333000002</v>
      </c>
      <c r="CB473">
        <v>364.63095238</v>
      </c>
      <c r="CC473">
        <v>343.86904762</v>
      </c>
      <c r="CD473">
        <v>337.85714285</v>
      </c>
      <c r="CE473">
        <v>273.92857142000003</v>
      </c>
      <c r="CF473">
        <v>310.79761903999997</v>
      </c>
      <c r="CG473">
        <v>296.52380951999999</v>
      </c>
      <c r="CH473">
        <v>279.30952380999997</v>
      </c>
      <c r="CI473">
        <v>271.35714285</v>
      </c>
      <c r="CJ473">
        <v>65</v>
      </c>
      <c r="CK473">
        <v>72.785714279999993</v>
      </c>
      <c r="CL473">
        <v>68.107142850000002</v>
      </c>
      <c r="CM473">
        <v>64.559523810000002</v>
      </c>
      <c r="CN473">
        <v>65.571428569999995</v>
      </c>
      <c r="CO473">
        <v>3.6969609999999999</v>
      </c>
      <c r="CP473">
        <v>86.785714279999993</v>
      </c>
      <c r="CQ473">
        <v>73.898148140000004</v>
      </c>
      <c r="CR473">
        <v>16</v>
      </c>
      <c r="CS473">
        <v>32.714285709999999</v>
      </c>
      <c r="CT473">
        <v>88.428571419999997</v>
      </c>
      <c r="CU473">
        <v>86.285714279999993</v>
      </c>
      <c r="CV473">
        <v>78.287037040000001</v>
      </c>
      <c r="CW473">
        <v>46.166666659999997</v>
      </c>
      <c r="CX473">
        <v>34.142857139999997</v>
      </c>
      <c r="CY473">
        <v>71.142857140000004</v>
      </c>
      <c r="CZ473">
        <v>80.285714279999993</v>
      </c>
      <c r="DA473">
        <v>88.285714279999993</v>
      </c>
      <c r="DB473">
        <v>631.57142856999997</v>
      </c>
      <c r="DC473">
        <v>33</v>
      </c>
      <c r="DD473">
        <v>73</v>
      </c>
      <c r="DE473">
        <v>80</v>
      </c>
      <c r="DF473">
        <v>88.857142850000002</v>
      </c>
      <c r="DG473">
        <v>690.35714284999995</v>
      </c>
      <c r="DH473" t="e">
        <v>#N/A</v>
      </c>
      <c r="DI473" t="e">
        <v>#N/A</v>
      </c>
      <c r="DJ473" t="e">
        <v>#N/A</v>
      </c>
      <c r="DK473" t="e">
        <v>#N/A</v>
      </c>
      <c r="DL473" t="e">
        <v>#N/A</v>
      </c>
      <c r="DM473" t="e">
        <v>#N/A</v>
      </c>
      <c r="DN473" t="e">
        <v>#N/A</v>
      </c>
      <c r="DO473" t="e">
        <v>#N/A</v>
      </c>
      <c r="DP473" t="e">
        <v>#N/A</v>
      </c>
      <c r="DQ473" t="e">
        <v>#N/A</v>
      </c>
      <c r="DR473" t="e">
        <v>#N/A</v>
      </c>
      <c r="DS473" t="e">
        <v>#N/A</v>
      </c>
      <c r="DT473" t="e">
        <v>#N/A</v>
      </c>
      <c r="DU473" t="e">
        <v>#N/A</v>
      </c>
      <c r="DV473" t="e">
        <v>#N/A</v>
      </c>
      <c r="DW473" t="e">
        <v>#N/A</v>
      </c>
      <c r="DX473" t="e">
        <v>#N/A</v>
      </c>
      <c r="DY473" t="e">
        <v>#N/A</v>
      </c>
      <c r="DZ473" t="e">
        <v>#N/A</v>
      </c>
      <c r="EA473" t="e">
        <v>#N/A</v>
      </c>
      <c r="EB473" t="e">
        <v>#N/A</v>
      </c>
      <c r="EC473" t="e">
        <v>#N/A</v>
      </c>
    </row>
    <row r="474" spans="1:133" customFormat="1" x14ac:dyDescent="0.25">
      <c r="A474" t="s">
        <v>1189</v>
      </c>
      <c r="B474" t="s">
        <v>1479</v>
      </c>
      <c r="C474">
        <v>474</v>
      </c>
      <c r="D474">
        <v>203870.93239445071</v>
      </c>
      <c r="E474">
        <v>120.79231219774653</v>
      </c>
      <c r="F474">
        <v>626.48769333237499</v>
      </c>
      <c r="G474">
        <v>49453.884806816161</v>
      </c>
      <c r="H474">
        <v>94.428571419999997</v>
      </c>
      <c r="I474">
        <v>25.679369999999999</v>
      </c>
      <c r="J474">
        <v>33.118906709999997</v>
      </c>
      <c r="K474">
        <v>6.9450890000000003</v>
      </c>
      <c r="L474">
        <v>4.1938592799999999</v>
      </c>
      <c r="M474">
        <v>7317.7142857099998</v>
      </c>
      <c r="N474">
        <v>5430.7142857099998</v>
      </c>
      <c r="O474">
        <v>5268.5714285699996</v>
      </c>
      <c r="P474">
        <v>5332</v>
      </c>
      <c r="Q474">
        <v>5352.8571428499999</v>
      </c>
      <c r="R474">
        <v>5400</v>
      </c>
      <c r="S474">
        <v>1887</v>
      </c>
      <c r="T474">
        <v>1492.42857142</v>
      </c>
      <c r="U474">
        <v>1583</v>
      </c>
      <c r="V474">
        <v>1643.2857142800001</v>
      </c>
      <c r="W474">
        <v>1756.5714285700001</v>
      </c>
      <c r="X474">
        <v>16.254489710000001</v>
      </c>
      <c r="Y474">
        <v>0.63766999999999996</v>
      </c>
      <c r="Z474">
        <v>5462.4285714199996</v>
      </c>
      <c r="AA474">
        <v>5442.2857142800003</v>
      </c>
      <c r="AB474">
        <v>5422.7142857099998</v>
      </c>
      <c r="AC474">
        <v>5421.5715571399996</v>
      </c>
      <c r="AD474">
        <v>2033.42857142</v>
      </c>
      <c r="AE474">
        <v>2198.7142857099998</v>
      </c>
      <c r="AF474">
        <v>2334</v>
      </c>
      <c r="AG474">
        <v>2506.3472571399998</v>
      </c>
      <c r="AH474">
        <v>58068.200278140001</v>
      </c>
      <c r="AI474">
        <v>7687.0084592800004</v>
      </c>
      <c r="AJ474">
        <v>-52.584451710000003</v>
      </c>
      <c r="AK474">
        <v>117.42408500000001</v>
      </c>
      <c r="AL474">
        <v>230153.04333799999</v>
      </c>
      <c r="AM474">
        <v>68.703142850000006</v>
      </c>
      <c r="AN474">
        <v>1.88014869</v>
      </c>
      <c r="AO474">
        <v>2.4177008500000001</v>
      </c>
      <c r="AP474">
        <v>-12.31368571</v>
      </c>
      <c r="AQ474">
        <v>-9.0220714199999996</v>
      </c>
      <c r="AR474">
        <v>-10.87504285</v>
      </c>
      <c r="AS474">
        <v>-11.710671420000001</v>
      </c>
      <c r="AT474">
        <v>-15.397342849999999</v>
      </c>
      <c r="AU474">
        <v>278566.25991999998</v>
      </c>
      <c r="AV474">
        <v>218928.14303557001</v>
      </c>
      <c r="AW474">
        <v>220641.91446684999</v>
      </c>
      <c r="AX474">
        <v>243109.85065085001</v>
      </c>
      <c r="AY474">
        <v>258057.75294999999</v>
      </c>
      <c r="AZ474">
        <v>18138.868972</v>
      </c>
      <c r="BA474">
        <v>285.55100141999998</v>
      </c>
      <c r="BB474">
        <v>2454.4120208499999</v>
      </c>
      <c r="BC474">
        <v>172.31492600000001</v>
      </c>
      <c r="BD474">
        <v>118.57754014</v>
      </c>
      <c r="BE474">
        <v>87728.685065419995</v>
      </c>
      <c r="BF474">
        <v>72102.979148140003</v>
      </c>
      <c r="BG474">
        <v>6.29708516</v>
      </c>
      <c r="BH474">
        <v>458.5</v>
      </c>
      <c r="BI474">
        <v>480.57142857000002</v>
      </c>
      <c r="BJ474">
        <v>494.95238095000002</v>
      </c>
      <c r="BK474">
        <v>468.14285713999999</v>
      </c>
      <c r="BL474">
        <v>451.57142857000002</v>
      </c>
      <c r="BM474">
        <v>15.99183983</v>
      </c>
      <c r="BN474">
        <v>3.8377237499999999</v>
      </c>
      <c r="BO474">
        <v>0.26102614000000002</v>
      </c>
      <c r="BP474">
        <v>0.51004170999999998</v>
      </c>
      <c r="BQ474">
        <v>37.366373240000001</v>
      </c>
      <c r="BR474">
        <v>454.66666665999998</v>
      </c>
      <c r="BS474">
        <v>4538.7698819999996</v>
      </c>
      <c r="BT474">
        <v>34991.542761999997</v>
      </c>
      <c r="BU474">
        <v>138565.720524</v>
      </c>
      <c r="BV474">
        <v>957552.64929941995</v>
      </c>
      <c r="BW474">
        <v>1781.24350828</v>
      </c>
      <c r="BX474">
        <v>58.755321879999997</v>
      </c>
      <c r="BY474">
        <v>10.40775657</v>
      </c>
      <c r="BZ474">
        <v>263.57142857000002</v>
      </c>
      <c r="CA474">
        <v>228.08333332999999</v>
      </c>
      <c r="CB474">
        <v>253.99999998999999</v>
      </c>
      <c r="CC474">
        <v>233.14285713999999</v>
      </c>
      <c r="CD474">
        <v>243.07142856999999</v>
      </c>
      <c r="CE474">
        <v>190.64285713999999</v>
      </c>
      <c r="CF474">
        <v>166.33333332999999</v>
      </c>
      <c r="CG474">
        <v>185.95833332999999</v>
      </c>
      <c r="CH474">
        <v>168.61904761</v>
      </c>
      <c r="CI474">
        <v>166.66666666</v>
      </c>
      <c r="CJ474">
        <v>73.142857140000004</v>
      </c>
      <c r="CK474">
        <v>61.75</v>
      </c>
      <c r="CL474">
        <v>68.041666660000004</v>
      </c>
      <c r="CM474">
        <v>64.52380952</v>
      </c>
      <c r="CN474">
        <v>64.083333330000002</v>
      </c>
      <c r="CO474">
        <v>3.6538371399999998</v>
      </c>
      <c r="CP474">
        <v>84.928571419999997</v>
      </c>
      <c r="CQ474">
        <v>88.361111109999996</v>
      </c>
      <c r="CR474">
        <v>13</v>
      </c>
      <c r="CS474">
        <v>32</v>
      </c>
      <c r="CT474">
        <v>82.857142850000002</v>
      </c>
      <c r="CU474">
        <v>80.571428569999995</v>
      </c>
      <c r="CV474">
        <v>80.361111109999996</v>
      </c>
      <c r="CW474">
        <v>36.571428570000002</v>
      </c>
      <c r="CX474">
        <v>30.428571420000001</v>
      </c>
      <c r="CY474">
        <v>64.857142850000002</v>
      </c>
      <c r="CZ474">
        <v>70.428571419999997</v>
      </c>
      <c r="DA474">
        <v>83.142857140000004</v>
      </c>
      <c r="DB474">
        <v>453</v>
      </c>
      <c r="DC474">
        <v>30.428571420000001</v>
      </c>
      <c r="DD474">
        <v>64.857142850000002</v>
      </c>
      <c r="DE474">
        <v>70.428571419999997</v>
      </c>
      <c r="DF474">
        <v>83.142857140000004</v>
      </c>
      <c r="DG474">
        <v>705.5</v>
      </c>
      <c r="DH474" t="e">
        <v>#N/A</v>
      </c>
      <c r="DI474" t="e">
        <v>#N/A</v>
      </c>
      <c r="DJ474" t="e">
        <v>#N/A</v>
      </c>
      <c r="DK474" t="e">
        <v>#N/A</v>
      </c>
      <c r="DL474" t="e">
        <v>#N/A</v>
      </c>
      <c r="DM474" t="e">
        <v>#N/A</v>
      </c>
      <c r="DN474" t="e">
        <v>#N/A</v>
      </c>
      <c r="DO474" t="e">
        <v>#N/A</v>
      </c>
      <c r="DP474" t="e">
        <v>#N/A</v>
      </c>
      <c r="DQ474" t="e">
        <v>#N/A</v>
      </c>
      <c r="DR474" t="e">
        <v>#N/A</v>
      </c>
      <c r="DS474" t="e">
        <v>#N/A</v>
      </c>
      <c r="DT474" t="e">
        <v>#N/A</v>
      </c>
      <c r="DU474" t="e">
        <v>#N/A</v>
      </c>
      <c r="DV474" t="e">
        <v>#N/A</v>
      </c>
      <c r="DW474" t="e">
        <v>#N/A</v>
      </c>
      <c r="DX474" t="e">
        <v>#N/A</v>
      </c>
      <c r="DY474" t="e">
        <v>#N/A</v>
      </c>
      <c r="DZ474" t="e">
        <v>#N/A</v>
      </c>
      <c r="EA474" t="e">
        <v>#N/A</v>
      </c>
      <c r="EB474" t="e">
        <v>#N/A</v>
      </c>
      <c r="EC474" t="e">
        <v>#N/A</v>
      </c>
    </row>
    <row r="475" spans="1:133" customFormat="1" x14ac:dyDescent="0.25">
      <c r="A475" t="s">
        <v>1190</v>
      </c>
      <c r="B475" t="s">
        <v>1480</v>
      </c>
      <c r="C475">
        <v>475</v>
      </c>
      <c r="D475">
        <v>84160.248295488986</v>
      </c>
      <c r="E475">
        <v>71.289268624074765</v>
      </c>
      <c r="F475">
        <v>1357.8564984905286</v>
      </c>
      <c r="G475">
        <v>40073.832615237603</v>
      </c>
      <c r="H475">
        <v>65.142857140000004</v>
      </c>
      <c r="I475">
        <v>28.342828140000002</v>
      </c>
      <c r="J475">
        <v>18.675160139999999</v>
      </c>
      <c r="K475">
        <v>14.06384671</v>
      </c>
      <c r="L475">
        <v>8.5392261400000002</v>
      </c>
      <c r="M475">
        <v>3129.1428571400002</v>
      </c>
      <c r="N475">
        <v>2244.8571428499999</v>
      </c>
      <c r="O475">
        <v>2219</v>
      </c>
      <c r="P475">
        <v>2226.42857142</v>
      </c>
      <c r="Q475">
        <v>2245.42857142</v>
      </c>
      <c r="R475">
        <v>2247.1428571400002</v>
      </c>
      <c r="S475">
        <v>884.28571427999998</v>
      </c>
      <c r="T475">
        <v>843.57142856999997</v>
      </c>
      <c r="U475">
        <v>858.71428571000001</v>
      </c>
      <c r="V475">
        <v>856.85714284999995</v>
      </c>
      <c r="W475">
        <v>869.28571427999998</v>
      </c>
      <c r="X475">
        <v>30.135793849999999</v>
      </c>
      <c r="Y475">
        <v>1.45268314</v>
      </c>
      <c r="Z475">
        <v>2222.42857142</v>
      </c>
      <c r="AA475">
        <v>2191</v>
      </c>
      <c r="AB475">
        <v>2160.42857142</v>
      </c>
      <c r="AC475">
        <v>2144.5322999999999</v>
      </c>
      <c r="AD475">
        <v>927.42857142000003</v>
      </c>
      <c r="AE475">
        <v>968.71428571000001</v>
      </c>
      <c r="AF475">
        <v>998.14285714000005</v>
      </c>
      <c r="AG475">
        <v>1024.65224285</v>
      </c>
      <c r="AH475">
        <v>84623.887146280002</v>
      </c>
      <c r="AI475">
        <v>21755.110105849999</v>
      </c>
      <c r="AJ475">
        <v>21.405442279999999</v>
      </c>
      <c r="AK475">
        <v>148.56734041999999</v>
      </c>
      <c r="AL475">
        <v>299421.94650471001</v>
      </c>
      <c r="AM475">
        <v>57.77942857</v>
      </c>
      <c r="AN475">
        <v>1.7724262</v>
      </c>
      <c r="AO475">
        <v>13.482389420000001</v>
      </c>
      <c r="AP475">
        <v>10.03192857</v>
      </c>
      <c r="AQ475">
        <v>12.86697142</v>
      </c>
      <c r="AR475">
        <v>8.5384142799999996</v>
      </c>
      <c r="AS475">
        <v>7.9412000000000003</v>
      </c>
      <c r="AT475">
        <v>9.9280857099999995</v>
      </c>
      <c r="AU475">
        <v>458157.37712814001</v>
      </c>
      <c r="AV475">
        <v>379842.33035827999</v>
      </c>
      <c r="AW475">
        <v>387580.35175114003</v>
      </c>
      <c r="AX475">
        <v>427990.85117471003</v>
      </c>
      <c r="AY475">
        <v>418018.78305084998</v>
      </c>
      <c r="AZ475">
        <v>35275.564127999998</v>
      </c>
      <c r="BA475">
        <v>1391.1862811399999</v>
      </c>
      <c r="BB475">
        <v>9302.1488680000002</v>
      </c>
      <c r="BC475">
        <v>142.39947570999999</v>
      </c>
      <c r="BD475">
        <v>216.01809871</v>
      </c>
      <c r="BE475">
        <v>148482.24903770999</v>
      </c>
      <c r="BF475">
        <v>124437.195143</v>
      </c>
      <c r="BG475">
        <v>7.8509317100000002</v>
      </c>
      <c r="BH475">
        <v>249.42857142</v>
      </c>
      <c r="BI475">
        <v>242.96428571000001</v>
      </c>
      <c r="BJ475">
        <v>242.71428571000001</v>
      </c>
      <c r="BK475">
        <v>241.14285713999999</v>
      </c>
      <c r="BL475">
        <v>256.85714285</v>
      </c>
      <c r="BM475">
        <v>19.718569420000001</v>
      </c>
      <c r="BN475">
        <v>3.1951529999999999</v>
      </c>
      <c r="BO475">
        <v>0.59594382999999995</v>
      </c>
      <c r="BP475">
        <v>0.56982074999999999</v>
      </c>
      <c r="BQ475">
        <v>31.5713686</v>
      </c>
      <c r="BR475">
        <v>222.14285713999999</v>
      </c>
      <c r="BS475">
        <v>10554.782388850001</v>
      </c>
      <c r="BT475">
        <v>42001.116192419999</v>
      </c>
      <c r="BU475">
        <v>148805.03760585</v>
      </c>
      <c r="BV475">
        <v>1201680.9927012799</v>
      </c>
      <c r="BW475">
        <v>1448.98079942</v>
      </c>
      <c r="BX475">
        <v>43.837726910000001</v>
      </c>
      <c r="BY475">
        <v>9.8324075700000009</v>
      </c>
      <c r="BZ475">
        <v>113.14285714</v>
      </c>
      <c r="CA475">
        <v>116.25</v>
      </c>
      <c r="CB475">
        <v>113.61904761</v>
      </c>
      <c r="CC475">
        <v>108.69047619</v>
      </c>
      <c r="CD475">
        <v>108.21428571</v>
      </c>
      <c r="CE475">
        <v>87</v>
      </c>
      <c r="CF475">
        <v>92.809523799999994</v>
      </c>
      <c r="CG475">
        <v>90.095238089999995</v>
      </c>
      <c r="CH475">
        <v>85.571428569999995</v>
      </c>
      <c r="CI475">
        <v>83.785714279999993</v>
      </c>
      <c r="CJ475">
        <v>25.785714280000001</v>
      </c>
      <c r="CK475">
        <v>23.440476189999998</v>
      </c>
      <c r="CL475">
        <v>23.52380952</v>
      </c>
      <c r="CM475">
        <v>23.11904762</v>
      </c>
      <c r="CN475">
        <v>24.5</v>
      </c>
      <c r="CO475">
        <v>3.5873968500000002</v>
      </c>
      <c r="CP475">
        <v>85.142857140000004</v>
      </c>
      <c r="CQ475">
        <v>77.615440109999994</v>
      </c>
      <c r="CR475">
        <v>17.5</v>
      </c>
      <c r="CS475">
        <v>35.857142850000002</v>
      </c>
      <c r="CT475">
        <v>90.142857140000004</v>
      </c>
      <c r="CU475">
        <v>90.571428569999995</v>
      </c>
      <c r="CV475">
        <v>73.703703700000005</v>
      </c>
      <c r="CW475">
        <v>35</v>
      </c>
      <c r="CX475">
        <v>25.571428569999998</v>
      </c>
      <c r="CY475">
        <v>65.142857140000004</v>
      </c>
      <c r="CZ475">
        <v>76</v>
      </c>
      <c r="DA475">
        <v>82</v>
      </c>
      <c r="DB475">
        <v>639.5</v>
      </c>
      <c r="DC475">
        <v>24.714285709999999</v>
      </c>
      <c r="DD475">
        <v>71.857142850000002</v>
      </c>
      <c r="DE475">
        <v>81.285714279999993</v>
      </c>
      <c r="DF475">
        <v>87.142857140000004</v>
      </c>
      <c r="DG475">
        <v>887.64285714000005</v>
      </c>
      <c r="DH475" t="e">
        <v>#N/A</v>
      </c>
      <c r="DI475" t="e">
        <v>#N/A</v>
      </c>
      <c r="DJ475" t="e">
        <v>#N/A</v>
      </c>
      <c r="DK475" t="e">
        <v>#N/A</v>
      </c>
      <c r="DL475" t="e">
        <v>#N/A</v>
      </c>
      <c r="DM475" t="e">
        <v>#N/A</v>
      </c>
      <c r="DN475" t="e">
        <v>#N/A</v>
      </c>
      <c r="DO475" t="e">
        <v>#N/A</v>
      </c>
      <c r="DP475" t="e">
        <v>#N/A</v>
      </c>
      <c r="DQ475" t="e">
        <v>#N/A</v>
      </c>
      <c r="DR475" t="e">
        <v>#N/A</v>
      </c>
      <c r="DS475" t="e">
        <v>#N/A</v>
      </c>
      <c r="DT475" t="e">
        <v>#N/A</v>
      </c>
      <c r="DU475" t="e">
        <v>#N/A</v>
      </c>
      <c r="DV475" t="e">
        <v>#N/A</v>
      </c>
      <c r="DW475" t="e">
        <v>#N/A</v>
      </c>
      <c r="DX475" t="e">
        <v>#N/A</v>
      </c>
      <c r="DY475" t="e">
        <v>#N/A</v>
      </c>
      <c r="DZ475" t="e">
        <v>#N/A</v>
      </c>
      <c r="EA475" t="e">
        <v>#N/A</v>
      </c>
      <c r="EB475" t="e">
        <v>#N/A</v>
      </c>
      <c r="EC475" t="e">
        <v>#N/A</v>
      </c>
    </row>
    <row r="476" spans="1:133" customFormat="1" x14ac:dyDescent="0.25">
      <c r="A476" t="s">
        <v>1191</v>
      </c>
      <c r="B476" t="s">
        <v>1481</v>
      </c>
      <c r="C476">
        <v>476</v>
      </c>
      <c r="D476">
        <v>91929.063485550214</v>
      </c>
      <c r="E476">
        <v>70.981297458027029</v>
      </c>
      <c r="F476">
        <v>1182.5513215850594</v>
      </c>
      <c r="G476">
        <v>67968.579214965139</v>
      </c>
      <c r="H476">
        <v>75.428571419999997</v>
      </c>
      <c r="I476">
        <v>26.379212849999998</v>
      </c>
      <c r="J476">
        <v>20.515460999999998</v>
      </c>
      <c r="K476">
        <v>9.7228238499999993</v>
      </c>
      <c r="L476">
        <v>6.1500928500000001</v>
      </c>
      <c r="M476">
        <v>4004.1428571400002</v>
      </c>
      <c r="N476">
        <v>2946.8571428499999</v>
      </c>
      <c r="O476">
        <v>2928.5714285700001</v>
      </c>
      <c r="P476">
        <v>2929.8571428499999</v>
      </c>
      <c r="Q476">
        <v>2926.8571428499999</v>
      </c>
      <c r="R476">
        <v>2945.42857142</v>
      </c>
      <c r="S476">
        <v>1057.2857142800001</v>
      </c>
      <c r="T476">
        <v>959.57142856999997</v>
      </c>
      <c r="U476">
        <v>987</v>
      </c>
      <c r="V476">
        <v>997.42857142000003</v>
      </c>
      <c r="W476">
        <v>1025.8571428499999</v>
      </c>
      <c r="X476">
        <v>23.346830140000002</v>
      </c>
      <c r="Y476">
        <v>1.0550244200000001</v>
      </c>
      <c r="Z476">
        <v>2908.5714285700001</v>
      </c>
      <c r="AA476">
        <v>2861.7142857099998</v>
      </c>
      <c r="AB476">
        <v>2836</v>
      </c>
      <c r="AC476">
        <v>2810.2661428500001</v>
      </c>
      <c r="AD476">
        <v>1121.71428571</v>
      </c>
      <c r="AE476">
        <v>1182.5714285700001</v>
      </c>
      <c r="AF476">
        <v>1236</v>
      </c>
      <c r="AG476">
        <v>1288.5213428500001</v>
      </c>
      <c r="AH476">
        <v>68720.885806000006</v>
      </c>
      <c r="AI476">
        <v>13359.83114728</v>
      </c>
      <c r="AJ476">
        <v>9.4597398500000001</v>
      </c>
      <c r="AK476">
        <v>100.87763257</v>
      </c>
      <c r="AL476">
        <v>260539.96606984999</v>
      </c>
      <c r="AM476">
        <v>53.460857140000002</v>
      </c>
      <c r="AN476">
        <v>1.8984568500000001</v>
      </c>
      <c r="AO476">
        <v>12.271541279999999</v>
      </c>
      <c r="AP476">
        <v>3.95237142</v>
      </c>
      <c r="AQ476">
        <v>7.7337714200000001</v>
      </c>
      <c r="AR476">
        <v>6.1002428499999999</v>
      </c>
      <c r="AS476">
        <v>4.6609999999999996</v>
      </c>
      <c r="AT476">
        <v>4.9585285700000004</v>
      </c>
      <c r="AU476">
        <v>399672.18940042</v>
      </c>
      <c r="AV476">
        <v>346040.19397466001</v>
      </c>
      <c r="AW476">
        <v>356707.83581856999</v>
      </c>
      <c r="AX476">
        <v>369062.23734699999</v>
      </c>
      <c r="AY476">
        <v>379402.13230914</v>
      </c>
      <c r="AZ476">
        <v>26650.755540850001</v>
      </c>
      <c r="BA476">
        <v>782.87954371000001</v>
      </c>
      <c r="BB476">
        <v>5311.2933188500001</v>
      </c>
      <c r="BC476">
        <v>210.18170128</v>
      </c>
      <c r="BD476">
        <v>62.90033657</v>
      </c>
      <c r="BE476">
        <v>121254.77079471</v>
      </c>
      <c r="BF476">
        <v>100899.44753685</v>
      </c>
      <c r="BG476">
        <v>6.7484052800000001</v>
      </c>
      <c r="BH476">
        <v>272</v>
      </c>
      <c r="BI476">
        <v>286.375</v>
      </c>
      <c r="BJ476">
        <v>281.17857142999998</v>
      </c>
      <c r="BK476">
        <v>274.14285713999999</v>
      </c>
      <c r="BL476">
        <v>275.14285713999999</v>
      </c>
      <c r="BM476">
        <v>17.730719279999999</v>
      </c>
      <c r="BN476">
        <v>2.3548073999999999</v>
      </c>
      <c r="BO476">
        <v>0.41857757000000001</v>
      </c>
      <c r="BP476">
        <v>0.63959927999999999</v>
      </c>
      <c r="BQ476">
        <v>32.55937282</v>
      </c>
      <c r="BR476">
        <v>235.28571428000001</v>
      </c>
      <c r="BS476">
        <v>6891.7088504200001</v>
      </c>
      <c r="BT476">
        <v>36219.433846710002</v>
      </c>
      <c r="BU476">
        <v>137500.87941913999</v>
      </c>
      <c r="BV476">
        <v>1075236.90461671</v>
      </c>
      <c r="BW476">
        <v>2352.1895835700002</v>
      </c>
      <c r="BX476">
        <v>47.235093399999997</v>
      </c>
      <c r="BY476">
        <v>9.92848957</v>
      </c>
      <c r="BZ476">
        <v>138.57142856999999</v>
      </c>
      <c r="CA476">
        <v>146.16666666</v>
      </c>
      <c r="CB476">
        <v>136.67857142</v>
      </c>
      <c r="CC476">
        <v>130.33333332999999</v>
      </c>
      <c r="CD476">
        <v>128.5</v>
      </c>
      <c r="CE476">
        <v>104.71428571</v>
      </c>
      <c r="CF476">
        <v>113.84722222000001</v>
      </c>
      <c r="CG476">
        <v>104.94047619</v>
      </c>
      <c r="CH476">
        <v>98.428571430000005</v>
      </c>
      <c r="CI476">
        <v>97.357142850000002</v>
      </c>
      <c r="CJ476">
        <v>34.071428570000002</v>
      </c>
      <c r="CK476">
        <v>32.319444439999998</v>
      </c>
      <c r="CL476">
        <v>31.738095229999999</v>
      </c>
      <c r="CM476">
        <v>31.9047619</v>
      </c>
      <c r="CN476">
        <v>31.14285714</v>
      </c>
      <c r="CO476">
        <v>3.4806062799999999</v>
      </c>
      <c r="CP476">
        <v>85.928571419999997</v>
      </c>
      <c r="CQ476">
        <v>79.555555560000002</v>
      </c>
      <c r="CR476">
        <v>18.666666660000001</v>
      </c>
      <c r="CS476">
        <v>32.714285709999999</v>
      </c>
      <c r="CT476">
        <v>88.142857140000004</v>
      </c>
      <c r="CU476">
        <v>87.428571419999997</v>
      </c>
      <c r="CV476">
        <v>71.027777779999994</v>
      </c>
      <c r="CW476">
        <v>69.833333330000002</v>
      </c>
      <c r="CX476">
        <v>28.714285709999999</v>
      </c>
      <c r="CY476">
        <v>70.428571419999997</v>
      </c>
      <c r="CZ476">
        <v>75.142857140000004</v>
      </c>
      <c r="DA476">
        <v>83.857142850000002</v>
      </c>
      <c r="DB476">
        <v>676.5</v>
      </c>
      <c r="DC476">
        <v>29.714285709999999</v>
      </c>
      <c r="DD476">
        <v>71</v>
      </c>
      <c r="DE476">
        <v>77</v>
      </c>
      <c r="DF476">
        <v>86.428571419999997</v>
      </c>
      <c r="DG476">
        <v>762.5</v>
      </c>
      <c r="DH476" t="e">
        <v>#N/A</v>
      </c>
      <c r="DI476" t="e">
        <v>#N/A</v>
      </c>
      <c r="DJ476" t="e">
        <v>#N/A</v>
      </c>
      <c r="DK476" t="e">
        <v>#N/A</v>
      </c>
      <c r="DL476" t="e">
        <v>#N/A</v>
      </c>
      <c r="DM476" t="e">
        <v>#N/A</v>
      </c>
      <c r="DN476" t="e">
        <v>#N/A</v>
      </c>
      <c r="DO476" t="e">
        <v>#N/A</v>
      </c>
      <c r="DP476" t="e">
        <v>#N/A</v>
      </c>
      <c r="DQ476" t="e">
        <v>#N/A</v>
      </c>
      <c r="DR476" t="e">
        <v>#N/A</v>
      </c>
      <c r="DS476" t="e">
        <v>#N/A</v>
      </c>
      <c r="DT476" t="e">
        <v>#N/A</v>
      </c>
      <c r="DU476" t="e">
        <v>#N/A</v>
      </c>
      <c r="DV476" t="e">
        <v>#N/A</v>
      </c>
      <c r="DW476" t="e">
        <v>#N/A</v>
      </c>
      <c r="DX476" t="e">
        <v>#N/A</v>
      </c>
      <c r="DY476" t="e">
        <v>#N/A</v>
      </c>
      <c r="DZ476" t="e">
        <v>#N/A</v>
      </c>
      <c r="EA476" t="e">
        <v>#N/A</v>
      </c>
      <c r="EB476" t="e">
        <v>#N/A</v>
      </c>
      <c r="EC476" t="e">
        <v>#N/A</v>
      </c>
    </row>
    <row r="477" spans="1:133" customFormat="1" x14ac:dyDescent="0.25">
      <c r="A477" t="s">
        <v>1192</v>
      </c>
      <c r="B477" t="s">
        <v>1482</v>
      </c>
      <c r="C477">
        <v>477</v>
      </c>
      <c r="D477">
        <v>90866.691819682135</v>
      </c>
      <c r="E477">
        <v>76.791581669445719</v>
      </c>
      <c r="F477">
        <v>1197.5071500746476</v>
      </c>
      <c r="G477">
        <v>74623.134169569879</v>
      </c>
      <c r="H477">
        <v>72.714285709999999</v>
      </c>
      <c r="I477">
        <v>26.259621280000001</v>
      </c>
      <c r="J477">
        <v>18.83955242</v>
      </c>
      <c r="K477">
        <v>10.055676849999999</v>
      </c>
      <c r="L477">
        <v>6.2507765700000002</v>
      </c>
      <c r="M477">
        <v>3957.8571428499999</v>
      </c>
      <c r="N477">
        <v>2918.7142857099998</v>
      </c>
      <c r="O477">
        <v>2880.1428571400002</v>
      </c>
      <c r="P477">
        <v>2896.1428571400002</v>
      </c>
      <c r="Q477">
        <v>2908.42857142</v>
      </c>
      <c r="R477">
        <v>2919.7142857099998</v>
      </c>
      <c r="S477">
        <v>1039.1428571399999</v>
      </c>
      <c r="T477">
        <v>964.14285714000005</v>
      </c>
      <c r="U477">
        <v>983.71428571000001</v>
      </c>
      <c r="V477">
        <v>989.14285714000005</v>
      </c>
      <c r="W477">
        <v>1013.42857142</v>
      </c>
      <c r="X477">
        <v>23.82070285</v>
      </c>
      <c r="Y477">
        <v>1.0332889999999999</v>
      </c>
      <c r="Z477">
        <v>2933.5714285700001</v>
      </c>
      <c r="AA477">
        <v>2905.7142857099998</v>
      </c>
      <c r="AB477">
        <v>2878</v>
      </c>
      <c r="AC477">
        <v>2847.4399857100002</v>
      </c>
      <c r="AD477">
        <v>1113.5714285700001</v>
      </c>
      <c r="AE477">
        <v>1175</v>
      </c>
      <c r="AF477">
        <v>1205.71428571</v>
      </c>
      <c r="AG477">
        <v>1264.3792714199999</v>
      </c>
      <c r="AH477">
        <v>71243.51627285</v>
      </c>
      <c r="AI477">
        <v>14300.57543528</v>
      </c>
      <c r="AJ477">
        <v>18.45303857</v>
      </c>
      <c r="AK477">
        <v>150.04909570999999</v>
      </c>
      <c r="AL477">
        <v>271455.719499</v>
      </c>
      <c r="AM477">
        <v>51.265285710000001</v>
      </c>
      <c r="AN477">
        <v>1.7338260599999999</v>
      </c>
      <c r="AO477">
        <v>16.924431420000001</v>
      </c>
      <c r="AP477">
        <v>9.4885285699999997</v>
      </c>
      <c r="AQ477">
        <v>2.1020571399999999</v>
      </c>
      <c r="AR477">
        <v>2.5333142799999999</v>
      </c>
      <c r="AS477">
        <v>4.4986857100000002</v>
      </c>
      <c r="AT477">
        <v>7.0779857100000001</v>
      </c>
      <c r="AU477">
        <v>409073.35773570999</v>
      </c>
      <c r="AV477">
        <v>305368.48148527998</v>
      </c>
      <c r="AW477">
        <v>295304.45656349999</v>
      </c>
      <c r="AX477">
        <v>350105.95947256999</v>
      </c>
      <c r="AY477">
        <v>372977.58781356999</v>
      </c>
      <c r="AZ477">
        <v>26699.007873570001</v>
      </c>
      <c r="BA477">
        <v>922.04656027999999</v>
      </c>
      <c r="BB477">
        <v>5545.25462728</v>
      </c>
      <c r="BC477">
        <v>80.723916709999997</v>
      </c>
      <c r="BD477">
        <v>197.40403142</v>
      </c>
      <c r="BE477">
        <v>123724.04546342</v>
      </c>
      <c r="BF477">
        <v>101720.88204528</v>
      </c>
      <c r="BG477">
        <v>6.6870599999999998</v>
      </c>
      <c r="BH477">
        <v>266</v>
      </c>
      <c r="BI477">
        <v>261.33333333000002</v>
      </c>
      <c r="BJ477">
        <v>283.18055555000001</v>
      </c>
      <c r="BK477">
        <v>259.28571427999998</v>
      </c>
      <c r="BL477">
        <v>263.85714285</v>
      </c>
      <c r="BM477">
        <v>17.573182710000001</v>
      </c>
      <c r="BN477">
        <v>3.0249275999999998</v>
      </c>
      <c r="BO477">
        <v>0.37497900000000001</v>
      </c>
      <c r="BP477">
        <v>0.31326457000000002</v>
      </c>
      <c r="BQ477">
        <v>32.241831040000001</v>
      </c>
      <c r="BR477">
        <v>234.85714285</v>
      </c>
      <c r="BS477">
        <v>7405.1402390000003</v>
      </c>
      <c r="BT477">
        <v>37847.472639569998</v>
      </c>
      <c r="BU477">
        <v>144271.65151671</v>
      </c>
      <c r="BV477">
        <v>1178124.7515459999</v>
      </c>
      <c r="BW477">
        <v>2389.1254288499999</v>
      </c>
      <c r="BX477">
        <v>50.597013089999997</v>
      </c>
      <c r="BY477">
        <v>9.4120254200000009</v>
      </c>
      <c r="BZ477">
        <v>126.71428571</v>
      </c>
      <c r="CA477">
        <v>143.88888889</v>
      </c>
      <c r="CB477">
        <v>142.46666665999999</v>
      </c>
      <c r="CC477">
        <v>127.09523809</v>
      </c>
      <c r="CD477">
        <v>127.07142856999999</v>
      </c>
      <c r="CE477">
        <v>97.928571419999997</v>
      </c>
      <c r="CF477">
        <v>112.59722222000001</v>
      </c>
      <c r="CG477">
        <v>111.83333333</v>
      </c>
      <c r="CH477">
        <v>98.666666660000004</v>
      </c>
      <c r="CI477">
        <v>99.785714279999993</v>
      </c>
      <c r="CJ477">
        <v>28.857142849999999</v>
      </c>
      <c r="CK477">
        <v>31.291666660000001</v>
      </c>
      <c r="CL477">
        <v>30.633333329999999</v>
      </c>
      <c r="CM477">
        <v>28.428571420000001</v>
      </c>
      <c r="CN477">
        <v>27.357142849999999</v>
      </c>
      <c r="CO477">
        <v>3.2022124199999999</v>
      </c>
      <c r="CP477">
        <v>86.857142850000002</v>
      </c>
      <c r="CQ477">
        <v>79.555555560000002</v>
      </c>
      <c r="CR477">
        <v>15.33333333</v>
      </c>
      <c r="CS477">
        <v>31.571428569999998</v>
      </c>
      <c r="CT477">
        <v>88.857142850000002</v>
      </c>
      <c r="CU477">
        <v>85.857142850000002</v>
      </c>
      <c r="CV477">
        <v>71.027777779999994</v>
      </c>
      <c r="CW477">
        <v>61.166666659999997</v>
      </c>
      <c r="CX477">
        <v>25.285714280000001</v>
      </c>
      <c r="CY477">
        <v>71.857142850000002</v>
      </c>
      <c r="CZ477">
        <v>77.571428569999995</v>
      </c>
      <c r="DA477">
        <v>87.571428569999995</v>
      </c>
      <c r="DB477">
        <v>727</v>
      </c>
      <c r="DC477">
        <v>30.285714280000001</v>
      </c>
      <c r="DD477">
        <v>71.714285709999999</v>
      </c>
      <c r="DE477">
        <v>77</v>
      </c>
      <c r="DF477">
        <v>87.714285709999999</v>
      </c>
      <c r="DG477">
        <v>687.5</v>
      </c>
      <c r="DH477" t="e">
        <v>#N/A</v>
      </c>
      <c r="DI477" t="e">
        <v>#N/A</v>
      </c>
      <c r="DJ477" t="e">
        <v>#N/A</v>
      </c>
      <c r="DK477" t="e">
        <v>#N/A</v>
      </c>
      <c r="DL477" t="e">
        <v>#N/A</v>
      </c>
      <c r="DM477" t="e">
        <v>#N/A</v>
      </c>
      <c r="DN477" t="e">
        <v>#N/A</v>
      </c>
      <c r="DO477" t="e">
        <v>#N/A</v>
      </c>
      <c r="DP477" t="e">
        <v>#N/A</v>
      </c>
      <c r="DQ477" t="e">
        <v>#N/A</v>
      </c>
      <c r="DR477" t="e">
        <v>#N/A</v>
      </c>
      <c r="DS477" t="e">
        <v>#N/A</v>
      </c>
      <c r="DT477" t="e">
        <v>#N/A</v>
      </c>
      <c r="DU477" t="e">
        <v>#N/A</v>
      </c>
      <c r="DV477" t="e">
        <v>#N/A</v>
      </c>
      <c r="DW477" t="e">
        <v>#N/A</v>
      </c>
      <c r="DX477" t="e">
        <v>#N/A</v>
      </c>
      <c r="DY477" t="e">
        <v>#N/A</v>
      </c>
      <c r="DZ477" t="e">
        <v>#N/A</v>
      </c>
      <c r="EA477" t="e">
        <v>#N/A</v>
      </c>
      <c r="EB477" t="e">
        <v>#N/A</v>
      </c>
      <c r="EC477" t="e">
        <v>#N/A</v>
      </c>
    </row>
    <row r="478" spans="1:133" customFormat="1" x14ac:dyDescent="0.25">
      <c r="A478" t="s">
        <v>1193</v>
      </c>
      <c r="B478" t="s">
        <v>1483</v>
      </c>
      <c r="C478">
        <v>478</v>
      </c>
      <c r="D478">
        <v>435641.91973701504</v>
      </c>
      <c r="E478">
        <v>85.253212126371309</v>
      </c>
      <c r="F478">
        <v>888.49263927320953</v>
      </c>
      <c r="G478">
        <v>66403.43403242869</v>
      </c>
      <c r="H478">
        <v>84.714285709999999</v>
      </c>
      <c r="I478">
        <v>27.685766999999998</v>
      </c>
      <c r="J478">
        <v>29.831716849999999</v>
      </c>
      <c r="K478">
        <v>9.9792948500000005</v>
      </c>
      <c r="L478">
        <v>6.3271641399999998</v>
      </c>
      <c r="M478">
        <v>15043.57142857</v>
      </c>
      <c r="N478">
        <v>10880.57142857</v>
      </c>
      <c r="O478">
        <v>10431.42857142</v>
      </c>
      <c r="P478">
        <v>10541</v>
      </c>
      <c r="Q478">
        <v>10675.57142857</v>
      </c>
      <c r="R478">
        <v>10810</v>
      </c>
      <c r="S478">
        <v>4163</v>
      </c>
      <c r="T478">
        <v>3727.1428571400002</v>
      </c>
      <c r="U478">
        <v>3841.2857142799999</v>
      </c>
      <c r="V478">
        <v>3907.2857142799999</v>
      </c>
      <c r="W478">
        <v>4013</v>
      </c>
      <c r="X478">
        <v>22.86794828</v>
      </c>
      <c r="Y478">
        <v>1.108808</v>
      </c>
      <c r="Z478">
        <v>10903.714285710001</v>
      </c>
      <c r="AA478">
        <v>10872</v>
      </c>
      <c r="AB478">
        <v>10663.28571428</v>
      </c>
      <c r="AC478">
        <v>10611.0216</v>
      </c>
      <c r="AD478">
        <v>4395.8571428499999</v>
      </c>
      <c r="AE478">
        <v>4646</v>
      </c>
      <c r="AF478">
        <v>4834.2857142800003</v>
      </c>
      <c r="AG478">
        <v>5097.9779571400004</v>
      </c>
      <c r="AH478">
        <v>68975.155521709996</v>
      </c>
      <c r="AI478">
        <v>13172.831419849999</v>
      </c>
      <c r="AJ478">
        <v>19.419686710000001</v>
      </c>
      <c r="AK478">
        <v>115.86307157</v>
      </c>
      <c r="AL478">
        <v>249061.48261514</v>
      </c>
      <c r="AM478">
        <v>57.891714280000002</v>
      </c>
      <c r="AN478">
        <v>3.82551657</v>
      </c>
      <c r="AO478">
        <v>11.692549570000001</v>
      </c>
      <c r="AP478">
        <v>2.41332857</v>
      </c>
      <c r="AQ478">
        <v>0.48312856999999998</v>
      </c>
      <c r="AR478">
        <v>0.48255714</v>
      </c>
      <c r="AS478">
        <v>-0.13769999999999999</v>
      </c>
      <c r="AT478">
        <v>1.1586428499999999</v>
      </c>
      <c r="AU478">
        <v>359821.04559456999</v>
      </c>
      <c r="AV478">
        <v>288719.70642</v>
      </c>
      <c r="AW478">
        <v>293452.13601856999</v>
      </c>
      <c r="AX478">
        <v>319122.23775171</v>
      </c>
      <c r="AY478">
        <v>335701.88698528003</v>
      </c>
      <c r="AZ478">
        <v>25805.52298528</v>
      </c>
      <c r="BA478">
        <v>555.27770584999996</v>
      </c>
      <c r="BB478">
        <v>5142.31537071</v>
      </c>
      <c r="BC478">
        <v>104.11822471000001</v>
      </c>
      <c r="BD478">
        <v>127.25408971</v>
      </c>
      <c r="BE478">
        <v>107246.29957442</v>
      </c>
      <c r="BF478">
        <v>93566.718713569993</v>
      </c>
      <c r="BG478">
        <v>7.1804568499999997</v>
      </c>
      <c r="BH478">
        <v>1075.71428571</v>
      </c>
      <c r="BI478">
        <v>1114.8809523800001</v>
      </c>
      <c r="BJ478">
        <v>1118.7619047600001</v>
      </c>
      <c r="BK478">
        <v>1087.8571428499999</v>
      </c>
      <c r="BL478">
        <v>1091.5714285700001</v>
      </c>
      <c r="BM478">
        <v>18.130581710000001</v>
      </c>
      <c r="BN478">
        <v>3.3647658300000001</v>
      </c>
      <c r="BO478">
        <v>0.37633842000000001</v>
      </c>
      <c r="BP478">
        <v>0.4457005</v>
      </c>
      <c r="BQ478">
        <v>34.864103880000002</v>
      </c>
      <c r="BR478">
        <v>1041.2857142800001</v>
      </c>
      <c r="BS478">
        <v>7128.0099064200003</v>
      </c>
      <c r="BT478">
        <v>38788.000390710004</v>
      </c>
      <c r="BU478">
        <v>139596.18093641999</v>
      </c>
      <c r="BV478">
        <v>975365.65141656995</v>
      </c>
      <c r="BW478">
        <v>2618.4916178499998</v>
      </c>
      <c r="BX478">
        <v>58.13238363</v>
      </c>
      <c r="BY478">
        <v>11.27199285</v>
      </c>
      <c r="BZ478">
        <v>593.21428571000001</v>
      </c>
      <c r="CA478">
        <v>587.46428571000001</v>
      </c>
      <c r="CB478">
        <v>577.28571427999998</v>
      </c>
      <c r="CC478">
        <v>588.93055555000001</v>
      </c>
      <c r="CD478">
        <v>553.42857142000003</v>
      </c>
      <c r="CE478">
        <v>469.5</v>
      </c>
      <c r="CF478">
        <v>466.44047619000003</v>
      </c>
      <c r="CG478">
        <v>457.91666665999998</v>
      </c>
      <c r="CH478">
        <v>470.73611110000002</v>
      </c>
      <c r="CI478">
        <v>438</v>
      </c>
      <c r="CJ478">
        <v>124.14285714</v>
      </c>
      <c r="CK478">
        <v>121.02380952</v>
      </c>
      <c r="CL478">
        <v>119.36904761</v>
      </c>
      <c r="CM478">
        <v>118.19444444</v>
      </c>
      <c r="CN478">
        <v>115.85714285</v>
      </c>
      <c r="CO478">
        <v>3.96093428</v>
      </c>
      <c r="CP478">
        <v>85.571428569999995</v>
      </c>
      <c r="CQ478">
        <v>78.152777779999994</v>
      </c>
      <c r="CR478">
        <v>16.285714280000001</v>
      </c>
      <c r="CS478">
        <v>35.428571419999997</v>
      </c>
      <c r="CT478">
        <v>87.142857140000004</v>
      </c>
      <c r="CU478">
        <v>86.285714279999993</v>
      </c>
      <c r="CV478">
        <v>73.986111109999996</v>
      </c>
      <c r="CW478">
        <v>34.166666659999997</v>
      </c>
      <c r="CX478">
        <v>32</v>
      </c>
      <c r="CY478">
        <v>70.428571419999997</v>
      </c>
      <c r="CZ478">
        <v>77.571428569999995</v>
      </c>
      <c r="DA478">
        <v>87.285714279999993</v>
      </c>
      <c r="DB478">
        <v>703</v>
      </c>
      <c r="DC478">
        <v>31.857142849999999</v>
      </c>
      <c r="DD478">
        <v>71</v>
      </c>
      <c r="DE478">
        <v>79</v>
      </c>
      <c r="DF478">
        <v>88</v>
      </c>
      <c r="DG478">
        <v>730.64285714000005</v>
      </c>
      <c r="DH478" t="e">
        <v>#N/A</v>
      </c>
      <c r="DI478" t="e">
        <v>#N/A</v>
      </c>
      <c r="DJ478" t="e">
        <v>#N/A</v>
      </c>
      <c r="DK478" t="e">
        <v>#N/A</v>
      </c>
      <c r="DL478" t="e">
        <v>#N/A</v>
      </c>
      <c r="DM478" t="e">
        <v>#N/A</v>
      </c>
      <c r="DN478" t="e">
        <v>#N/A</v>
      </c>
      <c r="DO478" t="e">
        <v>#N/A</v>
      </c>
      <c r="DP478" t="e">
        <v>#N/A</v>
      </c>
      <c r="DQ478" t="e">
        <v>#N/A</v>
      </c>
      <c r="DR478" t="e">
        <v>#N/A</v>
      </c>
      <c r="DS478" t="e">
        <v>#N/A</v>
      </c>
      <c r="DT478" t="e">
        <v>#N/A</v>
      </c>
      <c r="DU478" t="e">
        <v>#N/A</v>
      </c>
      <c r="DV478" t="e">
        <v>#N/A</v>
      </c>
      <c r="DW478" t="e">
        <v>#N/A</v>
      </c>
      <c r="DX478" t="e">
        <v>#N/A</v>
      </c>
      <c r="DY478" t="e">
        <v>#N/A</v>
      </c>
      <c r="DZ478" t="e">
        <v>#N/A</v>
      </c>
      <c r="EA478" t="e">
        <v>#N/A</v>
      </c>
      <c r="EB478" t="e">
        <v>#N/A</v>
      </c>
      <c r="EC478" t="e">
        <v>#N/A</v>
      </c>
    </row>
    <row r="479" spans="1:133" customFormat="1" x14ac:dyDescent="0.25">
      <c r="A479" t="s">
        <v>1194</v>
      </c>
      <c r="B479" t="s">
        <v>1484</v>
      </c>
      <c r="C479">
        <v>479</v>
      </c>
      <c r="D479">
        <v>47257.305636278455</v>
      </c>
      <c r="E479">
        <v>83.459847087205986</v>
      </c>
      <c r="F479">
        <v>1198.4240827807737</v>
      </c>
      <c r="G479">
        <v>74829.526504178502</v>
      </c>
      <c r="H479">
        <v>65</v>
      </c>
      <c r="I479">
        <v>26.98111085</v>
      </c>
      <c r="J479">
        <v>18.595379569999999</v>
      </c>
      <c r="K479">
        <v>12.55846328</v>
      </c>
      <c r="L479">
        <v>7.67379342</v>
      </c>
      <c r="M479">
        <v>2022.2857142800001</v>
      </c>
      <c r="N479">
        <v>1465.5714285700001</v>
      </c>
      <c r="O479">
        <v>1429.1428571399999</v>
      </c>
      <c r="P479">
        <v>1435</v>
      </c>
      <c r="Q479">
        <v>1443.42857142</v>
      </c>
      <c r="R479">
        <v>1462.8571428499999</v>
      </c>
      <c r="S479">
        <v>556.71428571000001</v>
      </c>
      <c r="T479">
        <v>518</v>
      </c>
      <c r="U479">
        <v>527.14285714000005</v>
      </c>
      <c r="V479">
        <v>530.14285714000005</v>
      </c>
      <c r="W479">
        <v>538.28571427999998</v>
      </c>
      <c r="X479">
        <v>28.494950419999999</v>
      </c>
      <c r="Y479">
        <v>1.3571851399999999</v>
      </c>
      <c r="Z479">
        <v>1463.71428571</v>
      </c>
      <c r="AA479">
        <v>1456.2857142800001</v>
      </c>
      <c r="AB479">
        <v>1425.2857142800001</v>
      </c>
      <c r="AC479">
        <v>1415.7800142799999</v>
      </c>
      <c r="AD479">
        <v>585.57142856999997</v>
      </c>
      <c r="AE479">
        <v>611.14285714000005</v>
      </c>
      <c r="AF479">
        <v>625.14285714000005</v>
      </c>
      <c r="AG479">
        <v>649.42884285000002</v>
      </c>
      <c r="AH479">
        <v>77625.578236140005</v>
      </c>
      <c r="AI479">
        <v>18576.436869140001</v>
      </c>
      <c r="AJ479">
        <v>7.59437271</v>
      </c>
      <c r="AK479">
        <v>220.00909257000001</v>
      </c>
      <c r="AL479">
        <v>291990.18072171003</v>
      </c>
      <c r="AM479">
        <v>50.152000000000001</v>
      </c>
      <c r="AN479">
        <v>2.77664058</v>
      </c>
      <c r="AO479">
        <v>12.811607710000001</v>
      </c>
      <c r="AP479">
        <v>7.9252714199999996</v>
      </c>
      <c r="AQ479">
        <v>3.79848571</v>
      </c>
      <c r="AR479">
        <v>3.9022857100000001</v>
      </c>
      <c r="AS479">
        <v>4.29828571</v>
      </c>
      <c r="AT479">
        <v>5.1189857099999996</v>
      </c>
      <c r="AU479">
        <v>416866.51120270998</v>
      </c>
      <c r="AV479">
        <v>315604.23701171001</v>
      </c>
      <c r="AW479">
        <v>329821.94618842</v>
      </c>
      <c r="AX479">
        <v>352052.74737241998</v>
      </c>
      <c r="AY479">
        <v>384572.22080814</v>
      </c>
      <c r="AZ479">
        <v>27116.32767957</v>
      </c>
      <c r="BA479">
        <v>1387.7966577100001</v>
      </c>
      <c r="BB479">
        <v>6843.3464531400004</v>
      </c>
      <c r="BC479">
        <v>102.04058842000001</v>
      </c>
      <c r="BD479">
        <v>622.26294141999995</v>
      </c>
      <c r="BE479">
        <v>133547.022345</v>
      </c>
      <c r="BF479">
        <v>101835.66740685</v>
      </c>
      <c r="BG479">
        <v>6.7024840000000001</v>
      </c>
      <c r="BH479">
        <v>135.85714285</v>
      </c>
      <c r="BI479">
        <v>143.44047619</v>
      </c>
      <c r="BJ479">
        <v>141.84523809000001</v>
      </c>
      <c r="BK479">
        <v>139.14285713999999</v>
      </c>
      <c r="BL479">
        <v>133</v>
      </c>
      <c r="BM479">
        <v>16.993199709999999</v>
      </c>
      <c r="BN479">
        <v>3.1082252499999998</v>
      </c>
      <c r="BO479">
        <v>0.58318619999999999</v>
      </c>
      <c r="BP479">
        <v>0.71169899999999997</v>
      </c>
      <c r="BQ479">
        <v>30.939126399999999</v>
      </c>
      <c r="BR479">
        <v>127.28571427999999</v>
      </c>
      <c r="BS479">
        <v>9400.8432748499999</v>
      </c>
      <c r="BT479">
        <v>40842.635345280003</v>
      </c>
      <c r="BU479">
        <v>153722.55297014001</v>
      </c>
      <c r="BV479">
        <v>1275073.0148382799</v>
      </c>
      <c r="BW479">
        <v>2714.39402771</v>
      </c>
      <c r="BX479">
        <v>47.634023169999999</v>
      </c>
      <c r="BY479">
        <v>11.87848683</v>
      </c>
      <c r="BZ479">
        <v>73.357142850000002</v>
      </c>
      <c r="CA479">
        <v>82.194444439999998</v>
      </c>
      <c r="CB479">
        <v>83.849999990000001</v>
      </c>
      <c r="CC479">
        <v>73.569444439999998</v>
      </c>
      <c r="CD479">
        <v>72.214285709999999</v>
      </c>
      <c r="CE479">
        <v>67.583333330000002</v>
      </c>
      <c r="CF479">
        <v>66.430555549999994</v>
      </c>
      <c r="CG479">
        <v>67.05</v>
      </c>
      <c r="CH479">
        <v>58.819444439999998</v>
      </c>
      <c r="CI479">
        <v>67.900000000000006</v>
      </c>
      <c r="CJ479">
        <v>14.5</v>
      </c>
      <c r="CK479">
        <v>15.76388888</v>
      </c>
      <c r="CL479">
        <v>16.79999999</v>
      </c>
      <c r="CM479">
        <v>14.75</v>
      </c>
      <c r="CN479">
        <v>17.2</v>
      </c>
      <c r="CO479">
        <v>3.4939655699999999</v>
      </c>
      <c r="CP479">
        <v>86</v>
      </c>
      <c r="CQ479">
        <v>71.555555560000002</v>
      </c>
      <c r="CR479">
        <v>12.75</v>
      </c>
      <c r="CS479">
        <v>31.571428569999998</v>
      </c>
      <c r="CT479">
        <v>92</v>
      </c>
      <c r="CU479">
        <v>84.571428569999995</v>
      </c>
      <c r="CV479">
        <v>67.638888890000004</v>
      </c>
      <c r="CW479">
        <v>49</v>
      </c>
      <c r="CX479">
        <v>35.714285709999999</v>
      </c>
      <c r="CY479">
        <v>71</v>
      </c>
      <c r="CZ479">
        <v>73.571428569999995</v>
      </c>
      <c r="DA479">
        <v>85.857142850000002</v>
      </c>
      <c r="DB479">
        <v>656.42857142000003</v>
      </c>
      <c r="DC479">
        <v>27.428571420000001</v>
      </c>
      <c r="DD479">
        <v>65.285714279999993</v>
      </c>
      <c r="DE479">
        <v>67.857142850000002</v>
      </c>
      <c r="DF479">
        <v>84.428571419999997</v>
      </c>
      <c r="DG479">
        <v>918</v>
      </c>
      <c r="DH479" t="e">
        <v>#N/A</v>
      </c>
      <c r="DI479" t="e">
        <v>#N/A</v>
      </c>
      <c r="DJ479" t="e">
        <v>#N/A</v>
      </c>
      <c r="DK479" t="e">
        <v>#N/A</v>
      </c>
      <c r="DL479" t="e">
        <v>#N/A</v>
      </c>
      <c r="DM479" t="e">
        <v>#N/A</v>
      </c>
      <c r="DN479" t="e">
        <v>#N/A</v>
      </c>
      <c r="DO479" t="e">
        <v>#N/A</v>
      </c>
      <c r="DP479" t="e">
        <v>#N/A</v>
      </c>
      <c r="DQ479" t="e">
        <v>#N/A</v>
      </c>
      <c r="DR479" t="e">
        <v>#N/A</v>
      </c>
      <c r="DS479" t="e">
        <v>#N/A</v>
      </c>
      <c r="DT479" t="e">
        <v>#N/A</v>
      </c>
      <c r="DU479" t="e">
        <v>#N/A</v>
      </c>
      <c r="DV479" t="e">
        <v>#N/A</v>
      </c>
      <c r="DW479" t="e">
        <v>#N/A</v>
      </c>
      <c r="DX479" t="e">
        <v>#N/A</v>
      </c>
      <c r="DY479" t="e">
        <v>#N/A</v>
      </c>
      <c r="DZ479" t="e">
        <v>#N/A</v>
      </c>
      <c r="EA479" t="e">
        <v>#N/A</v>
      </c>
      <c r="EB479" t="e">
        <v>#N/A</v>
      </c>
      <c r="EC479" t="e">
        <v>#N/A</v>
      </c>
    </row>
    <row r="480" spans="1:133" customFormat="1" x14ac:dyDescent="0.25">
      <c r="A480" t="s">
        <v>1195</v>
      </c>
      <c r="B480" t="s">
        <v>1485</v>
      </c>
      <c r="C480">
        <v>480</v>
      </c>
      <c r="D480">
        <v>55521.138119160001</v>
      </c>
      <c r="E480">
        <v>58.24543222179139</v>
      </c>
      <c r="F480">
        <v>1368.2626112928954</v>
      </c>
      <c r="G480">
        <v>58724.907561220381</v>
      </c>
      <c r="H480">
        <v>76.571428569999995</v>
      </c>
      <c r="I480">
        <v>25.409042849999999</v>
      </c>
      <c r="J480">
        <v>23.299963999999999</v>
      </c>
      <c r="K480">
        <v>8.2738695700000005</v>
      </c>
      <c r="L480">
        <v>5.1490478499999996</v>
      </c>
      <c r="M480">
        <v>3125.8571428499999</v>
      </c>
      <c r="N480">
        <v>2325.7142857099998</v>
      </c>
      <c r="O480">
        <v>2219.5714285700001</v>
      </c>
      <c r="P480">
        <v>2245.8571428499999</v>
      </c>
      <c r="Q480">
        <v>2291.2857142799999</v>
      </c>
      <c r="R480">
        <v>2308.7142857099998</v>
      </c>
      <c r="S480">
        <v>800.14285714000005</v>
      </c>
      <c r="T480">
        <v>688.85714284999995</v>
      </c>
      <c r="U480">
        <v>717.28571427999998</v>
      </c>
      <c r="V480">
        <v>735.42857142000003</v>
      </c>
      <c r="W480">
        <v>764.14285714000005</v>
      </c>
      <c r="X480">
        <v>20.24970471</v>
      </c>
      <c r="Y480">
        <v>0.83484400000000003</v>
      </c>
      <c r="Z480">
        <v>2274.7142857099998</v>
      </c>
      <c r="AA480">
        <v>2255.8571428499999</v>
      </c>
      <c r="AB480">
        <v>2262.1428571400002</v>
      </c>
      <c r="AC480">
        <v>2249.81064285</v>
      </c>
      <c r="AD480">
        <v>855</v>
      </c>
      <c r="AE480">
        <v>903.57142856999997</v>
      </c>
      <c r="AF480">
        <v>948.71428571000001</v>
      </c>
      <c r="AG480">
        <v>1008.38501428</v>
      </c>
      <c r="AH480">
        <v>65211.543357000002</v>
      </c>
      <c r="AI480">
        <v>11124.240354850001</v>
      </c>
      <c r="AJ480">
        <v>5.6293751399999996</v>
      </c>
      <c r="AK480">
        <v>77.225179850000004</v>
      </c>
      <c r="AL480">
        <v>257928.77801827999</v>
      </c>
      <c r="AM480">
        <v>51.082000000000001</v>
      </c>
      <c r="AN480">
        <v>1.9665153200000001</v>
      </c>
      <c r="AO480">
        <v>11.19852785</v>
      </c>
      <c r="AP480">
        <v>4.2591999999999999</v>
      </c>
      <c r="AQ480">
        <v>11.228771419999999</v>
      </c>
      <c r="AR480">
        <v>5.89364285</v>
      </c>
      <c r="AS480">
        <v>3.8777428500000002</v>
      </c>
      <c r="AT480">
        <v>4.9838428500000003</v>
      </c>
      <c r="AU480">
        <v>438394.46165841998</v>
      </c>
      <c r="AV480">
        <v>333415.76872932998</v>
      </c>
      <c r="AW480">
        <v>358970.07243356999</v>
      </c>
      <c r="AX480">
        <v>386585.88183142</v>
      </c>
      <c r="AY480">
        <v>410707.40336457</v>
      </c>
      <c r="AZ480">
        <v>24019.442144140001</v>
      </c>
      <c r="BA480">
        <v>588.12916241999994</v>
      </c>
      <c r="BB480">
        <v>4320.6441652800004</v>
      </c>
      <c r="BC480">
        <v>89.229292000000001</v>
      </c>
      <c r="BD480">
        <v>92.463922850000003</v>
      </c>
      <c r="BE480">
        <v>112408.28948628</v>
      </c>
      <c r="BF480">
        <v>95189.972811710002</v>
      </c>
      <c r="BG480">
        <v>5.6886914199999996</v>
      </c>
      <c r="BH480">
        <v>173.28571428000001</v>
      </c>
      <c r="BI480">
        <v>183.125</v>
      </c>
      <c r="BJ480">
        <v>174.27380951999999</v>
      </c>
      <c r="BK480">
        <v>171.85714285</v>
      </c>
      <c r="BL480">
        <v>168.85714285</v>
      </c>
      <c r="BM480">
        <v>15.091841710000001</v>
      </c>
      <c r="BN480">
        <v>3.1166665999999998</v>
      </c>
      <c r="BO480">
        <v>0.42527614000000002</v>
      </c>
      <c r="BP480">
        <v>0.28862100000000002</v>
      </c>
      <c r="BQ480">
        <v>28.737649130000001</v>
      </c>
      <c r="BR480">
        <v>161</v>
      </c>
      <c r="BS480">
        <v>5956.7872728499997</v>
      </c>
      <c r="BT480">
        <v>36244.211296139998</v>
      </c>
      <c r="BU480">
        <v>143435.28248414001</v>
      </c>
      <c r="BV480">
        <v>1015065.47381328</v>
      </c>
      <c r="BW480">
        <v>2073.2594985699998</v>
      </c>
      <c r="BX480">
        <v>41.027912960000002</v>
      </c>
      <c r="BY480">
        <v>11.036348</v>
      </c>
      <c r="BZ480">
        <v>110.35714285</v>
      </c>
      <c r="CA480">
        <v>103.98611111</v>
      </c>
      <c r="CB480">
        <v>104.61904761</v>
      </c>
      <c r="CC480">
        <v>103.67857142</v>
      </c>
      <c r="CD480">
        <v>108.92857142</v>
      </c>
      <c r="CE480">
        <v>85.428571419999997</v>
      </c>
      <c r="CF480">
        <v>82.236111109999996</v>
      </c>
      <c r="CG480">
        <v>81.416666660000004</v>
      </c>
      <c r="CH480">
        <v>78.035714279999993</v>
      </c>
      <c r="CI480">
        <v>84.142857140000004</v>
      </c>
      <c r="CJ480">
        <v>24.64285714</v>
      </c>
      <c r="CK480">
        <v>21.75</v>
      </c>
      <c r="CL480">
        <v>23.202380949999998</v>
      </c>
      <c r="CM480">
        <v>25.64285714</v>
      </c>
      <c r="CN480">
        <v>24.571428569999998</v>
      </c>
      <c r="CO480">
        <v>3.5845164199999999</v>
      </c>
      <c r="CP480">
        <v>86.571428569999995</v>
      </c>
      <c r="CQ480">
        <v>75.251336039999998</v>
      </c>
      <c r="CR480">
        <v>18.600000000000001</v>
      </c>
      <c r="CS480">
        <v>33.428571419999997</v>
      </c>
      <c r="CT480">
        <v>91</v>
      </c>
      <c r="CU480">
        <v>91.285714279999993</v>
      </c>
      <c r="CV480">
        <v>78.894090090000006</v>
      </c>
      <c r="CW480">
        <v>40.799999999999997</v>
      </c>
      <c r="CX480">
        <v>28.714285709999999</v>
      </c>
      <c r="CY480">
        <v>70.285714279999993</v>
      </c>
      <c r="CZ480">
        <v>74.571428569999995</v>
      </c>
      <c r="DA480">
        <v>82.571428569999995</v>
      </c>
      <c r="DB480">
        <v>749.78571427999998</v>
      </c>
      <c r="DC480">
        <v>27.285714280000001</v>
      </c>
      <c r="DD480">
        <v>69.285714279999993</v>
      </c>
      <c r="DE480">
        <v>77.285714279999993</v>
      </c>
      <c r="DF480">
        <v>84.714285709999999</v>
      </c>
      <c r="DG480">
        <v>984.71428571000001</v>
      </c>
      <c r="DH480" t="e">
        <v>#N/A</v>
      </c>
      <c r="DI480" t="e">
        <v>#N/A</v>
      </c>
      <c r="DJ480" t="e">
        <v>#N/A</v>
      </c>
      <c r="DK480" t="e">
        <v>#N/A</v>
      </c>
      <c r="DL480" t="e">
        <v>#N/A</v>
      </c>
      <c r="DM480" t="e">
        <v>#N/A</v>
      </c>
      <c r="DN480" t="e">
        <v>#N/A</v>
      </c>
      <c r="DO480" t="e">
        <v>#N/A</v>
      </c>
      <c r="DP480" t="e">
        <v>#N/A</v>
      </c>
      <c r="DQ480" t="e">
        <v>#N/A</v>
      </c>
      <c r="DR480" t="e">
        <v>#N/A</v>
      </c>
      <c r="DS480" t="e">
        <v>#N/A</v>
      </c>
      <c r="DT480" t="e">
        <v>#N/A</v>
      </c>
      <c r="DU480" t="e">
        <v>#N/A</v>
      </c>
      <c r="DV480" t="e">
        <v>#N/A</v>
      </c>
      <c r="DW480" t="e">
        <v>#N/A</v>
      </c>
      <c r="DX480" t="e">
        <v>#N/A</v>
      </c>
      <c r="DY480" t="e">
        <v>#N/A</v>
      </c>
      <c r="DZ480" t="e">
        <v>#N/A</v>
      </c>
      <c r="EA480" t="e">
        <v>#N/A</v>
      </c>
      <c r="EB480" t="e">
        <v>#N/A</v>
      </c>
      <c r="EC480" t="e">
        <v>#N/A</v>
      </c>
    </row>
    <row r="481" spans="1:133" customFormat="1" x14ac:dyDescent="0.25">
      <c r="A481" t="s">
        <v>1196</v>
      </c>
      <c r="B481" t="s">
        <v>1486</v>
      </c>
      <c r="C481">
        <v>481</v>
      </c>
      <c r="D481">
        <v>333571.68783192756</v>
      </c>
      <c r="E481">
        <v>96.865602059623114</v>
      </c>
      <c r="F481">
        <v>878.83803898201415</v>
      </c>
      <c r="G481">
        <v>52634.695552014018</v>
      </c>
      <c r="H481">
        <v>85.857142850000002</v>
      </c>
      <c r="I481">
        <v>27.590460570000001</v>
      </c>
      <c r="J481">
        <v>25.498658420000002</v>
      </c>
      <c r="K481">
        <v>8.9180998500000008</v>
      </c>
      <c r="L481">
        <v>5.6538627100000003</v>
      </c>
      <c r="M481">
        <v>10924.142857139999</v>
      </c>
      <c r="N481">
        <v>7907.8571428499999</v>
      </c>
      <c r="O481">
        <v>7625</v>
      </c>
      <c r="P481">
        <v>7706.4285714199996</v>
      </c>
      <c r="Q481">
        <v>7808.5714285699996</v>
      </c>
      <c r="R481">
        <v>7906.8571428499999</v>
      </c>
      <c r="S481">
        <v>3016.2857142799999</v>
      </c>
      <c r="T481">
        <v>2715</v>
      </c>
      <c r="U481">
        <v>2789.2857142799999</v>
      </c>
      <c r="V481">
        <v>2825.7142857099998</v>
      </c>
      <c r="W481">
        <v>2905.7142857099998</v>
      </c>
      <c r="X481">
        <v>20.501584000000001</v>
      </c>
      <c r="Y481">
        <v>0.97000571000000002</v>
      </c>
      <c r="Z481">
        <v>7951.4285714199996</v>
      </c>
      <c r="AA481">
        <v>7945.2857142800003</v>
      </c>
      <c r="AB481">
        <v>7788.7142857099998</v>
      </c>
      <c r="AC481">
        <v>7836.92155714</v>
      </c>
      <c r="AD481">
        <v>3187.7142857099998</v>
      </c>
      <c r="AE481">
        <v>3349.7142857099998</v>
      </c>
      <c r="AF481">
        <v>3461.7142857099998</v>
      </c>
      <c r="AG481">
        <v>3659.87501428</v>
      </c>
      <c r="AH481">
        <v>70501.278921999998</v>
      </c>
      <c r="AI481">
        <v>12246.939023000001</v>
      </c>
      <c r="AJ481">
        <v>39.019978709999997</v>
      </c>
      <c r="AK481">
        <v>85.900176849999994</v>
      </c>
      <c r="AL481">
        <v>255653.69488471001</v>
      </c>
      <c r="AM481">
        <v>52.440857139999999</v>
      </c>
      <c r="AN481">
        <v>2.6028997899999999</v>
      </c>
      <c r="AO481">
        <v>13.232381139999999</v>
      </c>
      <c r="AP481">
        <v>5.7440571399999998</v>
      </c>
      <c r="AQ481">
        <v>4.13765714</v>
      </c>
      <c r="AR481">
        <v>3.98581428</v>
      </c>
      <c r="AS481">
        <v>5.0240857099999996</v>
      </c>
      <c r="AT481">
        <v>5.0512571399999997</v>
      </c>
      <c r="AU481">
        <v>387845.09846499999</v>
      </c>
      <c r="AV481">
        <v>314687.02179600002</v>
      </c>
      <c r="AW481">
        <v>324062.99398541998</v>
      </c>
      <c r="AX481">
        <v>359583.62600171001</v>
      </c>
      <c r="AY481">
        <v>384014.91528413998</v>
      </c>
      <c r="AZ481">
        <v>26442.917494140002</v>
      </c>
      <c r="BA481">
        <v>800.74472500000002</v>
      </c>
      <c r="BB481">
        <v>4714.3759280000004</v>
      </c>
      <c r="BC481">
        <v>94.243516999999997</v>
      </c>
      <c r="BD481">
        <v>163.94052385000001</v>
      </c>
      <c r="BE481">
        <v>116551.30705357</v>
      </c>
      <c r="BF481">
        <v>95859.023911569995</v>
      </c>
      <c r="BG481">
        <v>6.8373432799999998</v>
      </c>
      <c r="BH481">
        <v>755.85714284999995</v>
      </c>
      <c r="BI481">
        <v>742.42857142000003</v>
      </c>
      <c r="BJ481">
        <v>751.14285714000005</v>
      </c>
      <c r="BK481">
        <v>733.71428571000001</v>
      </c>
      <c r="BL481">
        <v>724.14285714000005</v>
      </c>
      <c r="BM481">
        <v>17.21164242</v>
      </c>
      <c r="BN481">
        <v>5.1924362799999999</v>
      </c>
      <c r="BO481">
        <v>0.38388570999999999</v>
      </c>
      <c r="BP481">
        <v>0.36374656999999999</v>
      </c>
      <c r="BQ481">
        <v>43.51151265</v>
      </c>
      <c r="BR481">
        <v>638.85714284999995</v>
      </c>
      <c r="BS481">
        <v>6387.7575278499999</v>
      </c>
      <c r="BT481">
        <v>37840.070088</v>
      </c>
      <c r="BU481">
        <v>137206.678144</v>
      </c>
      <c r="BV481">
        <v>1074184.80465871</v>
      </c>
      <c r="BW481">
        <v>1859.4807049999999</v>
      </c>
      <c r="BX481">
        <v>68.657007879999995</v>
      </c>
      <c r="BY481">
        <v>9.9144478500000002</v>
      </c>
      <c r="BZ481">
        <v>385.92857142000003</v>
      </c>
      <c r="CA481">
        <v>404.70238095000002</v>
      </c>
      <c r="CB481">
        <v>398.20238095000002</v>
      </c>
      <c r="CC481">
        <v>374.34523809000001</v>
      </c>
      <c r="CD481">
        <v>379.85714285</v>
      </c>
      <c r="CE481">
        <v>298.28571427999998</v>
      </c>
      <c r="CF481">
        <v>315.19047619000003</v>
      </c>
      <c r="CG481">
        <v>306.73809523</v>
      </c>
      <c r="CH481">
        <v>286.36904761</v>
      </c>
      <c r="CI481">
        <v>289.35714285</v>
      </c>
      <c r="CJ481">
        <v>89.071428569999995</v>
      </c>
      <c r="CK481">
        <v>89.511904759999993</v>
      </c>
      <c r="CL481">
        <v>91.464285709999999</v>
      </c>
      <c r="CM481">
        <v>87.976190470000006</v>
      </c>
      <c r="CN481">
        <v>92.071428569999995</v>
      </c>
      <c r="CO481">
        <v>3.5458158499999999</v>
      </c>
      <c r="CP481">
        <v>85.642857140000004</v>
      </c>
      <c r="CQ481">
        <v>73.155555550000003</v>
      </c>
      <c r="CR481">
        <v>16.333333329999999</v>
      </c>
      <c r="CS481">
        <v>32.428571419999997</v>
      </c>
      <c r="CT481">
        <v>84.285714279999993</v>
      </c>
      <c r="CU481">
        <v>83</v>
      </c>
      <c r="CV481">
        <v>79.550925919999997</v>
      </c>
      <c r="CW481">
        <v>62.333333330000002</v>
      </c>
      <c r="CX481">
        <v>28.285714280000001</v>
      </c>
      <c r="CY481">
        <v>67.142857140000004</v>
      </c>
      <c r="CZ481">
        <v>74.142857140000004</v>
      </c>
      <c r="DA481">
        <v>86.571428569999995</v>
      </c>
      <c r="DB481">
        <v>586.42857142000003</v>
      </c>
      <c r="DC481">
        <v>29.428571420000001</v>
      </c>
      <c r="DD481">
        <v>64.428571419999997</v>
      </c>
      <c r="DE481">
        <v>72.857142850000002</v>
      </c>
      <c r="DF481">
        <v>86.142857140000004</v>
      </c>
      <c r="DG481">
        <v>699.5</v>
      </c>
      <c r="DH481" t="e">
        <v>#N/A</v>
      </c>
      <c r="DI481" t="e">
        <v>#N/A</v>
      </c>
      <c r="DJ481" t="e">
        <v>#N/A</v>
      </c>
      <c r="DK481" t="e">
        <v>#N/A</v>
      </c>
      <c r="DL481" t="e">
        <v>#N/A</v>
      </c>
      <c r="DM481" t="e">
        <v>#N/A</v>
      </c>
      <c r="DN481" t="e">
        <v>#N/A</v>
      </c>
      <c r="DO481" t="e">
        <v>#N/A</v>
      </c>
      <c r="DP481" t="e">
        <v>#N/A</v>
      </c>
      <c r="DQ481" t="e">
        <v>#N/A</v>
      </c>
      <c r="DR481" t="e">
        <v>#N/A</v>
      </c>
      <c r="DS481" t="e">
        <v>#N/A</v>
      </c>
      <c r="DT481" t="e">
        <v>#N/A</v>
      </c>
      <c r="DU481" t="e">
        <v>#N/A</v>
      </c>
      <c r="DV481" t="e">
        <v>#N/A</v>
      </c>
      <c r="DW481" t="e">
        <v>#N/A</v>
      </c>
      <c r="DX481" t="e">
        <v>#N/A</v>
      </c>
      <c r="DY481" t="e">
        <v>#N/A</v>
      </c>
      <c r="DZ481" t="e">
        <v>#N/A</v>
      </c>
      <c r="EA481" t="e">
        <v>#N/A</v>
      </c>
      <c r="EB481" t="e">
        <v>#N/A</v>
      </c>
      <c r="EC481" t="e">
        <v>#N/A</v>
      </c>
    </row>
    <row r="482" spans="1:133" customFormat="1" x14ac:dyDescent="0.25">
      <c r="A482" t="s">
        <v>1197</v>
      </c>
      <c r="B482" t="s">
        <v>1487</v>
      </c>
      <c r="C482">
        <v>482</v>
      </c>
      <c r="D482">
        <v>31125.415656500016</v>
      </c>
      <c r="E482">
        <v>37.547420463737033</v>
      </c>
      <c r="F482">
        <v>2202.8827990334066</v>
      </c>
      <c r="G482">
        <v>45350.701574014922</v>
      </c>
      <c r="H482">
        <v>73.428571419999997</v>
      </c>
      <c r="I482">
        <v>27.52899742</v>
      </c>
      <c r="J482">
        <v>18.380063280000002</v>
      </c>
      <c r="K482">
        <v>11.329461999999999</v>
      </c>
      <c r="L482">
        <v>7.1895757099999997</v>
      </c>
      <c r="M482">
        <v>2639.5714285700001</v>
      </c>
      <c r="N482">
        <v>1907</v>
      </c>
      <c r="O482">
        <v>1885.71428571</v>
      </c>
      <c r="P482">
        <v>1899.71428571</v>
      </c>
      <c r="Q482">
        <v>1905.71428571</v>
      </c>
      <c r="R482">
        <v>1910.5714285700001</v>
      </c>
      <c r="S482">
        <v>732.57142856999997</v>
      </c>
      <c r="T482">
        <v>677.71428571000001</v>
      </c>
      <c r="U482">
        <v>688.71428571000001</v>
      </c>
      <c r="V482">
        <v>697.71428571000001</v>
      </c>
      <c r="W482">
        <v>713.14285714000005</v>
      </c>
      <c r="X482">
        <v>26.170669140000001</v>
      </c>
      <c r="Y482">
        <v>1.2415001400000001</v>
      </c>
      <c r="Z482">
        <v>1857.5714285700001</v>
      </c>
      <c r="AA482">
        <v>1830.71428571</v>
      </c>
      <c r="AB482">
        <v>1839</v>
      </c>
      <c r="AC482">
        <v>1822.5177142800001</v>
      </c>
      <c r="AD482">
        <v>775.71428571000001</v>
      </c>
      <c r="AE482">
        <v>810</v>
      </c>
      <c r="AF482">
        <v>839.57142856999997</v>
      </c>
      <c r="AG482">
        <v>883.42228570999998</v>
      </c>
      <c r="AH482">
        <v>70583.595490570005</v>
      </c>
      <c r="AI482">
        <v>15530.226503710001</v>
      </c>
      <c r="AJ482">
        <v>6.4412798499999999</v>
      </c>
      <c r="AK482">
        <v>217.81917627999999</v>
      </c>
      <c r="AL482">
        <v>256833.19281000001</v>
      </c>
      <c r="AM482">
        <v>53.972428569999998</v>
      </c>
      <c r="AN482">
        <v>2.7495933099999998</v>
      </c>
      <c r="AO482">
        <v>12.631653</v>
      </c>
      <c r="AP482">
        <v>3.7206857100000001</v>
      </c>
      <c r="AQ482">
        <v>5.9041142799999999</v>
      </c>
      <c r="AR482">
        <v>5.2226999999999997</v>
      </c>
      <c r="AS482">
        <v>3.6950571399999999</v>
      </c>
      <c r="AT482">
        <v>3.5953428500000002</v>
      </c>
      <c r="AU482">
        <v>376143.80826984998</v>
      </c>
      <c r="AV482">
        <v>329077.82416257</v>
      </c>
      <c r="AW482">
        <v>328319.23293956998</v>
      </c>
      <c r="AX482">
        <v>338405.92950799997</v>
      </c>
      <c r="AY482">
        <v>346460.17057314003</v>
      </c>
      <c r="AZ482">
        <v>25879.28125742</v>
      </c>
      <c r="BA482">
        <v>1139.3998469999999</v>
      </c>
      <c r="BB482">
        <v>5759.2431887100001</v>
      </c>
      <c r="BC482">
        <v>168.63798742</v>
      </c>
      <c r="BD482">
        <v>176.42040041999999</v>
      </c>
      <c r="BE482">
        <v>118257.87403157</v>
      </c>
      <c r="BF482">
        <v>94413.708432279993</v>
      </c>
      <c r="BG482">
        <v>7.0039535700000002</v>
      </c>
      <c r="BH482">
        <v>182.28571428000001</v>
      </c>
      <c r="BI482">
        <v>176.21428571000001</v>
      </c>
      <c r="BJ482">
        <v>184.02380951999999</v>
      </c>
      <c r="BK482">
        <v>179.85714285</v>
      </c>
      <c r="BL482">
        <v>179</v>
      </c>
      <c r="BM482">
        <v>17.856985850000001</v>
      </c>
      <c r="BN482">
        <v>0.63829780000000003</v>
      </c>
      <c r="BO482">
        <v>0.5056195</v>
      </c>
      <c r="BP482">
        <v>0.97986371000000005</v>
      </c>
      <c r="BQ482">
        <v>22.610824990000001</v>
      </c>
      <c r="BR482">
        <v>114.71428571</v>
      </c>
      <c r="BS482">
        <v>8068.7338769999997</v>
      </c>
      <c r="BT482">
        <v>37188.38791171</v>
      </c>
      <c r="BU482">
        <v>134678.02123685001</v>
      </c>
      <c r="BV482">
        <v>1037901.5018257099</v>
      </c>
      <c r="BW482">
        <v>1716.88129828</v>
      </c>
      <c r="BX482">
        <v>47.873893549999998</v>
      </c>
      <c r="BY482">
        <v>10.555885140000001</v>
      </c>
      <c r="BZ482">
        <v>99.928571419999997</v>
      </c>
      <c r="CA482">
        <v>121.22222222000001</v>
      </c>
      <c r="CB482">
        <v>109.66666666</v>
      </c>
      <c r="CC482">
        <v>103.83333333</v>
      </c>
      <c r="CD482">
        <v>101.64285714</v>
      </c>
      <c r="CE482">
        <v>79.214285709999999</v>
      </c>
      <c r="CF482">
        <v>95.819444439999998</v>
      </c>
      <c r="CG482">
        <v>86.511904759999993</v>
      </c>
      <c r="CH482">
        <v>90.722222220000006</v>
      </c>
      <c r="CI482">
        <v>81.357142850000002</v>
      </c>
      <c r="CJ482">
        <v>20.571428569999998</v>
      </c>
      <c r="CK482">
        <v>25.40277777</v>
      </c>
      <c r="CL482">
        <v>23.1547619</v>
      </c>
      <c r="CM482">
        <v>23.305555550000001</v>
      </c>
      <c r="CN482">
        <v>20.14285714</v>
      </c>
      <c r="CO482">
        <v>3.6711309999999999</v>
      </c>
      <c r="CP482">
        <v>86.714285709999999</v>
      </c>
      <c r="CR482">
        <v>18.2</v>
      </c>
      <c r="CS482">
        <v>31.714285709999999</v>
      </c>
      <c r="CT482">
        <v>87.714285709999999</v>
      </c>
      <c r="CU482">
        <v>88.285714279999993</v>
      </c>
      <c r="CW482">
        <v>31.6</v>
      </c>
      <c r="CX482">
        <v>24</v>
      </c>
      <c r="CY482">
        <v>73.571428569999995</v>
      </c>
      <c r="CZ482">
        <v>79.142857140000004</v>
      </c>
      <c r="DA482">
        <v>90</v>
      </c>
      <c r="DB482">
        <v>702.57142856999997</v>
      </c>
      <c r="DC482">
        <v>24</v>
      </c>
      <c r="DD482">
        <v>74</v>
      </c>
      <c r="DE482">
        <v>79.428571419999997</v>
      </c>
      <c r="DF482">
        <v>90.285714279999993</v>
      </c>
      <c r="DG482">
        <v>778.78571427999998</v>
      </c>
      <c r="DH482" t="e">
        <v>#N/A</v>
      </c>
      <c r="DI482" t="e">
        <v>#N/A</v>
      </c>
      <c r="DJ482" t="e">
        <v>#N/A</v>
      </c>
      <c r="DK482" t="e">
        <v>#N/A</v>
      </c>
      <c r="DL482" t="e">
        <v>#N/A</v>
      </c>
      <c r="DM482" t="e">
        <v>#N/A</v>
      </c>
      <c r="DN482" t="e">
        <v>#N/A</v>
      </c>
      <c r="DO482" t="e">
        <v>#N/A</v>
      </c>
      <c r="DP482" t="e">
        <v>#N/A</v>
      </c>
      <c r="DQ482" t="e">
        <v>#N/A</v>
      </c>
      <c r="DR482" t="e">
        <v>#N/A</v>
      </c>
      <c r="DS482" t="e">
        <v>#N/A</v>
      </c>
      <c r="DT482" t="e">
        <v>#N/A</v>
      </c>
      <c r="DU482" t="e">
        <v>#N/A</v>
      </c>
      <c r="DV482" t="e">
        <v>#N/A</v>
      </c>
      <c r="DW482" t="e">
        <v>#N/A</v>
      </c>
      <c r="DX482" t="e">
        <v>#N/A</v>
      </c>
      <c r="DY482" t="e">
        <v>#N/A</v>
      </c>
      <c r="DZ482" t="e">
        <v>#N/A</v>
      </c>
      <c r="EA482" t="e">
        <v>#N/A</v>
      </c>
      <c r="EB482" t="e">
        <v>#N/A</v>
      </c>
      <c r="EC482" t="e">
        <v>#N/A</v>
      </c>
    </row>
    <row r="483" spans="1:133" customFormat="1" x14ac:dyDescent="0.25">
      <c r="A483" t="s">
        <v>1198</v>
      </c>
      <c r="B483" t="s">
        <v>1488</v>
      </c>
      <c r="C483">
        <v>483</v>
      </c>
      <c r="D483">
        <v>83789.022362040007</v>
      </c>
      <c r="E483">
        <v>84.368275428431545</v>
      </c>
      <c r="F483">
        <v>1150.1730123784216</v>
      </c>
      <c r="G483">
        <v>55294.380749532116</v>
      </c>
      <c r="H483">
        <v>68.428571419999997</v>
      </c>
      <c r="I483">
        <v>27.88207242</v>
      </c>
      <c r="J483">
        <v>21.371485140000001</v>
      </c>
      <c r="K483">
        <v>14.05046085</v>
      </c>
      <c r="L483">
        <v>8.6261759999999992</v>
      </c>
      <c r="M483">
        <v>3324.5714285700001</v>
      </c>
      <c r="N483">
        <v>2406</v>
      </c>
      <c r="O483">
        <v>2354.8571428499999</v>
      </c>
      <c r="P483">
        <v>2369.1428571400002</v>
      </c>
      <c r="Q483">
        <v>2380</v>
      </c>
      <c r="R483">
        <v>2411.2857142799999</v>
      </c>
      <c r="S483">
        <v>918.57142856999997</v>
      </c>
      <c r="T483">
        <v>874.57142856999997</v>
      </c>
      <c r="U483">
        <v>882.14285714000005</v>
      </c>
      <c r="V483">
        <v>883.57142856999997</v>
      </c>
      <c r="W483">
        <v>894.57142856999997</v>
      </c>
      <c r="X483">
        <v>30.956998420000001</v>
      </c>
      <c r="Y483">
        <v>1.47036185</v>
      </c>
      <c r="Z483">
        <v>2362.7142857099998</v>
      </c>
      <c r="AA483">
        <v>2349.1428571400002</v>
      </c>
      <c r="AB483">
        <v>2351.1428571400002</v>
      </c>
      <c r="AC483">
        <v>2344.7685714200002</v>
      </c>
      <c r="AD483">
        <v>950.28571427999998</v>
      </c>
      <c r="AE483">
        <v>984.28571427999998</v>
      </c>
      <c r="AF483">
        <v>1028.1428571399999</v>
      </c>
      <c r="AG483">
        <v>1082.6078571400001</v>
      </c>
      <c r="AH483">
        <v>80972.343505280005</v>
      </c>
      <c r="AI483">
        <v>21134.948754280002</v>
      </c>
      <c r="AJ483">
        <v>12.789434</v>
      </c>
      <c r="AK483">
        <v>110.85111857</v>
      </c>
      <c r="AL483">
        <v>290767.18241170997</v>
      </c>
      <c r="AM483">
        <v>54.394857139999999</v>
      </c>
      <c r="AN483">
        <v>2.11321337</v>
      </c>
      <c r="AO483">
        <v>11.797301709999999</v>
      </c>
      <c r="AP483">
        <v>8.3144714200000003</v>
      </c>
      <c r="AQ483">
        <v>8.0714285700000001</v>
      </c>
      <c r="AR483">
        <v>5.7062857100000004</v>
      </c>
      <c r="AS483">
        <v>5.7410857100000001</v>
      </c>
      <c r="AT483">
        <v>7.6682857100000001</v>
      </c>
      <c r="AU483">
        <v>400160.02320716</v>
      </c>
      <c r="AV483">
        <v>323628.16002713999</v>
      </c>
      <c r="AW483">
        <v>331472.82147828001</v>
      </c>
      <c r="AX483">
        <v>392619.57953633001</v>
      </c>
      <c r="AY483">
        <v>389921.32609166001</v>
      </c>
      <c r="AZ483">
        <v>29214.413390850001</v>
      </c>
      <c r="BA483">
        <v>1431.53837914</v>
      </c>
      <c r="BB483">
        <v>7851.0132530000001</v>
      </c>
      <c r="BC483">
        <v>204.60420314000001</v>
      </c>
      <c r="BD483">
        <v>229.05733584999999</v>
      </c>
      <c r="BE483">
        <v>129377.37178328</v>
      </c>
      <c r="BF483">
        <v>104842.43075928</v>
      </c>
      <c r="BG483">
        <v>7.2880099999999999</v>
      </c>
      <c r="BH483">
        <v>240.83333332999999</v>
      </c>
      <c r="BI483">
        <v>232.98809523</v>
      </c>
      <c r="BJ483">
        <v>236.36904761</v>
      </c>
      <c r="BK483">
        <v>225.33333332999999</v>
      </c>
      <c r="BL483">
        <v>237</v>
      </c>
      <c r="BM483">
        <v>18.24601766</v>
      </c>
      <c r="BN483">
        <v>2.1825396600000002</v>
      </c>
      <c r="BO483">
        <v>0.63885166000000004</v>
      </c>
      <c r="BP483">
        <v>0.73964099999999999</v>
      </c>
      <c r="BQ483">
        <v>31.241246220000001</v>
      </c>
      <c r="BR483">
        <v>223.5</v>
      </c>
      <c r="BS483">
        <v>11307.86536871</v>
      </c>
      <c r="BT483">
        <v>44570.788488849998</v>
      </c>
      <c r="BU483">
        <v>160071.27982328</v>
      </c>
      <c r="BV483">
        <v>1219751.7427338299</v>
      </c>
      <c r="BW483">
        <v>2040.19601242</v>
      </c>
      <c r="BX483">
        <v>41.159000300000002</v>
      </c>
      <c r="BY483">
        <v>10.29132066</v>
      </c>
      <c r="BZ483">
        <v>122.66666666</v>
      </c>
      <c r="CA483">
        <v>136.66666666</v>
      </c>
      <c r="CB483">
        <v>110.22222222000001</v>
      </c>
      <c r="CC483">
        <v>103.65</v>
      </c>
      <c r="CD483">
        <v>125.66666666</v>
      </c>
      <c r="CE483">
        <v>96.083333330000002</v>
      </c>
      <c r="CF483">
        <v>111.80952381</v>
      </c>
      <c r="CG483">
        <v>89.388888890000004</v>
      </c>
      <c r="CH483">
        <v>84.466666660000001</v>
      </c>
      <c r="CI483">
        <v>100.33333333</v>
      </c>
      <c r="CJ483">
        <v>26.666666660000001</v>
      </c>
      <c r="CK483">
        <v>24.857142849999999</v>
      </c>
      <c r="CL483">
        <v>20.833333329999999</v>
      </c>
      <c r="CM483">
        <v>19.18333333</v>
      </c>
      <c r="CN483">
        <v>25.416666660000001</v>
      </c>
      <c r="CO483">
        <v>3.6629505</v>
      </c>
      <c r="CP483">
        <v>86.785714279999993</v>
      </c>
      <c r="CQ483">
        <v>80.166666669999998</v>
      </c>
      <c r="CR483">
        <v>16.666666660000001</v>
      </c>
      <c r="CS483">
        <v>36.857142850000002</v>
      </c>
      <c r="CT483">
        <v>92.428571419999997</v>
      </c>
      <c r="CU483">
        <v>91.142857140000004</v>
      </c>
      <c r="CV483">
        <v>80.194444439999998</v>
      </c>
      <c r="CW483">
        <v>59.333333330000002</v>
      </c>
      <c r="CX483">
        <v>28.571428569999998</v>
      </c>
      <c r="CY483">
        <v>77.714285709999999</v>
      </c>
      <c r="CZ483">
        <v>84.428571419999997</v>
      </c>
      <c r="DA483">
        <v>88.857142850000002</v>
      </c>
      <c r="DB483">
        <v>798.58333332999996</v>
      </c>
      <c r="DC483">
        <v>28.285714280000001</v>
      </c>
      <c r="DD483">
        <v>76.714285709999999</v>
      </c>
      <c r="DE483">
        <v>82.428571419999997</v>
      </c>
      <c r="DF483">
        <v>88.142857140000004</v>
      </c>
      <c r="DG483">
        <v>808.64285714000005</v>
      </c>
      <c r="DH483" t="e">
        <v>#N/A</v>
      </c>
      <c r="DI483" t="e">
        <v>#N/A</v>
      </c>
      <c r="DJ483" t="e">
        <v>#N/A</v>
      </c>
      <c r="DK483" t="e">
        <v>#N/A</v>
      </c>
      <c r="DL483" t="e">
        <v>#N/A</v>
      </c>
      <c r="DM483" t="e">
        <v>#N/A</v>
      </c>
      <c r="DN483" t="e">
        <v>#N/A</v>
      </c>
      <c r="DO483" t="e">
        <v>#N/A</v>
      </c>
      <c r="DP483" t="e">
        <v>#N/A</v>
      </c>
      <c r="DQ483" t="e">
        <v>#N/A</v>
      </c>
      <c r="DR483" t="e">
        <v>#N/A</v>
      </c>
      <c r="DS483" t="e">
        <v>#N/A</v>
      </c>
      <c r="DT483" t="e">
        <v>#N/A</v>
      </c>
      <c r="DU483" t="e">
        <v>#N/A</v>
      </c>
      <c r="DV483" t="e">
        <v>#N/A</v>
      </c>
      <c r="DW483" t="e">
        <v>#N/A</v>
      </c>
      <c r="DX483" t="e">
        <v>#N/A</v>
      </c>
      <c r="DY483" t="e">
        <v>#N/A</v>
      </c>
      <c r="DZ483" t="e">
        <v>#N/A</v>
      </c>
      <c r="EA483" t="e">
        <v>#N/A</v>
      </c>
      <c r="EB483" t="e">
        <v>#N/A</v>
      </c>
      <c r="EC483" t="e">
        <v>#N/A</v>
      </c>
    </row>
    <row r="484" spans="1:133" customFormat="1" x14ac:dyDescent="0.25">
      <c r="A484" t="s">
        <v>1199</v>
      </c>
      <c r="B484" t="s">
        <v>1489</v>
      </c>
      <c r="C484">
        <v>484</v>
      </c>
      <c r="D484">
        <v>293674.33545543737</v>
      </c>
      <c r="E484">
        <v>103.83741385781703</v>
      </c>
      <c r="F484">
        <v>742.86880649692932</v>
      </c>
      <c r="G484">
        <v>35163.568899299113</v>
      </c>
      <c r="H484">
        <v>96.571428569999995</v>
      </c>
      <c r="I484">
        <v>27.084321280000001</v>
      </c>
      <c r="J484">
        <v>36.233811279999998</v>
      </c>
      <c r="K484">
        <v>7.3467188500000002</v>
      </c>
      <c r="L484">
        <v>4.5933395700000004</v>
      </c>
      <c r="M484">
        <v>11802.42857142</v>
      </c>
      <c r="N484">
        <v>8560.5714285699996</v>
      </c>
      <c r="O484">
        <v>8411.1428571399993</v>
      </c>
      <c r="P484">
        <v>8462.8571428499999</v>
      </c>
      <c r="Q484">
        <v>8512.2857142800003</v>
      </c>
      <c r="R484">
        <v>8541.8571428499999</v>
      </c>
      <c r="S484">
        <v>3241.8571428499999</v>
      </c>
      <c r="T484">
        <v>2738.1428571400002</v>
      </c>
      <c r="U484">
        <v>2852.8571428499999</v>
      </c>
      <c r="V484">
        <v>2908</v>
      </c>
      <c r="W484">
        <v>3068</v>
      </c>
      <c r="X484">
        <v>16.961975420000002</v>
      </c>
      <c r="Y484">
        <v>0.73766485000000004</v>
      </c>
      <c r="Z484">
        <v>8602.8571428499999</v>
      </c>
      <c r="AA484">
        <v>8550.4285714199996</v>
      </c>
      <c r="AB484">
        <v>8518.7142857100007</v>
      </c>
      <c r="AC484">
        <v>8489.0900999999994</v>
      </c>
      <c r="AD484">
        <v>3441</v>
      </c>
      <c r="AE484">
        <v>3672.7142857099998</v>
      </c>
      <c r="AF484">
        <v>3866</v>
      </c>
      <c r="AG484">
        <v>4080.9360000000001</v>
      </c>
      <c r="AH484">
        <v>57171.137509139997</v>
      </c>
      <c r="AI484">
        <v>7905.1860475699996</v>
      </c>
      <c r="AJ484">
        <v>-119.60140242</v>
      </c>
      <c r="AK484">
        <v>96.576859999999996</v>
      </c>
      <c r="AL484">
        <v>212233.58408199999</v>
      </c>
      <c r="AM484">
        <v>66.210999999999999</v>
      </c>
      <c r="AN484">
        <v>1.8387439299999999</v>
      </c>
      <c r="AO484">
        <v>3.2670431400000002</v>
      </c>
      <c r="AP484">
        <v>-17.728271419999999</v>
      </c>
      <c r="AQ484">
        <v>-13.573157139999999</v>
      </c>
      <c r="AR484">
        <v>-14.88644285</v>
      </c>
      <c r="AS484">
        <v>-16.332542849999999</v>
      </c>
      <c r="AT484">
        <v>-19.25478571</v>
      </c>
      <c r="AU484">
        <v>274121.43628857</v>
      </c>
      <c r="AV484">
        <v>222578.55549284999</v>
      </c>
      <c r="AW484">
        <v>230823.44713314</v>
      </c>
      <c r="AX484">
        <v>243341.48241557</v>
      </c>
      <c r="AY484">
        <v>267125.97189127997</v>
      </c>
      <c r="AZ484">
        <v>18027.319962000001</v>
      </c>
      <c r="BA484">
        <v>284.66762942000003</v>
      </c>
      <c r="BB484">
        <v>2530.8753168500002</v>
      </c>
      <c r="BC484">
        <v>144.57760099999999</v>
      </c>
      <c r="BD484">
        <v>103.28779514</v>
      </c>
      <c r="BE484">
        <v>80972.898878849999</v>
      </c>
      <c r="BF484">
        <v>67082.271801850002</v>
      </c>
      <c r="BG484">
        <v>6.6133045700000004</v>
      </c>
      <c r="BH484">
        <v>795.85714284999995</v>
      </c>
      <c r="BI484">
        <v>851.09523808999995</v>
      </c>
      <c r="BJ484">
        <v>847.98809523</v>
      </c>
      <c r="BK484">
        <v>816.28571427999998</v>
      </c>
      <c r="BL484">
        <v>785.85714284999995</v>
      </c>
      <c r="BM484">
        <v>16.40127828</v>
      </c>
      <c r="BN484">
        <v>3.17977116</v>
      </c>
      <c r="BO484">
        <v>0.17985085000000001</v>
      </c>
      <c r="BP484">
        <v>0.60197157000000001</v>
      </c>
      <c r="BQ484">
        <v>36.410208079999997</v>
      </c>
      <c r="BR484">
        <v>672.14285714000005</v>
      </c>
      <c r="BS484">
        <v>4745.2023049999998</v>
      </c>
      <c r="BT484">
        <v>34788.010086850001</v>
      </c>
      <c r="BU484">
        <v>128729.75507571</v>
      </c>
      <c r="BV484">
        <v>960814.47732671001</v>
      </c>
      <c r="BW484">
        <v>1297.0814265700001</v>
      </c>
      <c r="BX484">
        <v>63.879034079999997</v>
      </c>
      <c r="BY484">
        <v>9.7844270000000009</v>
      </c>
      <c r="BZ484">
        <v>435.35714285</v>
      </c>
      <c r="CA484">
        <v>393.73809523</v>
      </c>
      <c r="CB484">
        <v>411.07142857000002</v>
      </c>
      <c r="CC484">
        <v>394.80952380999997</v>
      </c>
      <c r="CD484">
        <v>403.5</v>
      </c>
      <c r="CE484">
        <v>321.42857142000003</v>
      </c>
      <c r="CF484">
        <v>305.97619047000001</v>
      </c>
      <c r="CG484">
        <v>316.59523809000001</v>
      </c>
      <c r="CH484">
        <v>299.44047619000003</v>
      </c>
      <c r="CI484">
        <v>301.85714285</v>
      </c>
      <c r="CJ484">
        <v>114</v>
      </c>
      <c r="CK484">
        <v>87.761904759999993</v>
      </c>
      <c r="CL484">
        <v>94.476190470000006</v>
      </c>
      <c r="CM484">
        <v>95.369047609999996</v>
      </c>
      <c r="CN484">
        <v>101.14285714</v>
      </c>
      <c r="CO484">
        <v>3.6205194199999999</v>
      </c>
      <c r="CP484">
        <v>85.428571419999997</v>
      </c>
      <c r="CQ484">
        <v>80.030555550000003</v>
      </c>
      <c r="CR484">
        <v>13.066666659999999</v>
      </c>
      <c r="CS484">
        <v>30.714285709999999</v>
      </c>
      <c r="CT484">
        <v>80.857142850000002</v>
      </c>
      <c r="CU484">
        <v>79.857142850000002</v>
      </c>
      <c r="CV484">
        <v>78.816666659999996</v>
      </c>
      <c r="CW484">
        <v>30.285714280000001</v>
      </c>
      <c r="CX484">
        <v>29.14285714</v>
      </c>
      <c r="CY484">
        <v>66.428571419999997</v>
      </c>
      <c r="CZ484">
        <v>72</v>
      </c>
      <c r="DA484">
        <v>83.142857140000004</v>
      </c>
      <c r="DB484">
        <v>417.64285713999999</v>
      </c>
      <c r="DC484">
        <v>28</v>
      </c>
      <c r="DD484">
        <v>65.714285709999999</v>
      </c>
      <c r="DE484">
        <v>69.571428569999995</v>
      </c>
      <c r="DF484">
        <v>82.714285709999999</v>
      </c>
      <c r="DG484">
        <v>609.57142856999997</v>
      </c>
      <c r="DH484" t="e">
        <v>#N/A</v>
      </c>
      <c r="DI484" t="e">
        <v>#N/A</v>
      </c>
      <c r="DJ484" t="e">
        <v>#N/A</v>
      </c>
      <c r="DK484" t="e">
        <v>#N/A</v>
      </c>
      <c r="DL484" t="e">
        <v>#N/A</v>
      </c>
      <c r="DM484" t="e">
        <v>#N/A</v>
      </c>
      <c r="DN484" t="e">
        <v>#N/A</v>
      </c>
      <c r="DO484" t="e">
        <v>#N/A</v>
      </c>
      <c r="DP484" t="e">
        <v>#N/A</v>
      </c>
      <c r="DQ484" t="e">
        <v>#N/A</v>
      </c>
      <c r="DR484" t="e">
        <v>#N/A</v>
      </c>
      <c r="DS484" t="e">
        <v>#N/A</v>
      </c>
      <c r="DT484" t="e">
        <v>#N/A</v>
      </c>
      <c r="DU484" t="e">
        <v>#N/A</v>
      </c>
      <c r="DV484" t="e">
        <v>#N/A</v>
      </c>
      <c r="DW484" t="e">
        <v>#N/A</v>
      </c>
      <c r="DX484" t="e">
        <v>#N/A</v>
      </c>
      <c r="DY484" t="e">
        <v>#N/A</v>
      </c>
      <c r="DZ484" t="e">
        <v>#N/A</v>
      </c>
      <c r="EA484" t="e">
        <v>#N/A</v>
      </c>
      <c r="EB484" t="e">
        <v>#N/A</v>
      </c>
      <c r="EC484" t="e">
        <v>#N/A</v>
      </c>
    </row>
    <row r="485" spans="1:133" customFormat="1" x14ac:dyDescent="0.25">
      <c r="A485" t="s">
        <v>1200</v>
      </c>
      <c r="B485" t="s">
        <v>1490</v>
      </c>
      <c r="C485">
        <v>485</v>
      </c>
      <c r="D485">
        <v>372858.95558832109</v>
      </c>
      <c r="E485">
        <v>117.66382200974385</v>
      </c>
      <c r="F485">
        <v>671.2953387930603</v>
      </c>
      <c r="G485">
        <v>34799.819902391879</v>
      </c>
      <c r="H485">
        <v>97.142857140000004</v>
      </c>
      <c r="I485">
        <v>27.684243710000001</v>
      </c>
      <c r="J485">
        <v>37.495310140000001</v>
      </c>
      <c r="K485">
        <v>7.0482008499999997</v>
      </c>
      <c r="L485">
        <v>4.6141871400000003</v>
      </c>
      <c r="M485">
        <v>13997.42857142</v>
      </c>
      <c r="N485">
        <v>10120.714285710001</v>
      </c>
      <c r="O485">
        <v>9952.2857142800003</v>
      </c>
      <c r="P485">
        <v>10003.28571428</v>
      </c>
      <c r="Q485">
        <v>10054.42857142</v>
      </c>
      <c r="R485">
        <v>10110.85714285</v>
      </c>
      <c r="S485">
        <v>3876.7142857099998</v>
      </c>
      <c r="T485">
        <v>3208.2857142799999</v>
      </c>
      <c r="U485">
        <v>3363.8571428499999</v>
      </c>
      <c r="V485">
        <v>3437.7142857099998</v>
      </c>
      <c r="W485">
        <v>3641.5714285700001</v>
      </c>
      <c r="X485">
        <v>16.629373999999999</v>
      </c>
      <c r="Y485">
        <v>0.73800142000000002</v>
      </c>
      <c r="Z485">
        <v>10118.85714285</v>
      </c>
      <c r="AA485">
        <v>10043</v>
      </c>
      <c r="AB485">
        <v>10027.28571428</v>
      </c>
      <c r="AC485">
        <v>10003.642</v>
      </c>
      <c r="AD485">
        <v>4168.8571428499999</v>
      </c>
      <c r="AE485">
        <v>4466.4285714199996</v>
      </c>
      <c r="AF485">
        <v>4658.5714285699996</v>
      </c>
      <c r="AG485">
        <v>4918.0209000000004</v>
      </c>
      <c r="AH485">
        <v>59495.934461420002</v>
      </c>
      <c r="AI485">
        <v>8129.3341465699996</v>
      </c>
      <c r="AJ485">
        <v>-103.78459242</v>
      </c>
      <c r="AK485">
        <v>82.012535999999997</v>
      </c>
      <c r="AL485">
        <v>216111.12700757</v>
      </c>
      <c r="AM485">
        <v>68.037285710000006</v>
      </c>
      <c r="AN485">
        <v>1.9305245600000001</v>
      </c>
      <c r="AO485">
        <v>3.7800225699999999</v>
      </c>
      <c r="AP485">
        <v>-13.624885709999999</v>
      </c>
      <c r="AQ485">
        <v>-7.0180285700000002</v>
      </c>
      <c r="AR485">
        <v>-10.100414280000001</v>
      </c>
      <c r="AS485">
        <v>-12.05044285</v>
      </c>
      <c r="AT485">
        <v>-13.741585710000001</v>
      </c>
      <c r="AU485">
        <v>253375.17749942001</v>
      </c>
      <c r="AV485">
        <v>209321.98072699999</v>
      </c>
      <c r="AW485">
        <v>218994.23996984999</v>
      </c>
      <c r="AX485">
        <v>236927.58996556999</v>
      </c>
      <c r="AY485">
        <v>254977.214186</v>
      </c>
      <c r="AZ485">
        <v>17847.424852420001</v>
      </c>
      <c r="BA485">
        <v>291.16598800000003</v>
      </c>
      <c r="BB485">
        <v>2458.3984104199999</v>
      </c>
      <c r="BC485">
        <v>145.93145428</v>
      </c>
      <c r="BD485">
        <v>111.15230685</v>
      </c>
      <c r="BE485">
        <v>79787.023373420001</v>
      </c>
      <c r="BF485">
        <v>64889.370781999998</v>
      </c>
      <c r="BG485">
        <v>7.0196014199999999</v>
      </c>
      <c r="BH485">
        <v>987.85714284999995</v>
      </c>
      <c r="BI485">
        <v>1081.21428571</v>
      </c>
      <c r="BJ485">
        <v>1081.1071428499999</v>
      </c>
      <c r="BK485">
        <v>1012.8571428499999</v>
      </c>
      <c r="BL485">
        <v>972.28571427999998</v>
      </c>
      <c r="BM485">
        <v>17.040843420000002</v>
      </c>
      <c r="BN485">
        <v>3.00298357</v>
      </c>
      <c r="BO485">
        <v>0.21692127999999999</v>
      </c>
      <c r="BP485">
        <v>0.68093300000000001</v>
      </c>
      <c r="BQ485">
        <v>35.938707440000002</v>
      </c>
      <c r="BR485">
        <v>864.57142856999997</v>
      </c>
      <c r="BS485">
        <v>5040.6652595699998</v>
      </c>
      <c r="BT485">
        <v>37042.335435000001</v>
      </c>
      <c r="BU485">
        <v>134244.89770457</v>
      </c>
      <c r="BV485">
        <v>982645.92301899998</v>
      </c>
      <c r="BW485">
        <v>1321.7481758500001</v>
      </c>
      <c r="BX485">
        <v>64.771917490000007</v>
      </c>
      <c r="BY485">
        <v>10.00305371</v>
      </c>
      <c r="BZ485">
        <v>531.64285714000005</v>
      </c>
      <c r="CA485">
        <v>479.75</v>
      </c>
      <c r="CB485">
        <v>490.82142857000002</v>
      </c>
      <c r="CC485">
        <v>477.5</v>
      </c>
      <c r="CD485">
        <v>495.14285713999999</v>
      </c>
      <c r="CE485">
        <v>392.5</v>
      </c>
      <c r="CF485">
        <v>369.98809523</v>
      </c>
      <c r="CG485">
        <v>376.63095238</v>
      </c>
      <c r="CH485">
        <v>360.61904761</v>
      </c>
      <c r="CI485">
        <v>369.21428571000001</v>
      </c>
      <c r="CJ485">
        <v>139.64285713999999</v>
      </c>
      <c r="CK485">
        <v>109.76190475999999</v>
      </c>
      <c r="CL485">
        <v>114.19047619</v>
      </c>
      <c r="CM485">
        <v>116.88095237</v>
      </c>
      <c r="CN485">
        <v>124.85714285</v>
      </c>
      <c r="CO485">
        <v>3.7622362800000002</v>
      </c>
      <c r="CP485">
        <v>85.428571419999997</v>
      </c>
      <c r="CQ485">
        <v>78.332407410000002</v>
      </c>
      <c r="CR485">
        <v>13.33333333</v>
      </c>
      <c r="CS485">
        <v>31.14285714</v>
      </c>
      <c r="CT485">
        <v>82.285714279999993</v>
      </c>
      <c r="CU485">
        <v>80.714285709999999</v>
      </c>
      <c r="CV485">
        <v>76.406111109999998</v>
      </c>
      <c r="CW485">
        <v>31.14285714</v>
      </c>
      <c r="CX485">
        <v>30</v>
      </c>
      <c r="CY485">
        <v>69.428571419999997</v>
      </c>
      <c r="CZ485">
        <v>75.142857140000004</v>
      </c>
      <c r="DA485">
        <v>86.571428569999995</v>
      </c>
      <c r="DB485">
        <v>480.64285713999999</v>
      </c>
      <c r="DC485">
        <v>29.428571420000001</v>
      </c>
      <c r="DD485">
        <v>68.142857140000004</v>
      </c>
      <c r="DE485">
        <v>72.714285709999999</v>
      </c>
      <c r="DF485">
        <v>86.285714279999993</v>
      </c>
      <c r="DG485">
        <v>556.42857142000003</v>
      </c>
      <c r="DH485" t="e">
        <v>#N/A</v>
      </c>
      <c r="DI485" t="e">
        <v>#N/A</v>
      </c>
      <c r="DJ485" t="e">
        <v>#N/A</v>
      </c>
      <c r="DK485" t="e">
        <v>#N/A</v>
      </c>
      <c r="DL485" t="e">
        <v>#N/A</v>
      </c>
      <c r="DM485" t="e">
        <v>#N/A</v>
      </c>
      <c r="DN485" t="e">
        <v>#N/A</v>
      </c>
      <c r="DO485" t="e">
        <v>#N/A</v>
      </c>
      <c r="DP485" t="e">
        <v>#N/A</v>
      </c>
      <c r="DQ485" t="e">
        <v>#N/A</v>
      </c>
      <c r="DR485" t="e">
        <v>#N/A</v>
      </c>
      <c r="DS485" t="e">
        <v>#N/A</v>
      </c>
      <c r="DT485" t="e">
        <v>#N/A</v>
      </c>
      <c r="DU485" t="e">
        <v>#N/A</v>
      </c>
      <c r="DV485" t="e">
        <v>#N/A</v>
      </c>
      <c r="DW485" t="e">
        <v>#N/A</v>
      </c>
      <c r="DX485" t="e">
        <v>#N/A</v>
      </c>
      <c r="DY485" t="e">
        <v>#N/A</v>
      </c>
      <c r="DZ485" t="e">
        <v>#N/A</v>
      </c>
      <c r="EA485" t="e">
        <v>#N/A</v>
      </c>
      <c r="EB485" t="e">
        <v>#N/A</v>
      </c>
      <c r="EC485" t="e">
        <v>#N/A</v>
      </c>
    </row>
    <row r="486" spans="1:133" customFormat="1" x14ac:dyDescent="0.25">
      <c r="A486" t="s">
        <v>1201</v>
      </c>
      <c r="B486" t="s">
        <v>1491</v>
      </c>
      <c r="C486">
        <v>486</v>
      </c>
      <c r="D486">
        <v>21333.1987293413</v>
      </c>
      <c r="E486">
        <v>62.799622857883463</v>
      </c>
      <c r="F486">
        <v>1554.0107600551189</v>
      </c>
      <c r="G486">
        <v>47995.735615768215</v>
      </c>
      <c r="H486">
        <v>56.857142850000002</v>
      </c>
      <c r="I486">
        <v>28.343787280000001</v>
      </c>
      <c r="J486">
        <v>19.18152014</v>
      </c>
      <c r="K486">
        <v>14.848444000000001</v>
      </c>
      <c r="L486">
        <v>8.9225445699999995</v>
      </c>
      <c r="M486">
        <v>1236.2857142800001</v>
      </c>
      <c r="N486">
        <v>889.28571427999998</v>
      </c>
      <c r="O486">
        <v>879.28571427999998</v>
      </c>
      <c r="P486">
        <v>883</v>
      </c>
      <c r="Q486">
        <v>892.85714284999995</v>
      </c>
      <c r="R486">
        <v>895.57142856999997</v>
      </c>
      <c r="S486">
        <v>347</v>
      </c>
      <c r="T486">
        <v>338.14285713999999</v>
      </c>
      <c r="U486">
        <v>339.28571427999998</v>
      </c>
      <c r="V486">
        <v>341.42857142000003</v>
      </c>
      <c r="W486">
        <v>345.57142857000002</v>
      </c>
      <c r="X486">
        <v>31.595211419999998</v>
      </c>
      <c r="Y486">
        <v>1.6315902799999999</v>
      </c>
      <c r="Z486">
        <v>870.28571427999998</v>
      </c>
      <c r="AA486">
        <v>865.28571427999998</v>
      </c>
      <c r="AB486">
        <v>870</v>
      </c>
      <c r="AC486">
        <v>862.39247141999999</v>
      </c>
      <c r="AD486">
        <v>352.14285713999999</v>
      </c>
      <c r="AE486">
        <v>356.42857142000003</v>
      </c>
      <c r="AF486">
        <v>373.57142857000002</v>
      </c>
      <c r="AG486">
        <v>379.73721427999999</v>
      </c>
      <c r="AH486">
        <v>92498.036606139998</v>
      </c>
      <c r="AI486">
        <v>24447.681189710001</v>
      </c>
      <c r="AJ486">
        <v>5.7078541400000002</v>
      </c>
      <c r="AK486">
        <v>35.075961139999997</v>
      </c>
      <c r="AL486">
        <v>326128.36354256998</v>
      </c>
      <c r="AM486">
        <v>54.410428570000001</v>
      </c>
      <c r="AN486">
        <v>1.9806792900000001</v>
      </c>
      <c r="AO486">
        <v>14.54612985</v>
      </c>
      <c r="AP486">
        <v>8.2165714199999993</v>
      </c>
      <c r="AQ486">
        <v>13.1029</v>
      </c>
      <c r="AR486">
        <v>5.6050142799999998</v>
      </c>
      <c r="AS486">
        <v>5.72968571</v>
      </c>
      <c r="AT486">
        <v>4.6903857100000002</v>
      </c>
      <c r="AU486">
        <v>344308.81693814002</v>
      </c>
      <c r="AV486">
        <v>293849.80627171003</v>
      </c>
      <c r="AW486">
        <v>260009.38283766</v>
      </c>
      <c r="AX486">
        <v>304186.15851871</v>
      </c>
      <c r="AY486">
        <v>326700.93837171001</v>
      </c>
      <c r="AZ486">
        <v>26647.278708279999</v>
      </c>
      <c r="BA486">
        <v>1234.9015978499999</v>
      </c>
      <c r="BB486">
        <v>7093.3184838500001</v>
      </c>
      <c r="BC486">
        <v>16.266083999999999</v>
      </c>
      <c r="BD486">
        <v>728.65551728000003</v>
      </c>
      <c r="BE486">
        <v>119042.77987742001</v>
      </c>
      <c r="BF486">
        <v>93932.368750280002</v>
      </c>
      <c r="BG486">
        <v>7.8880920000000003</v>
      </c>
      <c r="BH486">
        <v>96.285714279999993</v>
      </c>
      <c r="BI486">
        <v>86.702380950000006</v>
      </c>
      <c r="BJ486">
        <v>100.81944444</v>
      </c>
      <c r="BK486">
        <v>95.571428569999995</v>
      </c>
      <c r="BL486">
        <v>96.571428569999995</v>
      </c>
      <c r="BM486">
        <v>18.92392585</v>
      </c>
      <c r="BN486">
        <v>0</v>
      </c>
      <c r="BO486">
        <v>0.86889516</v>
      </c>
      <c r="BP486">
        <v>0.98908600000000002</v>
      </c>
      <c r="BQ486">
        <v>25.818186570000002</v>
      </c>
      <c r="BR486">
        <v>68.857142850000002</v>
      </c>
      <c r="BS486">
        <v>15339.388064000001</v>
      </c>
      <c r="BT486">
        <v>58646.37615014</v>
      </c>
      <c r="BU486">
        <v>206698.27368857001</v>
      </c>
      <c r="BV486">
        <v>1219091.2113984199</v>
      </c>
      <c r="BW486">
        <v>2357.08200085</v>
      </c>
      <c r="BX486">
        <v>37.723752320000003</v>
      </c>
      <c r="BY486">
        <v>13.952959419999999</v>
      </c>
      <c r="BZ486">
        <v>60.714285709999999</v>
      </c>
      <c r="CA486">
        <v>79.486111109999996</v>
      </c>
      <c r="CB486">
        <v>66.583333330000002</v>
      </c>
      <c r="CC486">
        <v>58.11666666</v>
      </c>
      <c r="CD486">
        <v>62</v>
      </c>
      <c r="CE486">
        <v>48.642857139999997</v>
      </c>
      <c r="CF486">
        <v>62.680555550000001</v>
      </c>
      <c r="CG486">
        <v>54.666666659999997</v>
      </c>
      <c r="CH486">
        <v>44.416666659999997</v>
      </c>
      <c r="CI486">
        <v>49.214285709999999</v>
      </c>
      <c r="CJ486">
        <v>12.07142857</v>
      </c>
      <c r="CK486">
        <v>16.805555550000001</v>
      </c>
      <c r="CL486">
        <v>11.916666660000001</v>
      </c>
      <c r="CM486">
        <v>13.7</v>
      </c>
      <c r="CN486">
        <v>12.785714280000001</v>
      </c>
      <c r="CO486">
        <v>4.8999555700000004</v>
      </c>
      <c r="CP486">
        <v>84.5</v>
      </c>
      <c r="CQ486">
        <v>71.361111109999996</v>
      </c>
      <c r="CR486">
        <v>12.8</v>
      </c>
      <c r="CS486">
        <v>34.799999999999997</v>
      </c>
      <c r="CT486">
        <v>94</v>
      </c>
      <c r="CU486">
        <v>90</v>
      </c>
      <c r="CV486">
        <v>75.569444439999998</v>
      </c>
      <c r="CW486">
        <v>75.2</v>
      </c>
      <c r="CX486">
        <v>31.6</v>
      </c>
      <c r="CY486">
        <v>76.8</v>
      </c>
      <c r="CZ486">
        <v>79.599999999999994</v>
      </c>
      <c r="DA486">
        <v>92.8</v>
      </c>
      <c r="DB486">
        <v>625.08333332999996</v>
      </c>
      <c r="DC486">
        <v>27</v>
      </c>
      <c r="DD486">
        <v>70.400000000000006</v>
      </c>
      <c r="DE486">
        <v>75</v>
      </c>
      <c r="DF486">
        <v>88.2</v>
      </c>
      <c r="DG486">
        <v>1013.57142857</v>
      </c>
      <c r="DH486" t="e">
        <v>#N/A</v>
      </c>
      <c r="DI486" t="e">
        <v>#N/A</v>
      </c>
      <c r="DJ486" t="e">
        <v>#N/A</v>
      </c>
      <c r="DK486" t="e">
        <v>#N/A</v>
      </c>
      <c r="DL486" t="e">
        <v>#N/A</v>
      </c>
      <c r="DM486" t="e">
        <v>#N/A</v>
      </c>
      <c r="DN486" t="e">
        <v>#N/A</v>
      </c>
      <c r="DO486" t="e">
        <v>#N/A</v>
      </c>
      <c r="DP486" t="e">
        <v>#N/A</v>
      </c>
      <c r="DQ486" t="e">
        <v>#N/A</v>
      </c>
      <c r="DR486" t="e">
        <v>#N/A</v>
      </c>
      <c r="DS486" t="e">
        <v>#N/A</v>
      </c>
      <c r="DT486" t="e">
        <v>#N/A</v>
      </c>
      <c r="DU486" t="e">
        <v>#N/A</v>
      </c>
      <c r="DV486" t="e">
        <v>#N/A</v>
      </c>
      <c r="DW486" t="e">
        <v>#N/A</v>
      </c>
      <c r="DX486" t="e">
        <v>#N/A</v>
      </c>
      <c r="DY486" t="e">
        <v>#N/A</v>
      </c>
      <c r="DZ486" t="e">
        <v>#N/A</v>
      </c>
      <c r="EA486" t="e">
        <v>#N/A</v>
      </c>
      <c r="EB486" t="e">
        <v>#N/A</v>
      </c>
      <c r="EC486" t="e">
        <v>#N/A</v>
      </c>
    </row>
    <row r="487" spans="1:133" customFormat="1" x14ac:dyDescent="0.25">
      <c r="A487" t="s">
        <v>1202</v>
      </c>
      <c r="B487" t="s">
        <v>1492</v>
      </c>
      <c r="C487">
        <v>487</v>
      </c>
      <c r="D487">
        <v>96556.523339291292</v>
      </c>
      <c r="E487">
        <v>120.24201527962155</v>
      </c>
      <c r="F487">
        <v>783.35173702145039</v>
      </c>
      <c r="G487">
        <v>54033.166479694308</v>
      </c>
      <c r="H487">
        <v>71.857142850000002</v>
      </c>
      <c r="I487">
        <v>26.733393</v>
      </c>
      <c r="J487">
        <v>20.041414280000001</v>
      </c>
      <c r="K487">
        <v>13.72330685</v>
      </c>
      <c r="L487">
        <v>8.0052841400000005</v>
      </c>
      <c r="M487">
        <v>2467.1428571400002</v>
      </c>
      <c r="N487">
        <v>1801.5714285700001</v>
      </c>
      <c r="O487">
        <v>1773</v>
      </c>
      <c r="P487">
        <v>1776.42857142</v>
      </c>
      <c r="Q487">
        <v>1785.1428571399999</v>
      </c>
      <c r="R487">
        <v>1796</v>
      </c>
      <c r="S487">
        <v>665.57142856999997</v>
      </c>
      <c r="T487">
        <v>615.28571427999998</v>
      </c>
      <c r="U487">
        <v>631.14285714000005</v>
      </c>
      <c r="V487">
        <v>640</v>
      </c>
      <c r="W487">
        <v>651.42857142000003</v>
      </c>
      <c r="X487">
        <v>30.062291999999999</v>
      </c>
      <c r="Y487">
        <v>1.33628942</v>
      </c>
      <c r="Z487">
        <v>1781.5714285700001</v>
      </c>
      <c r="AA487">
        <v>1759.2857142800001</v>
      </c>
      <c r="AB487">
        <v>1743.8571428499999</v>
      </c>
      <c r="AC487">
        <v>1729.2896000000001</v>
      </c>
      <c r="AD487">
        <v>702.28571427999998</v>
      </c>
      <c r="AE487">
        <v>736.28571427999998</v>
      </c>
      <c r="AF487">
        <v>741.85714284999995</v>
      </c>
      <c r="AG487">
        <v>783.24784284999998</v>
      </c>
      <c r="AH487">
        <v>77328.767266569994</v>
      </c>
      <c r="AI487">
        <v>19274.650610000001</v>
      </c>
      <c r="AJ487">
        <v>11.753271140000001</v>
      </c>
      <c r="AK487">
        <v>110.66494</v>
      </c>
      <c r="AL487">
        <v>289236.67504328</v>
      </c>
      <c r="AM487">
        <v>52.579571420000001</v>
      </c>
      <c r="AN487">
        <v>1.9378924500000001</v>
      </c>
      <c r="AO487">
        <v>13.835375709999999</v>
      </c>
      <c r="AP487">
        <v>5.4816428500000001</v>
      </c>
      <c r="AQ487">
        <v>4.0156857099999996</v>
      </c>
      <c r="AR487">
        <v>2.3260285700000001</v>
      </c>
      <c r="AS487">
        <v>1.96187142</v>
      </c>
      <c r="AT487">
        <v>2.7856000000000001</v>
      </c>
      <c r="AU487">
        <v>373124.76530042</v>
      </c>
      <c r="AV487">
        <v>321799.52119414002</v>
      </c>
      <c r="AW487">
        <v>308822.13871814002</v>
      </c>
      <c r="AX487">
        <v>336764.43732041999</v>
      </c>
      <c r="AY487">
        <v>351386.97039413999</v>
      </c>
      <c r="AZ487">
        <v>29413.59610214</v>
      </c>
      <c r="BA487">
        <v>1249.3663424199999</v>
      </c>
      <c r="BB487">
        <v>7742.6800057099999</v>
      </c>
      <c r="BC487">
        <v>191.69339857</v>
      </c>
      <c r="BD487">
        <v>245.70925127999999</v>
      </c>
      <c r="BE487">
        <v>134855.82421085</v>
      </c>
      <c r="BF487">
        <v>110129.10952485001</v>
      </c>
      <c r="BG487">
        <v>7.8743780000000001</v>
      </c>
      <c r="BH487">
        <v>202.71428571000001</v>
      </c>
      <c r="BI487">
        <v>176.72619047000001</v>
      </c>
      <c r="BJ487">
        <v>186.60714285</v>
      </c>
      <c r="BK487">
        <v>192.71428571000001</v>
      </c>
      <c r="BL487">
        <v>197.71428571000001</v>
      </c>
      <c r="BM487">
        <v>20.068916139999999</v>
      </c>
      <c r="BN487">
        <v>3.3309608499999999</v>
      </c>
      <c r="BO487">
        <v>0.69149841999999995</v>
      </c>
      <c r="BP487">
        <v>0.80209682999999998</v>
      </c>
      <c r="BQ487">
        <v>37.717391929999998</v>
      </c>
      <c r="BR487">
        <v>213.33333332999999</v>
      </c>
      <c r="BS487">
        <v>9734.47023085</v>
      </c>
      <c r="BT487">
        <v>40907.293712569997</v>
      </c>
      <c r="BU487">
        <v>152766.96138913999</v>
      </c>
      <c r="BV487">
        <v>1184334.6648667101</v>
      </c>
      <c r="BW487">
        <v>2111.89272557</v>
      </c>
      <c r="BX487">
        <v>63.867309300000002</v>
      </c>
      <c r="BY487">
        <v>10.467468</v>
      </c>
      <c r="BZ487">
        <v>96.428571419999997</v>
      </c>
      <c r="CA487">
        <v>104.13095238</v>
      </c>
      <c r="CB487">
        <v>116.34722222000001</v>
      </c>
      <c r="CC487">
        <v>98.416666660000004</v>
      </c>
      <c r="CD487">
        <v>96.928571419999997</v>
      </c>
      <c r="CE487">
        <v>74.714285709999999</v>
      </c>
      <c r="CF487">
        <v>79.749999990000006</v>
      </c>
      <c r="CG487">
        <v>88.847222220000006</v>
      </c>
      <c r="CH487">
        <v>75.380952379999997</v>
      </c>
      <c r="CI487">
        <v>75.642857140000004</v>
      </c>
      <c r="CJ487">
        <v>21.714285709999999</v>
      </c>
      <c r="CK487">
        <v>24.38095238</v>
      </c>
      <c r="CL487">
        <v>27.5</v>
      </c>
      <c r="CM487">
        <v>23.035714280000001</v>
      </c>
      <c r="CN487">
        <v>21.5</v>
      </c>
      <c r="CO487">
        <v>3.6566035700000001</v>
      </c>
      <c r="CP487">
        <v>86.785714279999993</v>
      </c>
      <c r="CQ487">
        <v>66.680555549999994</v>
      </c>
      <c r="CR487">
        <v>17.2</v>
      </c>
      <c r="CS487">
        <v>31.428571420000001</v>
      </c>
      <c r="CT487">
        <v>89.714285709999999</v>
      </c>
      <c r="CU487">
        <v>88.428571419999997</v>
      </c>
      <c r="CV487">
        <v>66.263888879999996</v>
      </c>
      <c r="CW487">
        <v>65</v>
      </c>
      <c r="CX487">
        <v>30.285714280000001</v>
      </c>
      <c r="CY487">
        <v>71.857142850000002</v>
      </c>
      <c r="CZ487">
        <v>71.571428569999995</v>
      </c>
      <c r="DA487">
        <v>80.285714279999993</v>
      </c>
      <c r="DB487">
        <v>757.85714284999995</v>
      </c>
      <c r="DC487">
        <v>33.571428570000002</v>
      </c>
      <c r="DD487">
        <v>76.428571419999997</v>
      </c>
      <c r="DE487">
        <v>75.714285709999999</v>
      </c>
      <c r="DF487">
        <v>83</v>
      </c>
      <c r="DG487">
        <v>582.5</v>
      </c>
      <c r="DH487" t="e">
        <v>#N/A</v>
      </c>
      <c r="DI487" t="e">
        <v>#N/A</v>
      </c>
      <c r="DJ487" t="e">
        <v>#N/A</v>
      </c>
      <c r="DK487" t="e">
        <v>#N/A</v>
      </c>
      <c r="DL487" t="e">
        <v>#N/A</v>
      </c>
      <c r="DM487" t="e">
        <v>#N/A</v>
      </c>
      <c r="DN487" t="e">
        <v>#N/A</v>
      </c>
      <c r="DO487" t="e">
        <v>#N/A</v>
      </c>
      <c r="DP487" t="e">
        <v>#N/A</v>
      </c>
      <c r="DQ487" t="e">
        <v>#N/A</v>
      </c>
      <c r="DR487" t="e">
        <v>#N/A</v>
      </c>
      <c r="DS487" t="e">
        <v>#N/A</v>
      </c>
      <c r="DT487" t="e">
        <v>#N/A</v>
      </c>
      <c r="DU487" t="e">
        <v>#N/A</v>
      </c>
      <c r="DV487" t="e">
        <v>#N/A</v>
      </c>
      <c r="DW487" t="e">
        <v>#N/A</v>
      </c>
      <c r="DX487" t="e">
        <v>#N/A</v>
      </c>
      <c r="DY487" t="e">
        <v>#N/A</v>
      </c>
      <c r="DZ487" t="e">
        <v>#N/A</v>
      </c>
      <c r="EA487" t="e">
        <v>#N/A</v>
      </c>
      <c r="EB487" t="e">
        <v>#N/A</v>
      </c>
      <c r="EC487" t="e">
        <v>#N/A</v>
      </c>
    </row>
    <row r="488" spans="1:133" customFormat="1" x14ac:dyDescent="0.25">
      <c r="A488" t="s">
        <v>1203</v>
      </c>
      <c r="B488" t="s">
        <v>1493</v>
      </c>
      <c r="C488">
        <v>488</v>
      </c>
      <c r="D488">
        <v>71552.254429511173</v>
      </c>
      <c r="E488">
        <v>57.699643226894715</v>
      </c>
      <c r="F488">
        <v>1403.5860892944513</v>
      </c>
      <c r="G488">
        <v>59483.494520303131</v>
      </c>
      <c r="H488">
        <v>91</v>
      </c>
      <c r="I488">
        <v>25.964258000000001</v>
      </c>
      <c r="J488">
        <v>24.445466419999999</v>
      </c>
      <c r="K488">
        <v>7.33446014</v>
      </c>
      <c r="L488">
        <v>4.7248804199999999</v>
      </c>
      <c r="M488">
        <v>4204.2857142800003</v>
      </c>
      <c r="N488">
        <v>3099.1428571400002</v>
      </c>
      <c r="O488">
        <v>3040</v>
      </c>
      <c r="P488">
        <v>3062.2857142799999</v>
      </c>
      <c r="Q488">
        <v>3074.5714285700001</v>
      </c>
      <c r="R488">
        <v>3105.1428571400002</v>
      </c>
      <c r="S488">
        <v>1105.1428571399999</v>
      </c>
      <c r="T488">
        <v>975.57142856999997</v>
      </c>
      <c r="U488">
        <v>1012.8571428499999</v>
      </c>
      <c r="V488">
        <v>1032.2857142800001</v>
      </c>
      <c r="W488">
        <v>1052.1428571399999</v>
      </c>
      <c r="X488">
        <v>18.228125420000001</v>
      </c>
      <c r="Y488">
        <v>0.77657871000000001</v>
      </c>
      <c r="Z488">
        <v>3092</v>
      </c>
      <c r="AA488">
        <v>3065</v>
      </c>
      <c r="AB488">
        <v>3022.5714285700001</v>
      </c>
      <c r="AC488">
        <v>3029.5568142799998</v>
      </c>
      <c r="AD488">
        <v>1192.5714285700001</v>
      </c>
      <c r="AE488">
        <v>1266.71428571</v>
      </c>
      <c r="AF488">
        <v>1306.1428571399999</v>
      </c>
      <c r="AG488">
        <v>1379.4388142800001</v>
      </c>
      <c r="AH488">
        <v>67510.493652139994</v>
      </c>
      <c r="AI488">
        <v>10266.920269140001</v>
      </c>
      <c r="AJ488">
        <v>7.0900382799999999</v>
      </c>
      <c r="AK488">
        <v>136.47021357</v>
      </c>
      <c r="AL488">
        <v>261589.39546656999</v>
      </c>
      <c r="AM488">
        <v>56.061857140000001</v>
      </c>
      <c r="AN488">
        <v>1.6719893400000001</v>
      </c>
      <c r="AO488">
        <v>18.479851849999999</v>
      </c>
      <c r="AP488">
        <v>6.2733857100000003</v>
      </c>
      <c r="AQ488">
        <v>-1.641</v>
      </c>
      <c r="AR488">
        <v>0.92011427999999995</v>
      </c>
      <c r="AS488">
        <v>5.1567571399999999</v>
      </c>
      <c r="AT488">
        <v>5.7462</v>
      </c>
      <c r="AU488">
        <v>425035.21332614002</v>
      </c>
      <c r="AV488">
        <v>268534.07291927998</v>
      </c>
      <c r="AW488">
        <v>268454.27409716003</v>
      </c>
      <c r="AX488">
        <v>344992.00180228002</v>
      </c>
      <c r="AY488">
        <v>414758.32290741999</v>
      </c>
      <c r="AZ488">
        <v>24212.164751849999</v>
      </c>
      <c r="BA488">
        <v>557.79443142000002</v>
      </c>
      <c r="BB488">
        <v>3718.7923658499999</v>
      </c>
      <c r="BC488">
        <v>144.91260728</v>
      </c>
      <c r="BD488">
        <v>696.40775456999995</v>
      </c>
      <c r="BE488">
        <v>127807.45102085</v>
      </c>
      <c r="BF488">
        <v>94353.364951850002</v>
      </c>
      <c r="BG488">
        <v>5.7347862799999998</v>
      </c>
      <c r="BH488">
        <v>236.28571428000001</v>
      </c>
      <c r="BI488">
        <v>297.17857142999998</v>
      </c>
      <c r="BJ488">
        <v>293.02777777</v>
      </c>
      <c r="BK488">
        <v>257.71428571000001</v>
      </c>
      <c r="BL488">
        <v>237.28571428000001</v>
      </c>
      <c r="BM488">
        <v>14.744723710000001</v>
      </c>
      <c r="BN488">
        <v>3.02990425</v>
      </c>
      <c r="BO488">
        <v>0.41754866000000002</v>
      </c>
      <c r="BP488">
        <v>0.44716333000000003</v>
      </c>
      <c r="BQ488">
        <v>27.369714810000001</v>
      </c>
      <c r="BR488">
        <v>217.85714285</v>
      </c>
      <c r="BS488">
        <v>5012.9376655699998</v>
      </c>
      <c r="BT488">
        <v>33644.680600569998</v>
      </c>
      <c r="BU488">
        <v>130175.32201314</v>
      </c>
      <c r="BV488">
        <v>1031320.4936065699</v>
      </c>
      <c r="BW488">
        <v>2052.5140565699999</v>
      </c>
      <c r="BX488">
        <v>42.29265298</v>
      </c>
      <c r="BY488">
        <v>9.7076125700000002</v>
      </c>
      <c r="BZ488">
        <v>145.07142856999999</v>
      </c>
      <c r="CA488">
        <v>128.11111111</v>
      </c>
      <c r="CB488">
        <v>143.29166666</v>
      </c>
      <c r="CC488">
        <v>146.71428571000001</v>
      </c>
      <c r="CD488">
        <v>144.71428571000001</v>
      </c>
      <c r="CE488">
        <v>109.64285714</v>
      </c>
      <c r="CF488">
        <v>100.80555554999999</v>
      </c>
      <c r="CG488">
        <v>116.10416666</v>
      </c>
      <c r="CH488">
        <v>115.42857143000001</v>
      </c>
      <c r="CI488">
        <v>111.64285714</v>
      </c>
      <c r="CJ488">
        <v>35.714285709999999</v>
      </c>
      <c r="CK488">
        <v>27.305555550000001</v>
      </c>
      <c r="CL488">
        <v>27.187499989999999</v>
      </c>
      <c r="CM488">
        <v>31.285714280000001</v>
      </c>
      <c r="CN488">
        <v>33.214285709999999</v>
      </c>
      <c r="CO488">
        <v>3.3641702800000002</v>
      </c>
      <c r="CP488">
        <v>86.285714279999993</v>
      </c>
      <c r="CQ488">
        <v>74.086005420000006</v>
      </c>
      <c r="CR488">
        <v>13.166666660000001</v>
      </c>
      <c r="CS488">
        <v>32.428571419999997</v>
      </c>
      <c r="CT488">
        <v>85.142857140000004</v>
      </c>
      <c r="CU488">
        <v>85</v>
      </c>
      <c r="CV488">
        <v>79.704846849999996</v>
      </c>
      <c r="CW488">
        <v>59.5</v>
      </c>
      <c r="CX488">
        <v>34.857142850000002</v>
      </c>
      <c r="CY488">
        <v>68.428571419999997</v>
      </c>
      <c r="CZ488">
        <v>75.285714279999993</v>
      </c>
      <c r="DA488">
        <v>87.142857140000004</v>
      </c>
      <c r="DB488">
        <v>647.64285714000005</v>
      </c>
      <c r="DC488">
        <v>34.571428570000002</v>
      </c>
      <c r="DD488">
        <v>68</v>
      </c>
      <c r="DE488">
        <v>77</v>
      </c>
      <c r="DF488">
        <v>88.571428569999995</v>
      </c>
      <c r="DG488">
        <v>933.92857142000003</v>
      </c>
      <c r="DH488" t="e">
        <v>#N/A</v>
      </c>
      <c r="DI488" t="e">
        <v>#N/A</v>
      </c>
      <c r="DJ488" t="e">
        <v>#N/A</v>
      </c>
      <c r="DK488" t="e">
        <v>#N/A</v>
      </c>
      <c r="DL488" t="e">
        <v>#N/A</v>
      </c>
      <c r="DM488" t="e">
        <v>#N/A</v>
      </c>
      <c r="DN488" t="e">
        <v>#N/A</v>
      </c>
      <c r="DO488" t="e">
        <v>#N/A</v>
      </c>
      <c r="DP488" t="e">
        <v>#N/A</v>
      </c>
      <c r="DQ488" t="e">
        <v>#N/A</v>
      </c>
      <c r="DR488" t="e">
        <v>#N/A</v>
      </c>
      <c r="DS488" t="e">
        <v>#N/A</v>
      </c>
      <c r="DT488" t="e">
        <v>#N/A</v>
      </c>
      <c r="DU488" t="e">
        <v>#N/A</v>
      </c>
      <c r="DV488" t="e">
        <v>#N/A</v>
      </c>
      <c r="DW488" t="e">
        <v>#N/A</v>
      </c>
      <c r="DX488" t="e">
        <v>#N/A</v>
      </c>
      <c r="DY488" t="e">
        <v>#N/A</v>
      </c>
      <c r="DZ488" t="e">
        <v>#N/A</v>
      </c>
      <c r="EA488" t="e">
        <v>#N/A</v>
      </c>
      <c r="EB488" t="e">
        <v>#N/A</v>
      </c>
      <c r="EC488" t="e">
        <v>#N/A</v>
      </c>
    </row>
    <row r="489" spans="1:133" customFormat="1" x14ac:dyDescent="0.25">
      <c r="A489" t="s">
        <v>1204</v>
      </c>
      <c r="B489" t="s">
        <v>1494</v>
      </c>
      <c r="C489">
        <v>489</v>
      </c>
      <c r="D489">
        <v>66299.226129360002</v>
      </c>
      <c r="E489">
        <v>50.267879679548706</v>
      </c>
      <c r="F489">
        <v>1641.7144360110765</v>
      </c>
      <c r="G489">
        <v>67395.535638144444</v>
      </c>
      <c r="H489">
        <v>81</v>
      </c>
      <c r="I489">
        <v>26.67986342</v>
      </c>
      <c r="J489">
        <v>25.742069999999998</v>
      </c>
      <c r="K489">
        <v>8.4513547100000004</v>
      </c>
      <c r="L489">
        <v>5.6259295700000003</v>
      </c>
      <c r="M489">
        <v>4242.7142857099998</v>
      </c>
      <c r="N489">
        <v>3088</v>
      </c>
      <c r="O489">
        <v>3023.42857142</v>
      </c>
      <c r="P489">
        <v>3034.42857142</v>
      </c>
      <c r="Q489">
        <v>3080.42857142</v>
      </c>
      <c r="R489">
        <v>3089.1428571400002</v>
      </c>
      <c r="S489">
        <v>1154.71428571</v>
      </c>
      <c r="T489">
        <v>977.28571427999998</v>
      </c>
      <c r="U489">
        <v>1013.71428571</v>
      </c>
      <c r="V489">
        <v>1050</v>
      </c>
      <c r="W489">
        <v>1096.1428571399999</v>
      </c>
      <c r="X489">
        <v>21.16067928</v>
      </c>
      <c r="Y489">
        <v>0.91233600000000004</v>
      </c>
      <c r="Z489">
        <v>3056.2857142799999</v>
      </c>
      <c r="AA489">
        <v>3038.5714285700001</v>
      </c>
      <c r="AB489">
        <v>3010.7142857099998</v>
      </c>
      <c r="AC489">
        <v>2994.1548142800002</v>
      </c>
      <c r="AD489">
        <v>1231.5714285700001</v>
      </c>
      <c r="AE489">
        <v>1307.1428571399999</v>
      </c>
      <c r="AF489">
        <v>1385</v>
      </c>
      <c r="AG489">
        <v>1464.8469857099999</v>
      </c>
      <c r="AH489">
        <v>64886.924822569999</v>
      </c>
      <c r="AI489">
        <v>11404.728897569999</v>
      </c>
      <c r="AJ489">
        <v>3.5932832800000001</v>
      </c>
      <c r="AK489">
        <v>122.45570014</v>
      </c>
      <c r="AL489">
        <v>246621.61345927999</v>
      </c>
      <c r="AM489">
        <v>51.094999999999999</v>
      </c>
      <c r="AN489">
        <v>2.26197362</v>
      </c>
      <c r="AO489">
        <v>14.19709814</v>
      </c>
      <c r="AP489">
        <v>2.9733714199999999</v>
      </c>
      <c r="AQ489">
        <v>0.98402856999999999</v>
      </c>
      <c r="AR489">
        <v>3.8660428499999999</v>
      </c>
      <c r="AS489">
        <v>2.3062999999999998</v>
      </c>
      <c r="AT489">
        <v>1.4408714199999999</v>
      </c>
      <c r="AU489">
        <v>447656.15536984999</v>
      </c>
      <c r="AV489">
        <v>335495.04371166002</v>
      </c>
      <c r="AW489">
        <v>372199.30930828</v>
      </c>
      <c r="AX489">
        <v>411871.13438384997</v>
      </c>
      <c r="AY489">
        <v>433340.37463427999</v>
      </c>
      <c r="AZ489">
        <v>25323.923535279999</v>
      </c>
      <c r="BA489">
        <v>596.99027441999999</v>
      </c>
      <c r="BB489">
        <v>4757.6625905700002</v>
      </c>
      <c r="BC489">
        <v>94.102553999999998</v>
      </c>
      <c r="BD489">
        <v>154.92509756999999</v>
      </c>
      <c r="BE489">
        <v>116966.66998542</v>
      </c>
      <c r="BF489">
        <v>96974.644135850001</v>
      </c>
      <c r="BG489">
        <v>5.8278809999999996</v>
      </c>
      <c r="BH489">
        <v>243.14285713999999</v>
      </c>
      <c r="BI489">
        <v>252.97222221999999</v>
      </c>
      <c r="BJ489">
        <v>245.61904761</v>
      </c>
      <c r="BK489">
        <v>235.85714285</v>
      </c>
      <c r="BL489">
        <v>233.71428571000001</v>
      </c>
      <c r="BM489">
        <v>15.39273571</v>
      </c>
      <c r="BN489">
        <v>1.9230352500000001</v>
      </c>
      <c r="BO489">
        <v>0.37234671000000003</v>
      </c>
      <c r="BP489">
        <v>0.43407200000000001</v>
      </c>
      <c r="BQ489">
        <v>29.232463020000001</v>
      </c>
      <c r="BR489">
        <v>189</v>
      </c>
      <c r="BS489">
        <v>5678.6467108500001</v>
      </c>
      <c r="BT489">
        <v>33595.953611999998</v>
      </c>
      <c r="BU489">
        <v>127192.63068785</v>
      </c>
      <c r="BV489">
        <v>1057701.58048914</v>
      </c>
      <c r="BW489">
        <v>2147.8795407100001</v>
      </c>
      <c r="BX489">
        <v>43.621371269999997</v>
      </c>
      <c r="BY489">
        <v>9.3788630000000008</v>
      </c>
      <c r="BZ489">
        <v>135.21428571000001</v>
      </c>
      <c r="CA489">
        <v>134.80952379999999</v>
      </c>
      <c r="CB489">
        <v>131.86904761</v>
      </c>
      <c r="CC489">
        <v>132.53571428000001</v>
      </c>
      <c r="CD489">
        <v>133.64285713999999</v>
      </c>
      <c r="CE489">
        <v>105.21428571</v>
      </c>
      <c r="CF489">
        <v>105.67857142</v>
      </c>
      <c r="CG489">
        <v>102.33333333</v>
      </c>
      <c r="CH489">
        <v>102.03571427999999</v>
      </c>
      <c r="CI489">
        <v>102.42857142</v>
      </c>
      <c r="CJ489">
        <v>30</v>
      </c>
      <c r="CK489">
        <v>29.13095238</v>
      </c>
      <c r="CL489">
        <v>29.535714280000001</v>
      </c>
      <c r="CM489">
        <v>30.5</v>
      </c>
      <c r="CN489">
        <v>31</v>
      </c>
      <c r="CO489">
        <v>3.1757147099999998</v>
      </c>
      <c r="CP489">
        <v>85.071428569999995</v>
      </c>
      <c r="CQ489">
        <v>80.222222220000006</v>
      </c>
      <c r="CR489">
        <v>17.333333329999999</v>
      </c>
      <c r="CS489">
        <v>29.428571420000001</v>
      </c>
      <c r="CT489">
        <v>82.428571419999997</v>
      </c>
      <c r="CU489">
        <v>84.285714279999993</v>
      </c>
      <c r="CV489">
        <v>77.291666660000004</v>
      </c>
      <c r="CW489">
        <v>61.571428570000002</v>
      </c>
      <c r="CX489">
        <v>27.428571420000001</v>
      </c>
      <c r="CY489">
        <v>65.571428569999995</v>
      </c>
      <c r="CZ489">
        <v>76.285714279999993</v>
      </c>
      <c r="DA489">
        <v>83.142857140000004</v>
      </c>
      <c r="DB489">
        <v>780.57142856999997</v>
      </c>
      <c r="DC489">
        <v>30.714285709999999</v>
      </c>
      <c r="DD489">
        <v>64.714285709999999</v>
      </c>
      <c r="DE489">
        <v>75.571428569999995</v>
      </c>
      <c r="DF489">
        <v>82.714285709999999</v>
      </c>
      <c r="DG489">
        <v>682.78571427999998</v>
      </c>
      <c r="DH489" t="e">
        <v>#N/A</v>
      </c>
      <c r="DI489" t="e">
        <v>#N/A</v>
      </c>
      <c r="DJ489" t="e">
        <v>#N/A</v>
      </c>
      <c r="DK489" t="e">
        <v>#N/A</v>
      </c>
      <c r="DL489" t="e">
        <v>#N/A</v>
      </c>
      <c r="DM489" t="e">
        <v>#N/A</v>
      </c>
      <c r="DN489" t="e">
        <v>#N/A</v>
      </c>
      <c r="DO489" t="e">
        <v>#N/A</v>
      </c>
      <c r="DP489" t="e">
        <v>#N/A</v>
      </c>
      <c r="DQ489" t="e">
        <v>#N/A</v>
      </c>
      <c r="DR489" t="e">
        <v>#N/A</v>
      </c>
      <c r="DS489" t="e">
        <v>#N/A</v>
      </c>
      <c r="DT489" t="e">
        <v>#N/A</v>
      </c>
      <c r="DU489" t="e">
        <v>#N/A</v>
      </c>
      <c r="DV489" t="e">
        <v>#N/A</v>
      </c>
      <c r="DW489" t="e">
        <v>#N/A</v>
      </c>
      <c r="DX489" t="e">
        <v>#N/A</v>
      </c>
      <c r="DY489" t="e">
        <v>#N/A</v>
      </c>
      <c r="DZ489" t="e">
        <v>#N/A</v>
      </c>
      <c r="EA489" t="e">
        <v>#N/A</v>
      </c>
      <c r="EB489" t="e">
        <v>#N/A</v>
      </c>
      <c r="EC489" t="e">
        <v>#N/A</v>
      </c>
    </row>
    <row r="490" spans="1:133" customFormat="1" x14ac:dyDescent="0.25">
      <c r="A490" t="s">
        <v>1205</v>
      </c>
      <c r="B490" t="s">
        <v>1495</v>
      </c>
      <c r="C490">
        <v>490</v>
      </c>
      <c r="D490">
        <v>1366416.6160680002</v>
      </c>
      <c r="E490">
        <v>129.70966356614807</v>
      </c>
      <c r="F490">
        <v>643.10243832028857</v>
      </c>
      <c r="G490">
        <v>36031.796530670661</v>
      </c>
      <c r="H490">
        <v>96.857142850000002</v>
      </c>
      <c r="I490">
        <v>26.591012419999998</v>
      </c>
      <c r="J490">
        <v>36.341928000000003</v>
      </c>
      <c r="K490">
        <v>7.2363869999999997</v>
      </c>
      <c r="L490">
        <v>4.2003498500000003</v>
      </c>
      <c r="M490">
        <v>36212</v>
      </c>
      <c r="N490">
        <v>26735.428571420001</v>
      </c>
      <c r="O490">
        <v>25261.428571420001</v>
      </c>
      <c r="P490">
        <v>25677.85714285</v>
      </c>
      <c r="Q490">
        <v>26054.142857139999</v>
      </c>
      <c r="R490">
        <v>26443.571428570001</v>
      </c>
      <c r="S490">
        <v>9476.5714285699996</v>
      </c>
      <c r="T490">
        <v>8635.1428571399993</v>
      </c>
      <c r="U490">
        <v>8804.4285714199996</v>
      </c>
      <c r="V490">
        <v>8869.7142857100007</v>
      </c>
      <c r="W490">
        <v>9102.2857142800003</v>
      </c>
      <c r="X490">
        <v>15.78760542</v>
      </c>
      <c r="Y490">
        <v>0.74508556999999997</v>
      </c>
      <c r="Z490">
        <v>27232.428571420001</v>
      </c>
      <c r="AA490">
        <v>27338.85714285</v>
      </c>
      <c r="AB490">
        <v>27273.428571420001</v>
      </c>
      <c r="AC490">
        <v>27249.06884285</v>
      </c>
      <c r="AD490">
        <v>10026.85714285</v>
      </c>
      <c r="AE490">
        <v>10573.28571428</v>
      </c>
      <c r="AF490">
        <v>10961.57142857</v>
      </c>
      <c r="AG490">
        <v>11387.200128570001</v>
      </c>
      <c r="AH490">
        <v>64597.681135999999</v>
      </c>
      <c r="AI490">
        <v>8548.4387289999995</v>
      </c>
      <c r="AJ490">
        <v>-23.40551885</v>
      </c>
      <c r="AK490">
        <v>99.476609710000005</v>
      </c>
      <c r="AL490">
        <v>243578.66655741999</v>
      </c>
      <c r="AM490">
        <v>64.039000000000001</v>
      </c>
      <c r="AN490">
        <v>2.40170386</v>
      </c>
      <c r="AO490">
        <v>7.0846841400000002</v>
      </c>
      <c r="AP490">
        <v>-6.7179285699999998</v>
      </c>
      <c r="AQ490">
        <v>-4.2267714200000004</v>
      </c>
      <c r="AR490">
        <v>-5.3501000000000003</v>
      </c>
      <c r="AS490">
        <v>-6.0825714199999998</v>
      </c>
      <c r="AT490">
        <v>-5.7526857099999997</v>
      </c>
      <c r="AU490">
        <v>299232.414605</v>
      </c>
      <c r="AV490">
        <v>217673.28895685001</v>
      </c>
      <c r="AW490">
        <v>233519.25240257001</v>
      </c>
      <c r="AX490">
        <v>265234.33069271001</v>
      </c>
      <c r="AY490">
        <v>294662.54753770999</v>
      </c>
      <c r="AZ490">
        <v>21426.094385140001</v>
      </c>
      <c r="BA490">
        <v>458.42585385000001</v>
      </c>
      <c r="BB490">
        <v>2904.15724942</v>
      </c>
      <c r="BC490">
        <v>100.41481084999999</v>
      </c>
      <c r="BD490">
        <v>128.06516585</v>
      </c>
      <c r="BE490">
        <v>99052.515956279996</v>
      </c>
      <c r="BF490">
        <v>80381.188951000004</v>
      </c>
      <c r="BG490">
        <v>7.55029533</v>
      </c>
      <c r="BH490">
        <v>2936.6666666599999</v>
      </c>
      <c r="BI490">
        <v>2907.8809523800001</v>
      </c>
      <c r="BJ490">
        <v>2890.73809523</v>
      </c>
      <c r="BK490">
        <v>2692.8571428499999</v>
      </c>
      <c r="BL490">
        <v>2557.5714285700001</v>
      </c>
      <c r="BM490">
        <v>18.84426216</v>
      </c>
      <c r="BN490">
        <v>5.1462778299999998</v>
      </c>
      <c r="BO490">
        <v>0.26953739999999998</v>
      </c>
      <c r="BP490">
        <v>0.56857420000000003</v>
      </c>
      <c r="BQ490">
        <v>39.197263800000002</v>
      </c>
      <c r="BR490">
        <v>2905</v>
      </c>
      <c r="BS490">
        <v>4857.89464142</v>
      </c>
      <c r="BT490">
        <v>37547.896342</v>
      </c>
      <c r="BU490">
        <v>141907.58293927999</v>
      </c>
      <c r="BV490">
        <v>1037031.0074878</v>
      </c>
      <c r="BW490">
        <v>1509.1523748499999</v>
      </c>
      <c r="BX490">
        <v>72.177006809999995</v>
      </c>
      <c r="BY490">
        <v>10.162936200000001</v>
      </c>
      <c r="BZ490">
        <v>1516.7</v>
      </c>
      <c r="CA490">
        <v>1412.7857142800001</v>
      </c>
      <c r="CB490">
        <v>1387.88888888</v>
      </c>
      <c r="CC490">
        <v>1378.75</v>
      </c>
      <c r="CD490">
        <v>1331.75</v>
      </c>
      <c r="CE490">
        <v>1133.3</v>
      </c>
      <c r="CF490">
        <v>1085.3452380900001</v>
      </c>
      <c r="CG490">
        <v>1058.0138888900001</v>
      </c>
      <c r="CH490">
        <v>1027.98809523</v>
      </c>
      <c r="CI490">
        <v>990.08333332999996</v>
      </c>
      <c r="CJ490">
        <v>382.3</v>
      </c>
      <c r="CK490">
        <v>327.44047619000003</v>
      </c>
      <c r="CL490">
        <v>329.875</v>
      </c>
      <c r="CM490">
        <v>350.76190475999999</v>
      </c>
      <c r="CN490">
        <v>338.41666665999998</v>
      </c>
      <c r="CO490">
        <v>3.6838652000000001</v>
      </c>
      <c r="CP490">
        <v>85.714285709999999</v>
      </c>
      <c r="CQ490">
        <v>78.891388890000002</v>
      </c>
      <c r="CR490">
        <v>14.4</v>
      </c>
      <c r="CS490">
        <v>30.571428569999998</v>
      </c>
      <c r="CT490">
        <v>80.428571419999997</v>
      </c>
      <c r="CU490">
        <v>80.571428569999995</v>
      </c>
      <c r="CV490">
        <v>76.707473019999995</v>
      </c>
      <c r="CW490">
        <v>30.4</v>
      </c>
      <c r="CX490">
        <v>31.571428569999998</v>
      </c>
      <c r="CY490">
        <v>68</v>
      </c>
      <c r="CZ490">
        <v>75</v>
      </c>
      <c r="DA490">
        <v>84.857142850000002</v>
      </c>
      <c r="DB490">
        <v>574.71428571000001</v>
      </c>
      <c r="DC490">
        <v>31.285714280000001</v>
      </c>
      <c r="DD490">
        <v>68</v>
      </c>
      <c r="DE490">
        <v>74.428571419999997</v>
      </c>
      <c r="DF490">
        <v>84.285714279999993</v>
      </c>
      <c r="DG490">
        <v>636.28571427999998</v>
      </c>
      <c r="DH490" t="e">
        <v>#N/A</v>
      </c>
      <c r="DI490" t="e">
        <v>#N/A</v>
      </c>
      <c r="DJ490" t="e">
        <v>#N/A</v>
      </c>
      <c r="DK490" t="e">
        <v>#N/A</v>
      </c>
      <c r="DL490" t="e">
        <v>#N/A</v>
      </c>
      <c r="DM490" t="e">
        <v>#N/A</v>
      </c>
      <c r="DN490" t="e">
        <v>#N/A</v>
      </c>
      <c r="DO490" t="e">
        <v>#N/A</v>
      </c>
      <c r="DP490" t="e">
        <v>#N/A</v>
      </c>
      <c r="DQ490" t="e">
        <v>#N/A</v>
      </c>
      <c r="DR490" t="e">
        <v>#N/A</v>
      </c>
      <c r="DS490" t="e">
        <v>#N/A</v>
      </c>
      <c r="DT490" t="e">
        <v>#N/A</v>
      </c>
      <c r="DU490" t="e">
        <v>#N/A</v>
      </c>
      <c r="DV490" t="e">
        <v>#N/A</v>
      </c>
      <c r="DW490" t="e">
        <v>#N/A</v>
      </c>
      <c r="DX490" t="e">
        <v>#N/A</v>
      </c>
      <c r="DY490" t="e">
        <v>#N/A</v>
      </c>
      <c r="DZ490" t="e">
        <v>#N/A</v>
      </c>
      <c r="EA490" t="e">
        <v>#N/A</v>
      </c>
      <c r="EB490" t="e">
        <v>#N/A</v>
      </c>
      <c r="EC490" t="e">
        <v>#N/A</v>
      </c>
    </row>
    <row r="491" spans="1:133" customFormat="1" x14ac:dyDescent="0.25">
      <c r="A491" t="s">
        <v>1206</v>
      </c>
      <c r="B491" t="s">
        <v>1496</v>
      </c>
      <c r="C491">
        <v>491</v>
      </c>
      <c r="D491">
        <v>37496.120830243584</v>
      </c>
      <c r="E491">
        <v>78.839988980050052</v>
      </c>
      <c r="F491">
        <v>1110.4222673766742</v>
      </c>
      <c r="G491">
        <v>68451.711663269962</v>
      </c>
      <c r="H491">
        <v>66.285714279999993</v>
      </c>
      <c r="I491">
        <v>26.043966569999998</v>
      </c>
      <c r="J491">
        <v>19.052835420000001</v>
      </c>
      <c r="K491">
        <v>12.21402314</v>
      </c>
      <c r="L491">
        <v>7.3275312799999996</v>
      </c>
      <c r="M491">
        <v>1991.42857142</v>
      </c>
      <c r="N491">
        <v>1471.5714285700001</v>
      </c>
      <c r="O491">
        <v>1442.1428571399999</v>
      </c>
      <c r="P491">
        <v>1454.1428571399999</v>
      </c>
      <c r="Q491">
        <v>1465.5714285700001</v>
      </c>
      <c r="R491">
        <v>1473.5714285700001</v>
      </c>
      <c r="S491">
        <v>519.85714284999995</v>
      </c>
      <c r="T491">
        <v>483.28571427999998</v>
      </c>
      <c r="U491">
        <v>489.71428571000001</v>
      </c>
      <c r="V491">
        <v>497.42857142000003</v>
      </c>
      <c r="W491">
        <v>503.14285713999999</v>
      </c>
      <c r="X491">
        <v>28.14979185</v>
      </c>
      <c r="Y491">
        <v>1.3294978500000001</v>
      </c>
      <c r="Z491">
        <v>1433.42857142</v>
      </c>
      <c r="AA491">
        <v>1418.71428571</v>
      </c>
      <c r="AB491">
        <v>1419.71428571</v>
      </c>
      <c r="AC491">
        <v>1387.3423285700001</v>
      </c>
      <c r="AD491">
        <v>554.57142856999997</v>
      </c>
      <c r="AE491">
        <v>585.28571427999998</v>
      </c>
      <c r="AF491">
        <v>611.71428571000001</v>
      </c>
      <c r="AG491">
        <v>639.20405714000003</v>
      </c>
      <c r="AH491">
        <v>69607.757935419999</v>
      </c>
      <c r="AI491">
        <v>16346.480620279999</v>
      </c>
      <c r="AJ491">
        <v>3.5153310000000002</v>
      </c>
      <c r="AK491">
        <v>176.42027257000001</v>
      </c>
      <c r="AL491">
        <v>267239.84113199997</v>
      </c>
      <c r="AM491">
        <v>52.449714280000002</v>
      </c>
      <c r="AN491">
        <v>2.19056015</v>
      </c>
      <c r="AO491">
        <v>16.157792570000002</v>
      </c>
      <c r="AP491">
        <v>2.2712428500000001</v>
      </c>
      <c r="AQ491">
        <v>-3.3787714200000001</v>
      </c>
      <c r="AR491">
        <v>-3.6576142800000002</v>
      </c>
      <c r="AS491">
        <v>0.10532857</v>
      </c>
      <c r="AT491">
        <v>0.20531427999999999</v>
      </c>
      <c r="AU491">
        <v>349886.78579956997</v>
      </c>
      <c r="AV491">
        <v>303900.26259042002</v>
      </c>
      <c r="AW491">
        <v>299303.82710671</v>
      </c>
      <c r="AX491">
        <v>329168.06416557002</v>
      </c>
      <c r="AY491">
        <v>349026.21729114</v>
      </c>
      <c r="AZ491">
        <v>20744.216145570001</v>
      </c>
      <c r="BA491">
        <v>1609.6983288500001</v>
      </c>
      <c r="BB491">
        <v>4972.9271962800003</v>
      </c>
      <c r="BC491">
        <v>122.86428828</v>
      </c>
      <c r="BD491">
        <v>747.04448828</v>
      </c>
      <c r="BE491">
        <v>120057.16096671</v>
      </c>
      <c r="BF491">
        <v>79580.083493569997</v>
      </c>
      <c r="BG491">
        <v>5.8809105700000002</v>
      </c>
      <c r="BH491">
        <v>119</v>
      </c>
      <c r="BI491">
        <v>118.78571427999999</v>
      </c>
      <c r="BJ491">
        <v>119.33333333</v>
      </c>
      <c r="BK491">
        <v>114.14285714</v>
      </c>
      <c r="BL491">
        <v>117.57142856999999</v>
      </c>
      <c r="BM491">
        <v>15.257755420000001</v>
      </c>
      <c r="BN491">
        <v>0</v>
      </c>
      <c r="BO491">
        <v>0.64596657000000002</v>
      </c>
      <c r="BP491">
        <v>1.13568325</v>
      </c>
      <c r="BQ491">
        <v>31.291469459999998</v>
      </c>
      <c r="BR491">
        <v>99.857142850000002</v>
      </c>
      <c r="BS491">
        <v>8717.4045654199999</v>
      </c>
      <c r="BT491">
        <v>37591.354429999999</v>
      </c>
      <c r="BU491">
        <v>144355.300778</v>
      </c>
      <c r="BV491">
        <v>1118999.8635414201</v>
      </c>
      <c r="BW491">
        <v>2347.19642557</v>
      </c>
      <c r="BX491">
        <v>38.380610279999999</v>
      </c>
      <c r="BY491">
        <v>10.567532</v>
      </c>
      <c r="BZ491">
        <v>68.285714279999993</v>
      </c>
      <c r="CA491">
        <v>72.77777777</v>
      </c>
      <c r="CB491">
        <v>70.75</v>
      </c>
      <c r="CC491">
        <v>64.791666660000004</v>
      </c>
      <c r="CD491">
        <v>68.214285709999999</v>
      </c>
      <c r="CE491">
        <v>54.785714280000001</v>
      </c>
      <c r="CF491">
        <v>57.263888880000003</v>
      </c>
      <c r="CG491">
        <v>54.988095229999999</v>
      </c>
      <c r="CH491">
        <v>50.930555550000001</v>
      </c>
      <c r="CI491">
        <v>54.857142850000002</v>
      </c>
      <c r="CJ491">
        <v>13.57142857</v>
      </c>
      <c r="CK491">
        <v>15.51388888</v>
      </c>
      <c r="CL491">
        <v>15.76190476</v>
      </c>
      <c r="CM491">
        <v>13.86111111</v>
      </c>
      <c r="CN491">
        <v>13.357142850000001</v>
      </c>
      <c r="CO491">
        <v>3.4135454200000002</v>
      </c>
      <c r="CP491">
        <v>86.714285709999999</v>
      </c>
      <c r="CQ491">
        <v>64.027777779999994</v>
      </c>
      <c r="CR491">
        <v>17</v>
      </c>
      <c r="CS491">
        <v>35.571428570000002</v>
      </c>
      <c r="CT491">
        <v>89</v>
      </c>
      <c r="CU491">
        <v>89</v>
      </c>
      <c r="CV491">
        <v>75.529100529999994</v>
      </c>
      <c r="CW491">
        <v>46.4</v>
      </c>
      <c r="CX491">
        <v>29.857142849999999</v>
      </c>
      <c r="CY491">
        <v>74.285714279999993</v>
      </c>
      <c r="CZ491">
        <v>78</v>
      </c>
      <c r="DA491">
        <v>86.428571419999997</v>
      </c>
      <c r="DB491">
        <v>778.5</v>
      </c>
      <c r="DC491">
        <v>30</v>
      </c>
      <c r="DD491">
        <v>70.428571419999997</v>
      </c>
      <c r="DE491">
        <v>77.285714279999993</v>
      </c>
      <c r="DF491">
        <v>83.142857140000004</v>
      </c>
      <c r="DG491">
        <v>869</v>
      </c>
      <c r="DH491" t="e">
        <v>#N/A</v>
      </c>
      <c r="DI491" t="e">
        <v>#N/A</v>
      </c>
      <c r="DJ491" t="e">
        <v>#N/A</v>
      </c>
      <c r="DK491" t="e">
        <v>#N/A</v>
      </c>
      <c r="DL491" t="e">
        <v>#N/A</v>
      </c>
      <c r="DM491" t="e">
        <v>#N/A</v>
      </c>
      <c r="DN491" t="e">
        <v>#N/A</v>
      </c>
      <c r="DO491" t="e">
        <v>#N/A</v>
      </c>
      <c r="DP491" t="e">
        <v>#N/A</v>
      </c>
      <c r="DQ491" t="e">
        <v>#N/A</v>
      </c>
      <c r="DR491" t="e">
        <v>#N/A</v>
      </c>
      <c r="DS491" t="e">
        <v>#N/A</v>
      </c>
      <c r="DT491" t="e">
        <v>#N/A</v>
      </c>
      <c r="DU491" t="e">
        <v>#N/A</v>
      </c>
      <c r="DV491" t="e">
        <v>#N/A</v>
      </c>
      <c r="DW491" t="e">
        <v>#N/A</v>
      </c>
      <c r="DX491" t="e">
        <v>#N/A</v>
      </c>
      <c r="DY491" t="e">
        <v>#N/A</v>
      </c>
      <c r="DZ491" t="e">
        <v>#N/A</v>
      </c>
      <c r="EA491" t="e">
        <v>#N/A</v>
      </c>
      <c r="EB491" t="e">
        <v>#N/A</v>
      </c>
      <c r="EC491" t="e">
        <v>#N/A</v>
      </c>
    </row>
    <row r="492" spans="1:133" customFormat="1" x14ac:dyDescent="0.25">
      <c r="A492" t="s">
        <v>1207</v>
      </c>
      <c r="B492" t="s">
        <v>1497</v>
      </c>
      <c r="C492">
        <v>492</v>
      </c>
      <c r="D492">
        <v>46068.643811271722</v>
      </c>
      <c r="E492">
        <v>59.030391536511452</v>
      </c>
      <c r="F492">
        <v>1610.6755448373876</v>
      </c>
      <c r="G492">
        <v>48642.641590151157</v>
      </c>
      <c r="H492">
        <v>56.142857139999997</v>
      </c>
      <c r="I492">
        <v>28.195105999999999</v>
      </c>
      <c r="J492">
        <v>20.521156139999999</v>
      </c>
      <c r="K492">
        <v>14.68113857</v>
      </c>
      <c r="L492">
        <v>8.8121874200000008</v>
      </c>
      <c r="M492">
        <v>2300.7142857099998</v>
      </c>
      <c r="N492">
        <v>1661.1428571399999</v>
      </c>
      <c r="O492">
        <v>1628</v>
      </c>
      <c r="P492">
        <v>1646.2857142800001</v>
      </c>
      <c r="Q492">
        <v>1666.8571428499999</v>
      </c>
      <c r="R492">
        <v>1673.1428571399999</v>
      </c>
      <c r="S492">
        <v>639.57142856999997</v>
      </c>
      <c r="T492">
        <v>601.28571427999998</v>
      </c>
      <c r="U492">
        <v>605</v>
      </c>
      <c r="V492">
        <v>606.28571427999998</v>
      </c>
      <c r="W492">
        <v>616</v>
      </c>
      <c r="X492">
        <v>31.302249280000002</v>
      </c>
      <c r="Y492">
        <v>1.5109871399999999</v>
      </c>
      <c r="Z492">
        <v>1651.1428571399999</v>
      </c>
      <c r="AA492">
        <v>1635.5714285700001</v>
      </c>
      <c r="AB492">
        <v>1624.1428571399999</v>
      </c>
      <c r="AC492">
        <v>1605.57928571</v>
      </c>
      <c r="AD492">
        <v>678.57142856999997</v>
      </c>
      <c r="AE492">
        <v>700.57142856999997</v>
      </c>
      <c r="AF492">
        <v>706.71428571000001</v>
      </c>
      <c r="AG492">
        <v>731.27625713999998</v>
      </c>
      <c r="AH492">
        <v>83956.295701419993</v>
      </c>
      <c r="AI492">
        <v>22149.442893709998</v>
      </c>
      <c r="AJ492">
        <v>3.4915811400000001</v>
      </c>
      <c r="AK492">
        <v>38.06601671</v>
      </c>
      <c r="AL492">
        <v>296852.22142941999</v>
      </c>
      <c r="AM492">
        <v>54.220142850000002</v>
      </c>
      <c r="AN492">
        <v>1.77832876</v>
      </c>
      <c r="AO492">
        <v>15.692429280000001</v>
      </c>
      <c r="AP492">
        <v>4.6306571400000003</v>
      </c>
      <c r="AQ492">
        <v>9.6145857100000001</v>
      </c>
      <c r="AR492">
        <v>4.7971857099999999</v>
      </c>
      <c r="AS492">
        <v>5.2189857100000001</v>
      </c>
      <c r="AT492">
        <v>3.3960571399999999</v>
      </c>
      <c r="AU492">
        <v>450486.96080484998</v>
      </c>
      <c r="AV492">
        <v>346156.73511484999</v>
      </c>
      <c r="AW492">
        <v>338626.36674033001</v>
      </c>
      <c r="AX492">
        <v>384639.86164542002</v>
      </c>
      <c r="AY492">
        <v>408575.83093484998</v>
      </c>
      <c r="AZ492">
        <v>29935.38149557</v>
      </c>
      <c r="BA492">
        <v>881.09730185000001</v>
      </c>
      <c r="BB492">
        <v>8087.6248385700001</v>
      </c>
      <c r="BC492">
        <v>22.384512999999998</v>
      </c>
      <c r="BD492">
        <v>319.04531828</v>
      </c>
      <c r="BE492">
        <v>121736.50745242</v>
      </c>
      <c r="BF492">
        <v>106492.39557357</v>
      </c>
      <c r="BG492">
        <v>7.0991667100000004</v>
      </c>
      <c r="BH492">
        <v>164.71428571000001</v>
      </c>
      <c r="BI492">
        <v>174.54761905000001</v>
      </c>
      <c r="BJ492">
        <v>193.61111111</v>
      </c>
      <c r="BK492">
        <v>167.57142856999999</v>
      </c>
      <c r="BL492">
        <v>168.14285713999999</v>
      </c>
      <c r="BM492">
        <v>17.535245</v>
      </c>
      <c r="BN492">
        <v>4.0633350000000004</v>
      </c>
      <c r="BO492">
        <v>0.61674879999999999</v>
      </c>
      <c r="BP492">
        <v>0.6338355</v>
      </c>
      <c r="BQ492">
        <v>36.413788019999998</v>
      </c>
      <c r="BR492">
        <v>105.42857142</v>
      </c>
      <c r="BS492">
        <v>12801.273526000001</v>
      </c>
      <c r="BT492">
        <v>49656.307282419999</v>
      </c>
      <c r="BU492">
        <v>174640.32383742</v>
      </c>
      <c r="BV492">
        <v>1189588.33819057</v>
      </c>
      <c r="BW492">
        <v>1778.98266971</v>
      </c>
      <c r="BX492">
        <v>55.523729789999997</v>
      </c>
      <c r="BY492">
        <v>11.84271942</v>
      </c>
      <c r="BZ492">
        <v>84.142857140000004</v>
      </c>
      <c r="CA492">
        <v>120.53333333</v>
      </c>
      <c r="CB492">
        <v>99.7</v>
      </c>
      <c r="CC492">
        <v>88.958333330000002</v>
      </c>
      <c r="CD492">
        <v>83.071428569999995</v>
      </c>
      <c r="CE492">
        <v>65.714285709999999</v>
      </c>
      <c r="CF492">
        <v>94.416666660000004</v>
      </c>
      <c r="CG492">
        <v>98.729166669999998</v>
      </c>
      <c r="CH492">
        <v>81.933333329999996</v>
      </c>
      <c r="CI492">
        <v>64.285714279999993</v>
      </c>
      <c r="CJ492">
        <v>18</v>
      </c>
      <c r="CK492">
        <v>26.11666666</v>
      </c>
      <c r="CL492">
        <v>20.854166660000001</v>
      </c>
      <c r="CM492">
        <v>20.783333330000001</v>
      </c>
      <c r="CN492">
        <v>18.571428569999998</v>
      </c>
      <c r="CO492">
        <v>4.2178755700000004</v>
      </c>
      <c r="CP492">
        <v>85.142857140000004</v>
      </c>
      <c r="CQ492">
        <v>66.388888890000004</v>
      </c>
      <c r="CR492">
        <v>15</v>
      </c>
      <c r="CS492">
        <v>33.799999999999997</v>
      </c>
      <c r="CT492">
        <v>93.8</v>
      </c>
      <c r="CU492">
        <v>91</v>
      </c>
      <c r="CV492">
        <v>73.055555560000002</v>
      </c>
      <c r="CW492">
        <v>27</v>
      </c>
      <c r="CX492">
        <v>30</v>
      </c>
      <c r="CY492">
        <v>74.333333330000002</v>
      </c>
      <c r="CZ492">
        <v>77.333333330000002</v>
      </c>
      <c r="DA492">
        <v>86.666666660000004</v>
      </c>
      <c r="DB492">
        <v>643.66666666000003</v>
      </c>
      <c r="DC492">
        <v>25.571428569999998</v>
      </c>
      <c r="DD492">
        <v>71.714285709999999</v>
      </c>
      <c r="DE492">
        <v>76.714285709999999</v>
      </c>
      <c r="DF492">
        <v>83.714285709999999</v>
      </c>
      <c r="DG492">
        <v>742.78571427999998</v>
      </c>
      <c r="DH492" t="e">
        <v>#N/A</v>
      </c>
      <c r="DI492" t="e">
        <v>#N/A</v>
      </c>
      <c r="DJ492" t="e">
        <v>#N/A</v>
      </c>
      <c r="DK492" t="e">
        <v>#N/A</v>
      </c>
      <c r="DL492" t="e">
        <v>#N/A</v>
      </c>
      <c r="DM492" t="e">
        <v>#N/A</v>
      </c>
      <c r="DN492" t="e">
        <v>#N/A</v>
      </c>
      <c r="DO492" t="e">
        <v>#N/A</v>
      </c>
      <c r="DP492" t="e">
        <v>#N/A</v>
      </c>
      <c r="DQ492" t="e">
        <v>#N/A</v>
      </c>
      <c r="DR492" t="e">
        <v>#N/A</v>
      </c>
      <c r="DS492" t="e">
        <v>#N/A</v>
      </c>
      <c r="DT492" t="e">
        <v>#N/A</v>
      </c>
      <c r="DU492" t="e">
        <v>#N/A</v>
      </c>
      <c r="DV492" t="e">
        <v>#N/A</v>
      </c>
      <c r="DW492" t="e">
        <v>#N/A</v>
      </c>
      <c r="DX492" t="e">
        <v>#N/A</v>
      </c>
      <c r="DY492" t="e">
        <v>#N/A</v>
      </c>
      <c r="DZ492" t="e">
        <v>#N/A</v>
      </c>
      <c r="EA492" t="e">
        <v>#N/A</v>
      </c>
      <c r="EB492" t="e">
        <v>#N/A</v>
      </c>
      <c r="EC492" t="e">
        <v>#N/A</v>
      </c>
    </row>
    <row r="493" spans="1:133" customFormat="1" x14ac:dyDescent="0.25">
      <c r="A493" t="s">
        <v>1208</v>
      </c>
      <c r="B493" t="s">
        <v>1498</v>
      </c>
      <c r="C493">
        <v>493</v>
      </c>
      <c r="D493">
        <v>225827.17710075143</v>
      </c>
      <c r="E493">
        <v>86.830205955485411</v>
      </c>
      <c r="F493">
        <v>965.5062081027778</v>
      </c>
      <c r="G493">
        <v>49324.530834052333</v>
      </c>
      <c r="H493">
        <v>87</v>
      </c>
      <c r="I493">
        <v>28.575972140000001</v>
      </c>
      <c r="J493">
        <v>29.291592000000001</v>
      </c>
      <c r="K493">
        <v>8.6025805700000006</v>
      </c>
      <c r="L493">
        <v>6.0508470000000001</v>
      </c>
      <c r="M493">
        <v>9200.5714285699996</v>
      </c>
      <c r="N493">
        <v>6608</v>
      </c>
      <c r="O493">
        <v>6464.2857142800003</v>
      </c>
      <c r="P493">
        <v>6507.5714285699996</v>
      </c>
      <c r="Q493">
        <v>6576.5714285699996</v>
      </c>
      <c r="R493">
        <v>6617.2857142800003</v>
      </c>
      <c r="S493">
        <v>2592.5714285700001</v>
      </c>
      <c r="T493">
        <v>2230.7142857099998</v>
      </c>
      <c r="U493">
        <v>2309</v>
      </c>
      <c r="V493">
        <v>2364.5714285700001</v>
      </c>
      <c r="W493">
        <v>2458.1428571400002</v>
      </c>
      <c r="X493">
        <v>21.163930279999999</v>
      </c>
      <c r="Y493">
        <v>0.97384557000000005</v>
      </c>
      <c r="Z493">
        <v>6566.8571428499999</v>
      </c>
      <c r="AA493">
        <v>6532.7142857099998</v>
      </c>
      <c r="AB493">
        <v>6454.8571428499999</v>
      </c>
      <c r="AC493">
        <v>6465.6191142799998</v>
      </c>
      <c r="AD493">
        <v>2762.2857142799999</v>
      </c>
      <c r="AE493">
        <v>2924.5714285700001</v>
      </c>
      <c r="AF493">
        <v>3042.5714285700001</v>
      </c>
      <c r="AG493">
        <v>3214.6104428499998</v>
      </c>
      <c r="AH493">
        <v>63715.189593709998</v>
      </c>
      <c r="AI493">
        <v>11320.54053371</v>
      </c>
      <c r="AJ493">
        <v>-7.9798765700000001</v>
      </c>
      <c r="AK493">
        <v>152.96273771</v>
      </c>
      <c r="AL493">
        <v>225298.80044128001</v>
      </c>
      <c r="AM493">
        <v>51.171714280000003</v>
      </c>
      <c r="AN493">
        <v>2.4657285199999999</v>
      </c>
      <c r="AO493">
        <v>13.268179</v>
      </c>
      <c r="AP493">
        <v>-3.2309000000000001</v>
      </c>
      <c r="AQ493">
        <v>-4.5019285699999996</v>
      </c>
      <c r="AR493">
        <v>-3.2981571399999998</v>
      </c>
      <c r="AS493">
        <v>-2.4532285699999998</v>
      </c>
      <c r="AT493">
        <v>-2.9899142799999998</v>
      </c>
      <c r="AU493">
        <v>366537.65373727999</v>
      </c>
      <c r="AV493">
        <v>302794.66834842</v>
      </c>
      <c r="AW493">
        <v>314987.77216985001</v>
      </c>
      <c r="AX493">
        <v>342690.82745857001</v>
      </c>
      <c r="AY493">
        <v>370736.73553300003</v>
      </c>
      <c r="AZ493">
        <v>23441.155192139999</v>
      </c>
      <c r="BA493">
        <v>689.97999642000002</v>
      </c>
      <c r="BB493">
        <v>4298.1604471399996</v>
      </c>
      <c r="BC493">
        <v>116.89416814</v>
      </c>
      <c r="BD493">
        <v>152.83441113999999</v>
      </c>
      <c r="BE493">
        <v>100648.01802613999</v>
      </c>
      <c r="BF493">
        <v>82845.422448140002</v>
      </c>
      <c r="BG493">
        <v>6.3892887099999998</v>
      </c>
      <c r="BH493">
        <v>594.85714284999995</v>
      </c>
      <c r="BI493">
        <v>571.16666666000003</v>
      </c>
      <c r="BJ493">
        <v>583.64285714000005</v>
      </c>
      <c r="BK493">
        <v>574.71428571000001</v>
      </c>
      <c r="BL493">
        <v>558.14285714000005</v>
      </c>
      <c r="BM493">
        <v>15.991702139999999</v>
      </c>
      <c r="BN493">
        <v>4.2316651600000004</v>
      </c>
      <c r="BO493">
        <v>0.35315285000000002</v>
      </c>
      <c r="BP493">
        <v>0.42384170999999998</v>
      </c>
      <c r="BQ493">
        <v>41.83312797</v>
      </c>
      <c r="BR493">
        <v>449.85714285</v>
      </c>
      <c r="BS493">
        <v>5909.7295662799997</v>
      </c>
      <c r="BT493">
        <v>34402.409783000003</v>
      </c>
      <c r="BU493">
        <v>121834.282507</v>
      </c>
      <c r="BV493">
        <v>1055345.7656444199</v>
      </c>
      <c r="BW493">
        <v>1646.9847145700001</v>
      </c>
      <c r="BX493">
        <v>64.039787660000002</v>
      </c>
      <c r="BY493">
        <v>9.0435358499999996</v>
      </c>
      <c r="BZ493">
        <v>307.21428571000001</v>
      </c>
      <c r="CA493">
        <v>310.71428571000001</v>
      </c>
      <c r="CB493">
        <v>330.73611111000002</v>
      </c>
      <c r="CC493">
        <v>318.25</v>
      </c>
      <c r="CD493">
        <v>307.14285713999999</v>
      </c>
      <c r="CE493">
        <v>239.5</v>
      </c>
      <c r="CF493">
        <v>245.82142856999999</v>
      </c>
      <c r="CG493">
        <v>257.77777777</v>
      </c>
      <c r="CH493">
        <v>245.44444444000001</v>
      </c>
      <c r="CI493">
        <v>234.71428571000001</v>
      </c>
      <c r="CJ493">
        <v>69.142857140000004</v>
      </c>
      <c r="CK493">
        <v>64.892857140000004</v>
      </c>
      <c r="CL493">
        <v>72.958333330000002</v>
      </c>
      <c r="CM493">
        <v>72.805555549999994</v>
      </c>
      <c r="CN493">
        <v>73.571428569999995</v>
      </c>
      <c r="CO493">
        <v>3.2770137099999999</v>
      </c>
      <c r="CP493">
        <v>85.428571419999997</v>
      </c>
      <c r="CQ493">
        <v>68.855555559999999</v>
      </c>
      <c r="CR493">
        <v>16.8</v>
      </c>
      <c r="CS493">
        <v>32.285714280000001</v>
      </c>
      <c r="CT493">
        <v>81.571428569999995</v>
      </c>
      <c r="CU493">
        <v>80.714285709999999</v>
      </c>
      <c r="CV493">
        <v>81.041666669999998</v>
      </c>
      <c r="CW493">
        <v>60.5</v>
      </c>
      <c r="CX493">
        <v>29.571428569999998</v>
      </c>
      <c r="CY493">
        <v>61.428571419999997</v>
      </c>
      <c r="CZ493">
        <v>71.428571419999997</v>
      </c>
      <c r="DA493">
        <v>83.142857140000004</v>
      </c>
      <c r="DB493">
        <v>642.78571427999998</v>
      </c>
      <c r="DC493">
        <v>29.857142849999999</v>
      </c>
      <c r="DD493">
        <v>65.571428569999995</v>
      </c>
      <c r="DE493">
        <v>75.571428569999995</v>
      </c>
      <c r="DF493">
        <v>86.142857140000004</v>
      </c>
      <c r="DG493">
        <v>691.78571427999998</v>
      </c>
      <c r="DH493" t="e">
        <v>#N/A</v>
      </c>
      <c r="DI493" t="e">
        <v>#N/A</v>
      </c>
      <c r="DJ493" t="e">
        <v>#N/A</v>
      </c>
      <c r="DK493" t="e">
        <v>#N/A</v>
      </c>
      <c r="DL493" t="e">
        <v>#N/A</v>
      </c>
      <c r="DM493" t="e">
        <v>#N/A</v>
      </c>
      <c r="DN493" t="e">
        <v>#N/A</v>
      </c>
      <c r="DO493" t="e">
        <v>#N/A</v>
      </c>
      <c r="DP493" t="e">
        <v>#N/A</v>
      </c>
      <c r="DQ493" t="e">
        <v>#N/A</v>
      </c>
      <c r="DR493" t="e">
        <v>#N/A</v>
      </c>
      <c r="DS493" t="e">
        <v>#N/A</v>
      </c>
      <c r="DT493" t="e">
        <v>#N/A</v>
      </c>
      <c r="DU493" t="e">
        <v>#N/A</v>
      </c>
      <c r="DV493" t="e">
        <v>#N/A</v>
      </c>
      <c r="DW493" t="e">
        <v>#N/A</v>
      </c>
      <c r="DX493" t="e">
        <v>#N/A</v>
      </c>
      <c r="DY493" t="e">
        <v>#N/A</v>
      </c>
      <c r="DZ493" t="e">
        <v>#N/A</v>
      </c>
      <c r="EA493" t="e">
        <v>#N/A</v>
      </c>
      <c r="EB493" t="e">
        <v>#N/A</v>
      </c>
      <c r="EC493" t="e">
        <v>#N/A</v>
      </c>
    </row>
    <row r="494" spans="1:133" customFormat="1" x14ac:dyDescent="0.25">
      <c r="A494" t="s">
        <v>1209</v>
      </c>
      <c r="B494" t="s">
        <v>1499</v>
      </c>
      <c r="C494">
        <v>494</v>
      </c>
      <c r="D494">
        <v>94842.357046919074</v>
      </c>
      <c r="E494">
        <v>124.91265365909783</v>
      </c>
      <c r="F494">
        <v>846.68865270009019</v>
      </c>
      <c r="G494">
        <v>75830.730214645562</v>
      </c>
      <c r="H494">
        <v>73.714285709999999</v>
      </c>
      <c r="I494">
        <v>26.085476709999998</v>
      </c>
      <c r="J494">
        <v>19.51760114</v>
      </c>
      <c r="K494">
        <v>10.094862709999999</v>
      </c>
      <c r="L494">
        <v>6.52225828</v>
      </c>
      <c r="M494">
        <v>2977.2857142799999</v>
      </c>
      <c r="N494">
        <v>2200.1428571400002</v>
      </c>
      <c r="O494">
        <v>2147.42857142</v>
      </c>
      <c r="P494">
        <v>2166.2857142799999</v>
      </c>
      <c r="Q494">
        <v>2183</v>
      </c>
      <c r="R494">
        <v>2197.5714285700001</v>
      </c>
      <c r="S494">
        <v>777.14285714000005</v>
      </c>
      <c r="T494">
        <v>704.85714284999995</v>
      </c>
      <c r="U494">
        <v>721.28571427999998</v>
      </c>
      <c r="V494">
        <v>731.14285714000005</v>
      </c>
      <c r="W494">
        <v>749</v>
      </c>
      <c r="X494">
        <v>25.017737</v>
      </c>
      <c r="Y494">
        <v>1.0580541400000001</v>
      </c>
      <c r="Z494">
        <v>2197.2857142799999</v>
      </c>
      <c r="AA494">
        <v>2171.7142857099998</v>
      </c>
      <c r="AB494">
        <v>2151.5714285700001</v>
      </c>
      <c r="AC494">
        <v>2127.0007714200001</v>
      </c>
      <c r="AD494">
        <v>817.28571427999998</v>
      </c>
      <c r="AE494">
        <v>866.42857142000003</v>
      </c>
      <c r="AF494">
        <v>907.14285714000005</v>
      </c>
      <c r="AG494">
        <v>966.67544284999997</v>
      </c>
      <c r="AH494">
        <v>69741.519246419994</v>
      </c>
      <c r="AI494">
        <v>14706.16596785</v>
      </c>
      <c r="AJ494">
        <v>16.988496420000001</v>
      </c>
      <c r="AK494">
        <v>91.851075420000001</v>
      </c>
      <c r="AL494">
        <v>267012.87659185001</v>
      </c>
      <c r="AM494">
        <v>55.064857140000001</v>
      </c>
      <c r="AN494">
        <v>1.97991279</v>
      </c>
      <c r="AO494">
        <v>14.79895771</v>
      </c>
      <c r="AP494">
        <v>10.48564285</v>
      </c>
      <c r="AQ494">
        <v>3.9651285700000001</v>
      </c>
      <c r="AR494">
        <v>4.3239714200000003</v>
      </c>
      <c r="AS494">
        <v>5.55248571</v>
      </c>
      <c r="AT494">
        <v>5.8271428500000004</v>
      </c>
      <c r="AU494">
        <v>408809.91459871002</v>
      </c>
      <c r="AV494">
        <v>318484.96713871002</v>
      </c>
      <c r="AW494">
        <v>320237.91116399999</v>
      </c>
      <c r="AX494">
        <v>365223.77251614002</v>
      </c>
      <c r="AY494">
        <v>369085.51414957002</v>
      </c>
      <c r="AZ494">
        <v>27247.26784285</v>
      </c>
      <c r="BA494">
        <v>917.70469314000002</v>
      </c>
      <c r="BB494">
        <v>5911.9816618499999</v>
      </c>
      <c r="BC494">
        <v>118.88731214000001</v>
      </c>
      <c r="BD494">
        <v>332.22124042000002</v>
      </c>
      <c r="BE494">
        <v>128337.12229057</v>
      </c>
      <c r="BF494">
        <v>104187.35002757001</v>
      </c>
      <c r="BG494">
        <v>6.63573814</v>
      </c>
      <c r="BH494">
        <v>196.42857142</v>
      </c>
      <c r="BI494">
        <v>186.69047619</v>
      </c>
      <c r="BJ494">
        <v>190.18055555000001</v>
      </c>
      <c r="BK494">
        <v>187.71428571000001</v>
      </c>
      <c r="BL494">
        <v>187.85714285</v>
      </c>
      <c r="BM494">
        <v>17.910308279999999</v>
      </c>
      <c r="BN494">
        <v>8.2883425000000006</v>
      </c>
      <c r="BO494">
        <v>0.36390465999999999</v>
      </c>
      <c r="BP494">
        <v>0.33636159999999998</v>
      </c>
      <c r="BQ494">
        <v>41.410709789999999</v>
      </c>
      <c r="BR494">
        <v>190.85714285</v>
      </c>
      <c r="BS494">
        <v>7333.53755628</v>
      </c>
      <c r="BT494">
        <v>35725.598930849999</v>
      </c>
      <c r="BU494">
        <v>136956.07390513999</v>
      </c>
      <c r="BV494">
        <v>1344976.24739642</v>
      </c>
      <c r="BW494">
        <v>2066.6884871399998</v>
      </c>
      <c r="BX494">
        <v>68.43066958</v>
      </c>
      <c r="BY494">
        <v>8.1556250000000006</v>
      </c>
      <c r="BZ494">
        <v>81.142857140000004</v>
      </c>
      <c r="CA494">
        <v>83.583333330000002</v>
      </c>
      <c r="CB494">
        <v>74.666666660000004</v>
      </c>
      <c r="CC494">
        <v>80.547619040000001</v>
      </c>
      <c r="CD494">
        <v>80.928571419999997</v>
      </c>
      <c r="CE494">
        <v>64.214285709999999</v>
      </c>
      <c r="CF494">
        <v>70.233333329999994</v>
      </c>
      <c r="CG494">
        <v>63.45</v>
      </c>
      <c r="CH494">
        <v>65.178571419999997</v>
      </c>
      <c r="CI494">
        <v>65.5</v>
      </c>
      <c r="CJ494">
        <v>16.857142849999999</v>
      </c>
      <c r="CK494">
        <v>16.883333329999999</v>
      </c>
      <c r="CL494">
        <v>11.21666666</v>
      </c>
      <c r="CM494">
        <v>15.36904762</v>
      </c>
      <c r="CN494">
        <v>15.5</v>
      </c>
      <c r="CO494">
        <v>2.6920975700000001</v>
      </c>
      <c r="CP494">
        <v>88</v>
      </c>
      <c r="CR494">
        <v>14.666666660000001</v>
      </c>
      <c r="CS494">
        <v>33</v>
      </c>
      <c r="CT494">
        <v>89.714285709999999</v>
      </c>
      <c r="CU494">
        <v>86.571428569999995</v>
      </c>
      <c r="CW494">
        <v>58</v>
      </c>
      <c r="CX494">
        <v>31.857142849999999</v>
      </c>
      <c r="CY494">
        <v>74.571428569999995</v>
      </c>
      <c r="CZ494">
        <v>79.857142850000002</v>
      </c>
      <c r="DA494">
        <v>91.571428569999995</v>
      </c>
      <c r="DB494">
        <v>738.71428571000001</v>
      </c>
      <c r="DC494">
        <v>33.571428570000002</v>
      </c>
      <c r="DD494">
        <v>76.428571419999997</v>
      </c>
      <c r="DE494">
        <v>81.857142850000002</v>
      </c>
      <c r="DF494">
        <v>90.285714279999993</v>
      </c>
      <c r="DG494">
        <v>810.28571427999998</v>
      </c>
      <c r="DH494" t="e">
        <v>#N/A</v>
      </c>
      <c r="DI494" t="e">
        <v>#N/A</v>
      </c>
      <c r="DJ494" t="e">
        <v>#N/A</v>
      </c>
      <c r="DK494" t="e">
        <v>#N/A</v>
      </c>
      <c r="DL494" t="e">
        <v>#N/A</v>
      </c>
      <c r="DM494" t="e">
        <v>#N/A</v>
      </c>
      <c r="DN494" t="e">
        <v>#N/A</v>
      </c>
      <c r="DO494" t="e">
        <v>#N/A</v>
      </c>
      <c r="DP494" t="e">
        <v>#N/A</v>
      </c>
      <c r="DQ494" t="e">
        <v>#N/A</v>
      </c>
      <c r="DR494" t="e">
        <v>#N/A</v>
      </c>
      <c r="DS494" t="e">
        <v>#N/A</v>
      </c>
      <c r="DT494" t="e">
        <v>#N/A</v>
      </c>
      <c r="DU494" t="e">
        <v>#N/A</v>
      </c>
      <c r="DV494" t="e">
        <v>#N/A</v>
      </c>
      <c r="DW494" t="e">
        <v>#N/A</v>
      </c>
      <c r="DX494" t="e">
        <v>#N/A</v>
      </c>
      <c r="DY494" t="e">
        <v>#N/A</v>
      </c>
      <c r="DZ494" t="e">
        <v>#N/A</v>
      </c>
      <c r="EA494" t="e">
        <v>#N/A</v>
      </c>
      <c r="EB494" t="e">
        <v>#N/A</v>
      </c>
      <c r="EC494" t="e">
        <v>#N/A</v>
      </c>
    </row>
    <row r="495" spans="1:133" customFormat="1" x14ac:dyDescent="0.25">
      <c r="A495" t="s">
        <v>1210</v>
      </c>
      <c r="B495" t="s">
        <v>1500</v>
      </c>
      <c r="C495">
        <v>495</v>
      </c>
      <c r="D495">
        <v>50993.372275199996</v>
      </c>
      <c r="E495">
        <v>77.374678183942194</v>
      </c>
      <c r="F495">
        <v>1205.0321472355381</v>
      </c>
      <c r="G495">
        <v>48031.05651885477</v>
      </c>
      <c r="H495">
        <v>55.857142850000002</v>
      </c>
      <c r="I495">
        <v>28.226910849999999</v>
      </c>
      <c r="J495">
        <v>20.673281280000001</v>
      </c>
      <c r="K495">
        <v>14.528072570000001</v>
      </c>
      <c r="L495">
        <v>8.7996099999999995</v>
      </c>
      <c r="M495">
        <v>2050.7142857099998</v>
      </c>
      <c r="N495">
        <v>1479.42857142</v>
      </c>
      <c r="O495">
        <v>1442.71428571</v>
      </c>
      <c r="P495">
        <v>1462.5714285700001</v>
      </c>
      <c r="Q495">
        <v>1481.42857142</v>
      </c>
      <c r="R495">
        <v>1492.1428571399999</v>
      </c>
      <c r="S495">
        <v>571.28571427999998</v>
      </c>
      <c r="T495">
        <v>539.14285714000005</v>
      </c>
      <c r="U495">
        <v>542.42857142000003</v>
      </c>
      <c r="V495">
        <v>543.85714284999995</v>
      </c>
      <c r="W495">
        <v>552.14285714000005</v>
      </c>
      <c r="X495">
        <v>31.222094850000001</v>
      </c>
      <c r="Y495">
        <v>1.51783614</v>
      </c>
      <c r="Z495">
        <v>1465</v>
      </c>
      <c r="AA495">
        <v>1453.71428571</v>
      </c>
      <c r="AB495">
        <v>1446.8571428499999</v>
      </c>
      <c r="AC495">
        <v>1436.46667142</v>
      </c>
      <c r="AD495">
        <v>606</v>
      </c>
      <c r="AE495">
        <v>624.57142856999997</v>
      </c>
      <c r="AF495">
        <v>635.14285714000005</v>
      </c>
      <c r="AG495">
        <v>652.06645714000001</v>
      </c>
      <c r="AH495">
        <v>84903.741841419993</v>
      </c>
      <c r="AI495">
        <v>22272.38059728</v>
      </c>
      <c r="AJ495">
        <v>3.13358442</v>
      </c>
      <c r="AK495">
        <v>36.423980569999998</v>
      </c>
      <c r="AL495">
        <v>299919.86735571001</v>
      </c>
      <c r="AM495">
        <v>55.435000000000002</v>
      </c>
      <c r="AN495">
        <v>2.0335246100000002</v>
      </c>
      <c r="AO495">
        <v>17.160756849999999</v>
      </c>
      <c r="AP495">
        <v>5.0650428500000002</v>
      </c>
      <c r="AQ495">
        <v>9.6621285700000001</v>
      </c>
      <c r="AR495">
        <v>4.5927571399999998</v>
      </c>
      <c r="AS495">
        <v>5.76645714</v>
      </c>
      <c r="AT495">
        <v>2.6787714199999999</v>
      </c>
      <c r="AU495">
        <v>450408.97407328</v>
      </c>
      <c r="AV495">
        <v>329306.02201542002</v>
      </c>
      <c r="AW495">
        <v>314112.60730233003</v>
      </c>
      <c r="AX495">
        <v>375063.92935356998</v>
      </c>
      <c r="AY495">
        <v>390738.37656027998</v>
      </c>
      <c r="AZ495">
        <v>28847.446754569999</v>
      </c>
      <c r="BA495">
        <v>941.73639814000001</v>
      </c>
      <c r="BB495">
        <v>7649.3974832800004</v>
      </c>
      <c r="BC495">
        <v>22.384512999999998</v>
      </c>
      <c r="BD495">
        <v>335.33598214</v>
      </c>
      <c r="BE495">
        <v>118755.87683542</v>
      </c>
      <c r="BF495">
        <v>102428.06669742</v>
      </c>
      <c r="BG495">
        <v>6.8087154200000004</v>
      </c>
      <c r="BH495">
        <v>136.42857142</v>
      </c>
      <c r="BI495">
        <v>149.78571428000001</v>
      </c>
      <c r="BJ495">
        <v>167.97222221999999</v>
      </c>
      <c r="BK495">
        <v>144.71428571000001</v>
      </c>
      <c r="BL495">
        <v>145.14285713999999</v>
      </c>
      <c r="BM495">
        <v>16.776765569999998</v>
      </c>
      <c r="BN495">
        <v>5.4177799999999996</v>
      </c>
      <c r="BO495">
        <v>0.60119979999999995</v>
      </c>
      <c r="BP495">
        <v>0.6338355</v>
      </c>
      <c r="BQ495">
        <v>35.41206408</v>
      </c>
      <c r="BR495">
        <v>120</v>
      </c>
      <c r="BS495">
        <v>13287.22564542</v>
      </c>
      <c r="BT495">
        <v>51392.047020569997</v>
      </c>
      <c r="BU495">
        <v>180715.70556241999</v>
      </c>
      <c r="BV495">
        <v>1166898.7516427101</v>
      </c>
      <c r="BW495">
        <v>1855.32712214</v>
      </c>
      <c r="BX495">
        <v>50.061156150000002</v>
      </c>
      <c r="BY495">
        <v>12.761137140000001</v>
      </c>
      <c r="BZ495">
        <v>79.214285709999999</v>
      </c>
      <c r="CA495">
        <v>105.56666666</v>
      </c>
      <c r="CB495">
        <v>81.599999999999994</v>
      </c>
      <c r="CC495">
        <v>74.416666660000004</v>
      </c>
      <c r="CD495">
        <v>75.5</v>
      </c>
      <c r="CE495">
        <v>63.142857139999997</v>
      </c>
      <c r="CF495">
        <v>84.716666660000001</v>
      </c>
      <c r="CG495">
        <v>81.979166669999998</v>
      </c>
      <c r="CH495">
        <v>70.25</v>
      </c>
      <c r="CI495">
        <v>59.214285709999999</v>
      </c>
      <c r="CJ495">
        <v>15.64285714</v>
      </c>
      <c r="CK495">
        <v>20.85</v>
      </c>
      <c r="CL495">
        <v>14.979166660000001</v>
      </c>
      <c r="CM495">
        <v>17.729166660000001</v>
      </c>
      <c r="CN495">
        <v>16.214285709999999</v>
      </c>
      <c r="CO495">
        <v>4.4900264200000004</v>
      </c>
      <c r="CP495">
        <v>85.142857140000004</v>
      </c>
      <c r="CQ495">
        <v>66.388888890000004</v>
      </c>
      <c r="CR495">
        <v>15</v>
      </c>
      <c r="CS495">
        <v>35.6</v>
      </c>
      <c r="CT495">
        <v>93.8</v>
      </c>
      <c r="CU495">
        <v>90</v>
      </c>
      <c r="CV495">
        <v>73.055555560000002</v>
      </c>
      <c r="CW495">
        <v>52</v>
      </c>
      <c r="CX495">
        <v>30</v>
      </c>
      <c r="CY495">
        <v>72.666666660000004</v>
      </c>
      <c r="CZ495">
        <v>78.5</v>
      </c>
      <c r="DA495">
        <v>87.333333330000002</v>
      </c>
      <c r="DB495">
        <v>598.91666666000003</v>
      </c>
      <c r="DC495">
        <v>24.571428569999998</v>
      </c>
      <c r="DD495">
        <v>67.428571419999997</v>
      </c>
      <c r="DE495">
        <v>74.714285709999999</v>
      </c>
      <c r="DF495">
        <v>86.142857140000004</v>
      </c>
      <c r="DG495">
        <v>805.71428571000001</v>
      </c>
      <c r="DH495" t="e">
        <v>#N/A</v>
      </c>
      <c r="DI495" t="e">
        <v>#N/A</v>
      </c>
      <c r="DJ495" t="e">
        <v>#N/A</v>
      </c>
      <c r="DK495" t="e">
        <v>#N/A</v>
      </c>
      <c r="DL495" t="e">
        <v>#N/A</v>
      </c>
      <c r="DM495" t="e">
        <v>#N/A</v>
      </c>
      <c r="DN495" t="e">
        <v>#N/A</v>
      </c>
      <c r="DO495" t="e">
        <v>#N/A</v>
      </c>
      <c r="DP495" t="e">
        <v>#N/A</v>
      </c>
      <c r="DQ495" t="e">
        <v>#N/A</v>
      </c>
      <c r="DR495" t="e">
        <v>#N/A</v>
      </c>
      <c r="DS495" t="e">
        <v>#N/A</v>
      </c>
      <c r="DT495" t="e">
        <v>#N/A</v>
      </c>
      <c r="DU495" t="e">
        <v>#N/A</v>
      </c>
      <c r="DV495" t="e">
        <v>#N/A</v>
      </c>
      <c r="DW495" t="e">
        <v>#N/A</v>
      </c>
      <c r="DX495" t="e">
        <v>#N/A</v>
      </c>
      <c r="DY495" t="e">
        <v>#N/A</v>
      </c>
      <c r="DZ495" t="e">
        <v>#N/A</v>
      </c>
      <c r="EA495" t="e">
        <v>#N/A</v>
      </c>
      <c r="EB495" t="e">
        <v>#N/A</v>
      </c>
      <c r="EC495" t="e">
        <v>#N/A</v>
      </c>
    </row>
    <row r="496" spans="1:133" customFormat="1" x14ac:dyDescent="0.25">
      <c r="A496" t="s">
        <v>1211</v>
      </c>
      <c r="B496" t="s">
        <v>1501</v>
      </c>
      <c r="C496">
        <v>496</v>
      </c>
      <c r="D496">
        <v>207066.03989340001</v>
      </c>
      <c r="E496">
        <v>122.18094415551666</v>
      </c>
      <c r="F496">
        <v>652.62481393686062</v>
      </c>
      <c r="G496">
        <v>54065.76052093193</v>
      </c>
      <c r="H496">
        <v>92.571428569999995</v>
      </c>
      <c r="I496">
        <v>25.605963419999998</v>
      </c>
      <c r="J496">
        <v>31.275157419999999</v>
      </c>
      <c r="K496">
        <v>6.7245717100000002</v>
      </c>
      <c r="L496">
        <v>4.1117031400000004</v>
      </c>
      <c r="M496">
        <v>8146.5714285699996</v>
      </c>
      <c r="N496">
        <v>6076.2857142800003</v>
      </c>
      <c r="O496">
        <v>5899</v>
      </c>
      <c r="P496">
        <v>5960.8571428499999</v>
      </c>
      <c r="Q496">
        <v>5993.4285714199996</v>
      </c>
      <c r="R496">
        <v>6052.2857142800003</v>
      </c>
      <c r="S496">
        <v>2070.2857142799999</v>
      </c>
      <c r="T496">
        <v>1636.42857142</v>
      </c>
      <c r="U496">
        <v>1735.71428571</v>
      </c>
      <c r="V496">
        <v>1800.8571428499999</v>
      </c>
      <c r="W496">
        <v>1923.42857142</v>
      </c>
      <c r="X496">
        <v>16.078047420000001</v>
      </c>
      <c r="Y496">
        <v>0.59070299999999998</v>
      </c>
      <c r="Z496">
        <v>6079.2857142800003</v>
      </c>
      <c r="AA496">
        <v>6048.4285714199996</v>
      </c>
      <c r="AB496">
        <v>6028.4285714199996</v>
      </c>
      <c r="AC496">
        <v>6033.0585857100004</v>
      </c>
      <c r="AD496">
        <v>2208.7142857099998</v>
      </c>
      <c r="AE496">
        <v>2378.1428571400002</v>
      </c>
      <c r="AF496">
        <v>2509.5714285700001</v>
      </c>
      <c r="AG496">
        <v>2703.2816142800002</v>
      </c>
      <c r="AH496">
        <v>56917.190987419999</v>
      </c>
      <c r="AI496">
        <v>7503.8804372799996</v>
      </c>
      <c r="AJ496">
        <v>-48.823629420000003</v>
      </c>
      <c r="AK496">
        <v>81.261333570000005</v>
      </c>
      <c r="AL496">
        <v>223904.33386213999</v>
      </c>
      <c r="AM496">
        <v>64.747142850000003</v>
      </c>
      <c r="AN496">
        <v>1.8624036799999999</v>
      </c>
      <c r="AO496">
        <v>2.9260705699999998</v>
      </c>
      <c r="AP496">
        <v>-12.14421428</v>
      </c>
      <c r="AQ496">
        <v>-9.8701142799999992</v>
      </c>
      <c r="AR496">
        <v>-11.12664285</v>
      </c>
      <c r="AS496">
        <v>-10.602471420000001</v>
      </c>
      <c r="AT496">
        <v>-14.463185709999999</v>
      </c>
      <c r="AU496">
        <v>276433.38700185</v>
      </c>
      <c r="AV496">
        <v>226376.82485599999</v>
      </c>
      <c r="AW496">
        <v>224963.02648199999</v>
      </c>
      <c r="AX496">
        <v>257115.72741428</v>
      </c>
      <c r="AY496">
        <v>250066.389799</v>
      </c>
      <c r="AZ496">
        <v>16635.831793000001</v>
      </c>
      <c r="BA496">
        <v>212.80940899999999</v>
      </c>
      <c r="BB496">
        <v>2232.0923121400001</v>
      </c>
      <c r="BC496">
        <v>199.53793328</v>
      </c>
      <c r="BD496">
        <v>120.48947613999999</v>
      </c>
      <c r="BE496">
        <v>80964.192784850005</v>
      </c>
      <c r="BF496">
        <v>66060.051005849993</v>
      </c>
      <c r="BG496">
        <v>6.0352102800000003</v>
      </c>
      <c r="BH496">
        <v>488.85714285</v>
      </c>
      <c r="BI496">
        <v>486.69047619000003</v>
      </c>
      <c r="BJ496">
        <v>502.96428571000001</v>
      </c>
      <c r="BK496">
        <v>472.14285713999999</v>
      </c>
      <c r="BL496">
        <v>468.42857142000003</v>
      </c>
      <c r="BM496">
        <v>15.32880142</v>
      </c>
      <c r="BN496">
        <v>3.0598002000000002</v>
      </c>
      <c r="BO496">
        <v>0.22011127999999999</v>
      </c>
      <c r="BP496">
        <v>0.51365114000000001</v>
      </c>
      <c r="BQ496">
        <v>35.578357369999999</v>
      </c>
      <c r="BR496">
        <v>485</v>
      </c>
      <c r="BS496">
        <v>4657.7150140000003</v>
      </c>
      <c r="BT496">
        <v>35937.841400420002</v>
      </c>
      <c r="BU496">
        <v>140678.68220084999</v>
      </c>
      <c r="BV496">
        <v>1010925.55187442</v>
      </c>
      <c r="BW496">
        <v>1901.3937980000001</v>
      </c>
      <c r="BX496">
        <v>53.910094030000003</v>
      </c>
      <c r="BY496">
        <v>9.7366397100000004</v>
      </c>
      <c r="BZ496">
        <v>286.5</v>
      </c>
      <c r="CA496">
        <v>245.48809523</v>
      </c>
      <c r="CB496">
        <v>231.03333333</v>
      </c>
      <c r="CC496">
        <v>252.22619047000001</v>
      </c>
      <c r="CD496">
        <v>264.07142857000002</v>
      </c>
      <c r="CE496">
        <v>199.35714285</v>
      </c>
      <c r="CF496">
        <v>179.57142856999999</v>
      </c>
      <c r="CG496">
        <v>172.26666666</v>
      </c>
      <c r="CH496">
        <v>178.5</v>
      </c>
      <c r="CI496">
        <v>184</v>
      </c>
      <c r="CJ496">
        <v>87.5</v>
      </c>
      <c r="CK496">
        <v>65.916666660000004</v>
      </c>
      <c r="CL496">
        <v>58.766666659999999</v>
      </c>
      <c r="CM496">
        <v>73.726190470000006</v>
      </c>
      <c r="CN496">
        <v>79.428571419999997</v>
      </c>
      <c r="CO496">
        <v>3.5515428500000001</v>
      </c>
      <c r="CP496">
        <v>84.5</v>
      </c>
      <c r="CQ496">
        <v>84.847222220000006</v>
      </c>
      <c r="CR496">
        <v>14.285714280000001</v>
      </c>
      <c r="CS496">
        <v>31.285714280000001</v>
      </c>
      <c r="CT496">
        <v>80.142857140000004</v>
      </c>
      <c r="CU496">
        <v>78.428571419999997</v>
      </c>
      <c r="CV496">
        <v>77.076388879999996</v>
      </c>
      <c r="CW496">
        <v>37.285714280000001</v>
      </c>
      <c r="CX496">
        <v>30.714285709999999</v>
      </c>
      <c r="CY496">
        <v>64.571428569999995</v>
      </c>
      <c r="CZ496">
        <v>71.142857140000004</v>
      </c>
      <c r="DA496">
        <v>82.285714279999993</v>
      </c>
      <c r="DB496">
        <v>483.78571427999998</v>
      </c>
      <c r="DC496">
        <v>29.428571420000001</v>
      </c>
      <c r="DD496">
        <v>63.857142850000002</v>
      </c>
      <c r="DE496">
        <v>68.857142850000002</v>
      </c>
      <c r="DF496">
        <v>81.857142850000002</v>
      </c>
      <c r="DG496">
        <v>662.57142856999997</v>
      </c>
      <c r="DH496" t="e">
        <v>#N/A</v>
      </c>
      <c r="DI496" t="e">
        <v>#N/A</v>
      </c>
      <c r="DJ496" t="e">
        <v>#N/A</v>
      </c>
      <c r="DK496" t="e">
        <v>#N/A</v>
      </c>
      <c r="DL496" t="e">
        <v>#N/A</v>
      </c>
      <c r="DM496" t="e">
        <v>#N/A</v>
      </c>
      <c r="DN496" t="e">
        <v>#N/A</v>
      </c>
      <c r="DO496" t="e">
        <v>#N/A</v>
      </c>
      <c r="DP496" t="e">
        <v>#N/A</v>
      </c>
      <c r="DQ496" t="e">
        <v>#N/A</v>
      </c>
      <c r="DR496" t="e">
        <v>#N/A</v>
      </c>
      <c r="DS496" t="e">
        <v>#N/A</v>
      </c>
      <c r="DT496" t="e">
        <v>#N/A</v>
      </c>
      <c r="DU496" t="e">
        <v>#N/A</v>
      </c>
      <c r="DV496" t="e">
        <v>#N/A</v>
      </c>
      <c r="DW496" t="e">
        <v>#N/A</v>
      </c>
      <c r="DX496" t="e">
        <v>#N/A</v>
      </c>
      <c r="DY496" t="e">
        <v>#N/A</v>
      </c>
      <c r="DZ496" t="e">
        <v>#N/A</v>
      </c>
      <c r="EA496" t="e">
        <v>#N/A</v>
      </c>
      <c r="EB496" t="e">
        <v>#N/A</v>
      </c>
      <c r="EC496" t="e">
        <v>#N/A</v>
      </c>
    </row>
    <row r="497" spans="1:133" customFormat="1" x14ac:dyDescent="0.25">
      <c r="A497" t="s">
        <v>1212</v>
      </c>
      <c r="B497" t="s">
        <v>1502</v>
      </c>
      <c r="C497">
        <v>497</v>
      </c>
      <c r="D497">
        <v>447092.66341950977</v>
      </c>
      <c r="E497">
        <v>68.167552382767411</v>
      </c>
      <c r="F497">
        <v>1121.1111686554225</v>
      </c>
      <c r="G497">
        <v>57251.854674470844</v>
      </c>
      <c r="H497">
        <v>88</v>
      </c>
      <c r="I497">
        <v>27.649730139999999</v>
      </c>
      <c r="J497">
        <v>28.35800442</v>
      </c>
      <c r="K497">
        <v>9.4557000000000002</v>
      </c>
      <c r="L497">
        <v>6.0290905700000001</v>
      </c>
      <c r="M497">
        <v>19796.142857139999</v>
      </c>
      <c r="N497">
        <v>14313.28571428</v>
      </c>
      <c r="O497">
        <v>13830.57142857</v>
      </c>
      <c r="P497">
        <v>13976.85714285</v>
      </c>
      <c r="Q497">
        <v>14157.142857139999</v>
      </c>
      <c r="R497">
        <v>14271.714285710001</v>
      </c>
      <c r="S497">
        <v>5482.8571428499999</v>
      </c>
      <c r="T497">
        <v>4913</v>
      </c>
      <c r="U497">
        <v>5059.2857142800003</v>
      </c>
      <c r="V497">
        <v>5150.5714285699996</v>
      </c>
      <c r="W497">
        <v>5290.5714285699996</v>
      </c>
      <c r="X497">
        <v>21.83382228</v>
      </c>
      <c r="Y497">
        <v>1.0544655700000001</v>
      </c>
      <c r="Z497">
        <v>14496.85714285</v>
      </c>
      <c r="AA497">
        <v>14479.42857142</v>
      </c>
      <c r="AB497">
        <v>14218.142857139999</v>
      </c>
      <c r="AC497">
        <v>14131.420400000001</v>
      </c>
      <c r="AD497">
        <v>5856.4285714199996</v>
      </c>
      <c r="AE497">
        <v>6183.1428571400002</v>
      </c>
      <c r="AF497">
        <v>6390.1428571400002</v>
      </c>
      <c r="AG497">
        <v>6650.9475142800002</v>
      </c>
      <c r="AH497">
        <v>69031.296120280007</v>
      </c>
      <c r="AI497">
        <v>12700.19623542</v>
      </c>
      <c r="AJ497">
        <v>41.705095999999998</v>
      </c>
      <c r="AK497">
        <v>131.94843599999999</v>
      </c>
      <c r="AL497">
        <v>249531.430406</v>
      </c>
      <c r="AM497">
        <v>56.794857139999998</v>
      </c>
      <c r="AN497">
        <v>2.6837869099999998</v>
      </c>
      <c r="AO497">
        <v>9.3781097100000004</v>
      </c>
      <c r="AP497">
        <v>3.1771857099999998</v>
      </c>
      <c r="AQ497">
        <v>-0.80641428000000004</v>
      </c>
      <c r="AR497">
        <v>-0.71247141999999997</v>
      </c>
      <c r="AS497">
        <v>0.76271427999999997</v>
      </c>
      <c r="AT497">
        <v>2.6709999999999998</v>
      </c>
      <c r="AU497">
        <v>376589.46535200003</v>
      </c>
      <c r="AV497">
        <v>287240.04382600001</v>
      </c>
      <c r="AW497">
        <v>290773.85568257002</v>
      </c>
      <c r="AX497">
        <v>320198.12481256999</v>
      </c>
      <c r="AY497">
        <v>346833.64153157</v>
      </c>
      <c r="AZ497">
        <v>24582.344727709999</v>
      </c>
      <c r="BA497">
        <v>542.38228714000002</v>
      </c>
      <c r="BB497">
        <v>4683.5500055700004</v>
      </c>
      <c r="BC497">
        <v>117.92045571</v>
      </c>
      <c r="BD497">
        <v>138.33203284999999</v>
      </c>
      <c r="BE497">
        <v>103005.88116785001</v>
      </c>
      <c r="BF497">
        <v>88849.294177710006</v>
      </c>
      <c r="BG497">
        <v>6.8553202000000004</v>
      </c>
      <c r="BH497">
        <v>1331</v>
      </c>
      <c r="BI497">
        <v>1376.08333333</v>
      </c>
      <c r="BJ497">
        <v>1385.6309523800001</v>
      </c>
      <c r="BK497">
        <v>1367.1428571399999</v>
      </c>
      <c r="BL497">
        <v>1336.71428571</v>
      </c>
      <c r="BM497">
        <v>17.394683000000001</v>
      </c>
      <c r="BN497">
        <v>4.7451607500000001</v>
      </c>
      <c r="BO497">
        <v>0.29705816000000002</v>
      </c>
      <c r="BP497">
        <v>0.51336599999999999</v>
      </c>
      <c r="BQ497">
        <v>33.127790709999999</v>
      </c>
      <c r="BR497">
        <v>1124.6666666599999</v>
      </c>
      <c r="BS497">
        <v>7086.0754181399998</v>
      </c>
      <c r="BT497">
        <v>39802.522172999998</v>
      </c>
      <c r="BU497">
        <v>143903.23455513999</v>
      </c>
      <c r="BV497">
        <v>974332.70646916004</v>
      </c>
      <c r="BW497">
        <v>2379.9335935700001</v>
      </c>
      <c r="BX497">
        <v>59.328556839999997</v>
      </c>
      <c r="BY497">
        <v>11.720761830000001</v>
      </c>
      <c r="BZ497">
        <v>822.91666666000003</v>
      </c>
      <c r="CA497">
        <v>790.63888887999997</v>
      </c>
      <c r="CB497">
        <v>775.35714284999995</v>
      </c>
      <c r="CC497">
        <v>771.90476190000004</v>
      </c>
      <c r="CD497">
        <v>786.71428571000001</v>
      </c>
      <c r="CE497">
        <v>642.25</v>
      </c>
      <c r="CF497">
        <v>620.70833332999996</v>
      </c>
      <c r="CG497">
        <v>608.51190475999999</v>
      </c>
      <c r="CH497">
        <v>603.96428571000001</v>
      </c>
      <c r="CI497">
        <v>612.57142856999997</v>
      </c>
      <c r="CJ497">
        <v>183.08333332999999</v>
      </c>
      <c r="CK497">
        <v>169.93055555000001</v>
      </c>
      <c r="CL497">
        <v>166.84523809000001</v>
      </c>
      <c r="CM497">
        <v>167.94047619</v>
      </c>
      <c r="CN497">
        <v>173.85714285</v>
      </c>
      <c r="CO497">
        <v>4.1355758299999996</v>
      </c>
      <c r="CP497">
        <v>85.571428569999995</v>
      </c>
      <c r="CQ497">
        <v>77.582551069999994</v>
      </c>
      <c r="CR497">
        <v>15.71428571</v>
      </c>
      <c r="CS497">
        <v>33.285714280000001</v>
      </c>
      <c r="CT497">
        <v>84.571428569999995</v>
      </c>
      <c r="CU497">
        <v>84.428571419999997</v>
      </c>
      <c r="CV497">
        <v>78.660180120000007</v>
      </c>
      <c r="CW497">
        <v>52</v>
      </c>
      <c r="CX497">
        <v>32.857142850000002</v>
      </c>
      <c r="CY497">
        <v>69.142857140000004</v>
      </c>
      <c r="CZ497">
        <v>76.857142850000002</v>
      </c>
      <c r="DA497">
        <v>86.428571419999997</v>
      </c>
      <c r="DB497">
        <v>570.64285714000005</v>
      </c>
      <c r="DC497">
        <v>33.857142850000002</v>
      </c>
      <c r="DD497">
        <v>70.714285709999999</v>
      </c>
      <c r="DE497">
        <v>78.571428569999995</v>
      </c>
      <c r="DF497">
        <v>87.571428569999995</v>
      </c>
      <c r="DG497">
        <v>735.92857142000003</v>
      </c>
      <c r="DH497" t="e">
        <v>#N/A</v>
      </c>
      <c r="DI497" t="e">
        <v>#N/A</v>
      </c>
      <c r="DJ497" t="e">
        <v>#N/A</v>
      </c>
      <c r="DK497" t="e">
        <v>#N/A</v>
      </c>
      <c r="DL497" t="e">
        <v>#N/A</v>
      </c>
      <c r="DM497" t="e">
        <v>#N/A</v>
      </c>
      <c r="DN497" t="e">
        <v>#N/A</v>
      </c>
      <c r="DO497" t="e">
        <v>#N/A</v>
      </c>
      <c r="DP497" t="e">
        <v>#N/A</v>
      </c>
      <c r="DQ497" t="e">
        <v>#N/A</v>
      </c>
      <c r="DR497" t="e">
        <v>#N/A</v>
      </c>
      <c r="DS497" t="e">
        <v>#N/A</v>
      </c>
      <c r="DT497" t="e">
        <v>#N/A</v>
      </c>
      <c r="DU497" t="e">
        <v>#N/A</v>
      </c>
      <c r="DV497" t="e">
        <v>#N/A</v>
      </c>
      <c r="DW497" t="e">
        <v>#N/A</v>
      </c>
      <c r="DX497" t="e">
        <v>#N/A</v>
      </c>
      <c r="DY497" t="e">
        <v>#N/A</v>
      </c>
      <c r="DZ497" t="e">
        <v>#N/A</v>
      </c>
      <c r="EA497" t="e">
        <v>#N/A</v>
      </c>
      <c r="EB497" t="e">
        <v>#N/A</v>
      </c>
      <c r="EC497" t="e">
        <v>#N/A</v>
      </c>
    </row>
    <row r="498" spans="1:133" customFormat="1" x14ac:dyDescent="0.25">
      <c r="A498" t="s">
        <v>1213</v>
      </c>
      <c r="B498" t="s">
        <v>1503</v>
      </c>
      <c r="C498">
        <v>498</v>
      </c>
      <c r="D498">
        <v>71793.16365312002</v>
      </c>
      <c r="E498">
        <v>84.207342310477472</v>
      </c>
      <c r="F498">
        <v>971.69942385635204</v>
      </c>
      <c r="G498">
        <v>75636.879680413011</v>
      </c>
      <c r="H498">
        <v>69.285714279999993</v>
      </c>
      <c r="I498">
        <v>27.659381849999999</v>
      </c>
      <c r="J498">
        <v>19.330641419999999</v>
      </c>
      <c r="K498">
        <v>11.613242</v>
      </c>
      <c r="L498">
        <v>7.31488285</v>
      </c>
      <c r="M498">
        <v>3004.5714285700001</v>
      </c>
      <c r="N498">
        <v>2166.42857142</v>
      </c>
      <c r="O498">
        <v>2128.42857142</v>
      </c>
      <c r="P498">
        <v>2138.5714285700001</v>
      </c>
      <c r="Q498">
        <v>2166.8571428499999</v>
      </c>
      <c r="R498">
        <v>2164.5714285700001</v>
      </c>
      <c r="S498">
        <v>838.14285714000005</v>
      </c>
      <c r="T498">
        <v>762.85714284999995</v>
      </c>
      <c r="U498">
        <v>784.28571427999998</v>
      </c>
      <c r="V498">
        <v>791.28571427999998</v>
      </c>
      <c r="W498">
        <v>812.28571427999998</v>
      </c>
      <c r="X498">
        <v>26.484924280000001</v>
      </c>
      <c r="Y498">
        <v>1.28071428</v>
      </c>
      <c r="Z498">
        <v>2107</v>
      </c>
      <c r="AA498">
        <v>2081.7142857099998</v>
      </c>
      <c r="AB498">
        <v>2087.1428571400002</v>
      </c>
      <c r="AC498">
        <v>2076.24061428</v>
      </c>
      <c r="AD498">
        <v>875.57142856999997</v>
      </c>
      <c r="AE498">
        <v>913.85714284999995</v>
      </c>
      <c r="AF498">
        <v>944.57142856999997</v>
      </c>
      <c r="AG498">
        <v>994.45609999999999</v>
      </c>
      <c r="AH498">
        <v>76263.522711419995</v>
      </c>
      <c r="AI498">
        <v>16766.94654271</v>
      </c>
      <c r="AJ498">
        <v>12.14862357</v>
      </c>
      <c r="AK498">
        <v>54.802786709999999</v>
      </c>
      <c r="AL498">
        <v>276815.24931842001</v>
      </c>
      <c r="AM498">
        <v>52.81728571</v>
      </c>
      <c r="AN498">
        <v>2.2412218400000001</v>
      </c>
      <c r="AO498">
        <v>14.13874828</v>
      </c>
      <c r="AP498">
        <v>7.2385571400000002</v>
      </c>
      <c r="AQ498">
        <v>1.1600285699999999</v>
      </c>
      <c r="AR498">
        <v>-0.5393</v>
      </c>
      <c r="AS498">
        <v>4.5900428499999997</v>
      </c>
      <c r="AT498">
        <v>5.6272571400000002</v>
      </c>
      <c r="AU498">
        <v>401388.8133404</v>
      </c>
      <c r="AV498">
        <v>316201.58388599998</v>
      </c>
      <c r="AW498">
        <v>324014.36908742</v>
      </c>
      <c r="AX498">
        <v>366829.14946813998</v>
      </c>
      <c r="AY498">
        <v>400229.64469713997</v>
      </c>
      <c r="AZ498">
        <v>25181.595279419998</v>
      </c>
      <c r="BA498">
        <v>1175.54975257</v>
      </c>
      <c r="BB498">
        <v>5832.2629038499999</v>
      </c>
      <c r="BC498">
        <v>171.83210399999999</v>
      </c>
      <c r="BD498">
        <v>363.46279041999998</v>
      </c>
      <c r="BE498">
        <v>120770.64696185</v>
      </c>
      <c r="BF498">
        <v>91467.492048</v>
      </c>
      <c r="BG498">
        <v>6.0597228000000003</v>
      </c>
      <c r="BH498">
        <v>173.8</v>
      </c>
      <c r="BI498">
        <v>191.66666667000001</v>
      </c>
      <c r="BJ498">
        <v>195.20238094999999</v>
      </c>
      <c r="BK498">
        <v>186</v>
      </c>
      <c r="BL498">
        <v>181.57142856999999</v>
      </c>
      <c r="BM498">
        <v>14.7197824</v>
      </c>
      <c r="BN498">
        <v>5.5637125000000003</v>
      </c>
      <c r="BO498">
        <v>0.59874459999999996</v>
      </c>
      <c r="BP498">
        <v>0.44719300000000001</v>
      </c>
      <c r="BQ498">
        <v>35.954108400000003</v>
      </c>
      <c r="BR498">
        <v>166.4</v>
      </c>
      <c r="BS498">
        <v>9169.0678700000008</v>
      </c>
      <c r="BT498">
        <v>42900.527478279997</v>
      </c>
      <c r="BU498">
        <v>154979.71490942</v>
      </c>
      <c r="BV498">
        <v>1057527.5917712001</v>
      </c>
      <c r="BW498">
        <v>2887.4501091400002</v>
      </c>
      <c r="BX498">
        <v>50.675220770000003</v>
      </c>
      <c r="BY498">
        <v>11.2819594</v>
      </c>
      <c r="BZ498">
        <v>114.7</v>
      </c>
      <c r="CA498">
        <v>119.29761904</v>
      </c>
      <c r="CB498">
        <v>117.51190475999999</v>
      </c>
      <c r="CC498">
        <v>116.59523809</v>
      </c>
      <c r="CD498">
        <v>117.85714285</v>
      </c>
      <c r="CE498">
        <v>86.4</v>
      </c>
      <c r="CF498">
        <v>97.821428569999995</v>
      </c>
      <c r="CG498">
        <v>95.035714279999993</v>
      </c>
      <c r="CH498">
        <v>92.845238089999995</v>
      </c>
      <c r="CI498">
        <v>91.214285709999999</v>
      </c>
      <c r="CJ498">
        <v>27.7</v>
      </c>
      <c r="CK498">
        <v>21.476190469999999</v>
      </c>
      <c r="CL498">
        <v>22.476190469999999</v>
      </c>
      <c r="CM498">
        <v>23.75</v>
      </c>
      <c r="CN498">
        <v>26.64285714</v>
      </c>
      <c r="CO498">
        <v>4.0378992</v>
      </c>
      <c r="CP498">
        <v>85</v>
      </c>
      <c r="CQ498">
        <v>63.986111110000003</v>
      </c>
      <c r="CR498">
        <v>18</v>
      </c>
      <c r="CS498">
        <v>32.285714280000001</v>
      </c>
      <c r="CT498">
        <v>91.571428569999995</v>
      </c>
      <c r="CU498">
        <v>87.857142850000002</v>
      </c>
      <c r="CV498">
        <v>79.208333330000002</v>
      </c>
      <c r="CW498">
        <v>34</v>
      </c>
      <c r="CX498">
        <v>29.14285714</v>
      </c>
      <c r="CY498">
        <v>65.142857140000004</v>
      </c>
      <c r="CZ498">
        <v>77.714285709999999</v>
      </c>
      <c r="DA498">
        <v>87.857142850000002</v>
      </c>
      <c r="DB498">
        <v>560.42857142000003</v>
      </c>
      <c r="DC498">
        <v>27.571428569999998</v>
      </c>
      <c r="DD498">
        <v>69.571428569999995</v>
      </c>
      <c r="DE498">
        <v>79.142857140000004</v>
      </c>
      <c r="DF498">
        <v>86.285714279999993</v>
      </c>
      <c r="DG498">
        <v>862.71428571000001</v>
      </c>
      <c r="DH498" t="e">
        <v>#N/A</v>
      </c>
      <c r="DI498" t="e">
        <v>#N/A</v>
      </c>
      <c r="DJ498" t="e">
        <v>#N/A</v>
      </c>
      <c r="DK498" t="e">
        <v>#N/A</v>
      </c>
      <c r="DL498" t="e">
        <v>#N/A</v>
      </c>
      <c r="DM498" t="e">
        <v>#N/A</v>
      </c>
      <c r="DN498" t="e">
        <v>#N/A</v>
      </c>
      <c r="DO498" t="e">
        <v>#N/A</v>
      </c>
      <c r="DP498" t="e">
        <v>#N/A</v>
      </c>
      <c r="DQ498" t="e">
        <v>#N/A</v>
      </c>
      <c r="DR498" t="e">
        <v>#N/A</v>
      </c>
      <c r="DS498" t="e">
        <v>#N/A</v>
      </c>
      <c r="DT498" t="e">
        <v>#N/A</v>
      </c>
      <c r="DU498" t="e">
        <v>#N/A</v>
      </c>
      <c r="DV498" t="e">
        <v>#N/A</v>
      </c>
      <c r="DW498" t="e">
        <v>#N/A</v>
      </c>
      <c r="DX498" t="e">
        <v>#N/A</v>
      </c>
      <c r="DY498" t="e">
        <v>#N/A</v>
      </c>
      <c r="DZ498" t="e">
        <v>#N/A</v>
      </c>
      <c r="EA498" t="e">
        <v>#N/A</v>
      </c>
      <c r="EB498" t="e">
        <v>#N/A</v>
      </c>
      <c r="EC498" t="e">
        <v>#N/A</v>
      </c>
    </row>
    <row r="499" spans="1:133" customFormat="1" x14ac:dyDescent="0.25">
      <c r="A499" t="s">
        <v>1214</v>
      </c>
      <c r="B499" t="s">
        <v>1504</v>
      </c>
      <c r="C499">
        <v>499</v>
      </c>
      <c r="D499">
        <v>83247.931935401371</v>
      </c>
      <c r="E499">
        <v>99.171166358885941</v>
      </c>
      <c r="F499">
        <v>947.89202917544708</v>
      </c>
      <c r="G499">
        <v>75094.221224407287</v>
      </c>
      <c r="H499">
        <v>72.714285709999999</v>
      </c>
      <c r="I499">
        <v>26.225750999999999</v>
      </c>
      <c r="J499">
        <v>20.902605999999999</v>
      </c>
      <c r="K499">
        <v>10.249567280000001</v>
      </c>
      <c r="L499">
        <v>6.6680288499999998</v>
      </c>
      <c r="M499">
        <v>3014.5714285700001</v>
      </c>
      <c r="N499">
        <v>2232</v>
      </c>
      <c r="O499">
        <v>2136.42857142</v>
      </c>
      <c r="P499">
        <v>2158.8571428499999</v>
      </c>
      <c r="Q499">
        <v>2187.42857142</v>
      </c>
      <c r="R499">
        <v>2223.42857142</v>
      </c>
      <c r="S499">
        <v>782.57142856999997</v>
      </c>
      <c r="T499">
        <v>695</v>
      </c>
      <c r="U499">
        <v>719.85714284999995</v>
      </c>
      <c r="V499">
        <v>733</v>
      </c>
      <c r="W499">
        <v>748.14285714000005</v>
      </c>
      <c r="X499">
        <v>25.505017280000001</v>
      </c>
      <c r="Y499">
        <v>1.1558170000000001</v>
      </c>
      <c r="Z499">
        <v>2184.5714285700001</v>
      </c>
      <c r="AA499">
        <v>2168.2857142799999</v>
      </c>
      <c r="AB499">
        <v>2165.1428571400002</v>
      </c>
      <c r="AC499">
        <v>2185.2579999999998</v>
      </c>
      <c r="AD499">
        <v>834.71428571000001</v>
      </c>
      <c r="AE499">
        <v>881.28571427999998</v>
      </c>
      <c r="AF499">
        <v>923</v>
      </c>
      <c r="AG499">
        <v>967.76082856999994</v>
      </c>
      <c r="AH499">
        <v>67133.603303709999</v>
      </c>
      <c r="AI499">
        <v>14308.92831442</v>
      </c>
      <c r="AJ499">
        <v>7.0123108500000004</v>
      </c>
      <c r="AK499">
        <v>102.79408642</v>
      </c>
      <c r="AL499">
        <v>256230.26858984999</v>
      </c>
      <c r="AM499">
        <v>51.499428569999999</v>
      </c>
      <c r="AN499">
        <v>2.2566094400000001</v>
      </c>
      <c r="AO499">
        <v>8.9783565700000008</v>
      </c>
      <c r="AP499">
        <v>3.8349000000000002</v>
      </c>
      <c r="AQ499">
        <v>1.6317571399999999</v>
      </c>
      <c r="AR499">
        <v>2.314285E-2</v>
      </c>
      <c r="AS499">
        <v>1.7196714200000001</v>
      </c>
      <c r="AT499">
        <v>3.5335714199999999</v>
      </c>
      <c r="AU499">
        <v>406154.67492984998</v>
      </c>
      <c r="AV499">
        <v>309337.49475582998</v>
      </c>
      <c r="AW499">
        <v>331136.37478914001</v>
      </c>
      <c r="AX499">
        <v>373055.77478857001</v>
      </c>
      <c r="AY499">
        <v>392663.78566514002</v>
      </c>
      <c r="AZ499">
        <v>26571.193640279998</v>
      </c>
      <c r="BA499">
        <v>945.35013557000002</v>
      </c>
      <c r="BB499">
        <v>5798.5967392800003</v>
      </c>
      <c r="BC499">
        <v>117.31181357</v>
      </c>
      <c r="BD499">
        <v>83.820921279999993</v>
      </c>
      <c r="BE499">
        <v>121641.32364985</v>
      </c>
      <c r="BF499">
        <v>101838.53206285</v>
      </c>
      <c r="BG499">
        <v>6.5635822800000003</v>
      </c>
      <c r="BH499">
        <v>194.28571428000001</v>
      </c>
      <c r="BI499">
        <v>197.69444444000001</v>
      </c>
      <c r="BJ499">
        <v>195.20238094999999</v>
      </c>
      <c r="BK499">
        <v>189.42857142</v>
      </c>
      <c r="BL499">
        <v>188</v>
      </c>
      <c r="BM499">
        <v>17.27083614</v>
      </c>
      <c r="BN499">
        <v>4.9431605000000003</v>
      </c>
      <c r="BO499">
        <v>0.73792027999999998</v>
      </c>
      <c r="BP499">
        <v>0.66045783000000002</v>
      </c>
      <c r="BQ499">
        <v>37.586140579999999</v>
      </c>
      <c r="BR499">
        <v>184.57142856999999</v>
      </c>
      <c r="BS499">
        <v>7261.0510127099997</v>
      </c>
      <c r="BT499">
        <v>34923.989078420003</v>
      </c>
      <c r="BU499">
        <v>132795.58123027999</v>
      </c>
      <c r="BV499">
        <v>1203136.9186118499</v>
      </c>
      <c r="BW499">
        <v>2152.9714641400001</v>
      </c>
      <c r="BX499">
        <v>67.067043650000002</v>
      </c>
      <c r="BY499">
        <v>9.0750840000000004</v>
      </c>
      <c r="BZ499">
        <v>86.428571419999997</v>
      </c>
      <c r="CA499">
        <v>86.166666660000004</v>
      </c>
      <c r="CB499">
        <v>85.833333330000002</v>
      </c>
      <c r="CC499">
        <v>86.857142850000002</v>
      </c>
      <c r="CD499">
        <v>84.142857140000004</v>
      </c>
      <c r="CE499">
        <v>70.357142850000002</v>
      </c>
      <c r="CF499">
        <v>71.361111109999996</v>
      </c>
      <c r="CG499">
        <v>70.726190470000006</v>
      </c>
      <c r="CH499">
        <v>71.071428569999995</v>
      </c>
      <c r="CI499">
        <v>68.214285709999999</v>
      </c>
      <c r="CJ499">
        <v>15.71428571</v>
      </c>
      <c r="CK499">
        <v>14.805555549999999</v>
      </c>
      <c r="CL499">
        <v>15.107142850000001</v>
      </c>
      <c r="CM499">
        <v>15.785714280000001</v>
      </c>
      <c r="CN499">
        <v>15.21428571</v>
      </c>
      <c r="CO499">
        <v>2.9380581399999999</v>
      </c>
      <c r="CP499">
        <v>86.142857140000004</v>
      </c>
      <c r="CQ499">
        <v>69.138888890000004</v>
      </c>
      <c r="CR499">
        <v>15.47142857</v>
      </c>
      <c r="CS499">
        <v>33.142857139999997</v>
      </c>
      <c r="CT499">
        <v>89.571428569999995</v>
      </c>
      <c r="CU499">
        <v>88.714285709999999</v>
      </c>
      <c r="CV499">
        <v>54.75</v>
      </c>
      <c r="CW499">
        <v>46.542857140000002</v>
      </c>
      <c r="CX499">
        <v>25.14285714</v>
      </c>
      <c r="CY499">
        <v>74.428571419999997</v>
      </c>
      <c r="CZ499">
        <v>80</v>
      </c>
      <c r="DA499">
        <v>88.285714279999993</v>
      </c>
      <c r="DB499">
        <v>650.42857142000003</v>
      </c>
      <c r="DC499">
        <v>33.714285709999999</v>
      </c>
      <c r="DD499">
        <v>75.714285709999999</v>
      </c>
      <c r="DE499">
        <v>80.857142850000002</v>
      </c>
      <c r="DF499">
        <v>90.571428569999995</v>
      </c>
      <c r="DG499">
        <v>938.64285714000005</v>
      </c>
      <c r="DH499" t="e">
        <v>#N/A</v>
      </c>
      <c r="DI499" t="e">
        <v>#N/A</v>
      </c>
      <c r="DJ499" t="e">
        <v>#N/A</v>
      </c>
      <c r="DK499" t="e">
        <v>#N/A</v>
      </c>
      <c r="DL499" t="e">
        <v>#N/A</v>
      </c>
      <c r="DM499" t="e">
        <v>#N/A</v>
      </c>
      <c r="DN499" t="e">
        <v>#N/A</v>
      </c>
      <c r="DO499" t="e">
        <v>#N/A</v>
      </c>
      <c r="DP499" t="e">
        <v>#N/A</v>
      </c>
      <c r="DQ499" t="e">
        <v>#N/A</v>
      </c>
      <c r="DR499" t="e">
        <v>#N/A</v>
      </c>
      <c r="DS499" t="e">
        <v>#N/A</v>
      </c>
      <c r="DT499" t="e">
        <v>#N/A</v>
      </c>
      <c r="DU499" t="e">
        <v>#N/A</v>
      </c>
      <c r="DV499" t="e">
        <v>#N/A</v>
      </c>
      <c r="DW499" t="e">
        <v>#N/A</v>
      </c>
      <c r="DX499" t="e">
        <v>#N/A</v>
      </c>
      <c r="DY499" t="e">
        <v>#N/A</v>
      </c>
      <c r="DZ499" t="e">
        <v>#N/A</v>
      </c>
      <c r="EA499" t="e">
        <v>#N/A</v>
      </c>
      <c r="EB499" t="e">
        <v>#N/A</v>
      </c>
      <c r="EC499" t="e">
        <v>#N/A</v>
      </c>
    </row>
    <row r="500" spans="1:133" customFormat="1" x14ac:dyDescent="0.25">
      <c r="A500" t="s">
        <v>1215</v>
      </c>
      <c r="B500" t="s">
        <v>1505</v>
      </c>
      <c r="C500">
        <v>500</v>
      </c>
      <c r="D500">
        <v>62616.076556197986</v>
      </c>
      <c r="E500">
        <v>64.114721701233293</v>
      </c>
      <c r="F500">
        <v>1280.8610505025372</v>
      </c>
      <c r="G500">
        <v>61216.711666536052</v>
      </c>
      <c r="H500">
        <v>82.142857140000004</v>
      </c>
      <c r="I500">
        <v>25.198623569999999</v>
      </c>
      <c r="J500">
        <v>20.759351420000002</v>
      </c>
      <c r="K500">
        <v>7.9726414200000004</v>
      </c>
      <c r="L500">
        <v>4.9720631400000004</v>
      </c>
      <c r="M500">
        <v>3031.7142857099998</v>
      </c>
      <c r="N500">
        <v>2266.5714285700001</v>
      </c>
      <c r="O500">
        <v>2180.1428571400002</v>
      </c>
      <c r="P500">
        <v>2204.7142857099998</v>
      </c>
      <c r="Q500">
        <v>2226.7142857099998</v>
      </c>
      <c r="R500">
        <v>2253.8571428499999</v>
      </c>
      <c r="S500">
        <v>765.14285714000005</v>
      </c>
      <c r="T500">
        <v>673</v>
      </c>
      <c r="U500">
        <v>698.42857142000003</v>
      </c>
      <c r="V500">
        <v>718.85714284999995</v>
      </c>
      <c r="W500">
        <v>732.57142856999997</v>
      </c>
      <c r="X500">
        <v>19.76845514</v>
      </c>
      <c r="Y500">
        <v>0.78905614000000002</v>
      </c>
      <c r="Z500">
        <v>2238</v>
      </c>
      <c r="AA500">
        <v>2229.42857142</v>
      </c>
      <c r="AB500">
        <v>2212.7142857099998</v>
      </c>
      <c r="AC500">
        <v>2223.7852571399999</v>
      </c>
      <c r="AD500">
        <v>829.42857142000003</v>
      </c>
      <c r="AE500">
        <v>880.57142856999997</v>
      </c>
      <c r="AF500">
        <v>899</v>
      </c>
      <c r="AG500">
        <v>953.97532856999999</v>
      </c>
      <c r="AH500">
        <v>65962.831520709995</v>
      </c>
      <c r="AI500">
        <v>10905.77273628</v>
      </c>
      <c r="AJ500">
        <v>9.1483047099999997</v>
      </c>
      <c r="AK500">
        <v>93.636807279999999</v>
      </c>
      <c r="AL500">
        <v>263104.08394142002</v>
      </c>
      <c r="AM500">
        <v>53.188142849999998</v>
      </c>
      <c r="AN500">
        <v>1.9298792600000001</v>
      </c>
      <c r="AO500">
        <v>14.377067139999999</v>
      </c>
      <c r="AP500">
        <v>6.1485285699999999</v>
      </c>
      <c r="AQ500">
        <v>5.5208000000000004</v>
      </c>
      <c r="AR500">
        <v>3.93151428</v>
      </c>
      <c r="AS500">
        <v>3.7968999999999999</v>
      </c>
      <c r="AT500">
        <v>5.2924857100000002</v>
      </c>
      <c r="AU500">
        <v>427909.64573057002</v>
      </c>
      <c r="AV500">
        <v>306884.71422242001</v>
      </c>
      <c r="AW500">
        <v>319834.20477513998</v>
      </c>
      <c r="AX500">
        <v>358206.36409857002</v>
      </c>
      <c r="AY500">
        <v>409339.94683371001</v>
      </c>
      <c r="AZ500">
        <v>25980.044977000001</v>
      </c>
      <c r="BA500">
        <v>412.19940157000002</v>
      </c>
      <c r="BB500">
        <v>4447.7648230000004</v>
      </c>
      <c r="BC500">
        <v>115.58076257</v>
      </c>
      <c r="BD500">
        <v>360.13553114000001</v>
      </c>
      <c r="BE500">
        <v>125900.20819</v>
      </c>
      <c r="BF500">
        <v>104491.38982185</v>
      </c>
      <c r="BG500">
        <v>6.0992288500000003</v>
      </c>
      <c r="BH500">
        <v>187.42857142</v>
      </c>
      <c r="BI500">
        <v>194.89285713999999</v>
      </c>
      <c r="BJ500">
        <v>194.57142856999999</v>
      </c>
      <c r="BK500">
        <v>189.71428571000001</v>
      </c>
      <c r="BL500">
        <v>185</v>
      </c>
      <c r="BM500">
        <v>15.76355828</v>
      </c>
      <c r="BN500">
        <v>5.0526315000000004</v>
      </c>
      <c r="BO500">
        <v>0.42663171</v>
      </c>
      <c r="BP500">
        <v>0.28219060000000001</v>
      </c>
      <c r="BQ500">
        <v>30.92806491</v>
      </c>
      <c r="BR500">
        <v>168.71428571000001</v>
      </c>
      <c r="BS500">
        <v>5476.8173052800003</v>
      </c>
      <c r="BT500">
        <v>33892.711820999997</v>
      </c>
      <c r="BU500">
        <v>134887.626899</v>
      </c>
      <c r="BV500">
        <v>1046681.30915757</v>
      </c>
      <c r="BW500">
        <v>1996.134411</v>
      </c>
      <c r="BX500">
        <v>48.48352972</v>
      </c>
      <c r="BY500">
        <v>9.8897165699999992</v>
      </c>
      <c r="BZ500">
        <v>98.857142850000002</v>
      </c>
      <c r="CA500">
        <v>100.36111111</v>
      </c>
      <c r="CB500">
        <v>101.16666666</v>
      </c>
      <c r="CC500">
        <v>101.42857142</v>
      </c>
      <c r="CD500">
        <v>100.85714285</v>
      </c>
      <c r="CE500">
        <v>74.785714279999993</v>
      </c>
      <c r="CF500">
        <v>79.166666660000004</v>
      </c>
      <c r="CG500">
        <v>81.319444439999998</v>
      </c>
      <c r="CH500">
        <v>78.52380952</v>
      </c>
      <c r="CI500">
        <v>78.785714279999993</v>
      </c>
      <c r="CJ500">
        <v>24</v>
      </c>
      <c r="CK500">
        <v>21.194444440000002</v>
      </c>
      <c r="CL500">
        <v>19.847222219999999</v>
      </c>
      <c r="CM500">
        <v>22.9047619</v>
      </c>
      <c r="CN500">
        <v>22.428571420000001</v>
      </c>
      <c r="CO500">
        <v>3.2784258500000001</v>
      </c>
      <c r="CP500">
        <v>86.142857140000004</v>
      </c>
      <c r="CQ500">
        <v>75.251336039999998</v>
      </c>
      <c r="CR500">
        <v>16</v>
      </c>
      <c r="CS500">
        <v>32.857142850000002</v>
      </c>
      <c r="CT500">
        <v>90.142857140000004</v>
      </c>
      <c r="CU500">
        <v>88.571428569999995</v>
      </c>
      <c r="CV500">
        <v>78.894090090000006</v>
      </c>
      <c r="CW500">
        <v>48.166666659999997</v>
      </c>
      <c r="CX500">
        <v>33</v>
      </c>
      <c r="CY500">
        <v>69.428571419999997</v>
      </c>
      <c r="CZ500">
        <v>74.285714279999993</v>
      </c>
      <c r="DA500">
        <v>87</v>
      </c>
      <c r="DB500">
        <v>695.92857142000003</v>
      </c>
      <c r="DC500">
        <v>32.857142850000002</v>
      </c>
      <c r="DD500">
        <v>69</v>
      </c>
      <c r="DE500">
        <v>73.285714279999993</v>
      </c>
      <c r="DF500">
        <v>85.857142850000002</v>
      </c>
      <c r="DG500">
        <v>904.21428571000001</v>
      </c>
      <c r="DH500" t="e">
        <v>#N/A</v>
      </c>
      <c r="DI500" t="e">
        <v>#N/A</v>
      </c>
      <c r="DJ500" t="e">
        <v>#N/A</v>
      </c>
      <c r="DK500" t="e">
        <v>#N/A</v>
      </c>
      <c r="DL500" t="e">
        <v>#N/A</v>
      </c>
      <c r="DM500" t="e">
        <v>#N/A</v>
      </c>
      <c r="DN500" t="e">
        <v>#N/A</v>
      </c>
      <c r="DO500" t="e">
        <v>#N/A</v>
      </c>
      <c r="DP500" t="e">
        <v>#N/A</v>
      </c>
      <c r="DQ500" t="e">
        <v>#N/A</v>
      </c>
      <c r="DR500" t="e">
        <v>#N/A</v>
      </c>
      <c r="DS500" t="e">
        <v>#N/A</v>
      </c>
      <c r="DT500" t="e">
        <v>#N/A</v>
      </c>
      <c r="DU500" t="e">
        <v>#N/A</v>
      </c>
      <c r="DV500" t="e">
        <v>#N/A</v>
      </c>
      <c r="DW500" t="e">
        <v>#N/A</v>
      </c>
      <c r="DX500" t="e">
        <v>#N/A</v>
      </c>
      <c r="DY500" t="e">
        <v>#N/A</v>
      </c>
      <c r="DZ500" t="e">
        <v>#N/A</v>
      </c>
      <c r="EA500" t="e">
        <v>#N/A</v>
      </c>
      <c r="EB500" t="e">
        <v>#N/A</v>
      </c>
      <c r="EC500" t="e">
        <v>#N/A</v>
      </c>
    </row>
    <row r="501" spans="1:133" customFormat="1" x14ac:dyDescent="0.25">
      <c r="A501" t="s">
        <v>1216</v>
      </c>
      <c r="B501" t="s">
        <v>1506</v>
      </c>
      <c r="C501">
        <v>501</v>
      </c>
      <c r="D501">
        <v>96146.492294167343</v>
      </c>
      <c r="E501">
        <v>77.650483506632327</v>
      </c>
      <c r="F501">
        <v>1065.7483399773919</v>
      </c>
      <c r="G501">
        <v>49443.932433797105</v>
      </c>
      <c r="H501">
        <v>91.857142850000002</v>
      </c>
      <c r="I501">
        <v>26.808991850000002</v>
      </c>
      <c r="J501">
        <v>21.511063849999999</v>
      </c>
      <c r="K501">
        <v>7.0967531399999997</v>
      </c>
      <c r="L501">
        <v>4.77492771</v>
      </c>
      <c r="M501">
        <v>4252</v>
      </c>
      <c r="N501">
        <v>3101.8571428499999</v>
      </c>
      <c r="O501">
        <v>3176.42857142</v>
      </c>
      <c r="P501">
        <v>3169.2857142799999</v>
      </c>
      <c r="Q501">
        <v>3119.2857142799999</v>
      </c>
      <c r="R501">
        <v>3134.1428571400002</v>
      </c>
      <c r="S501">
        <v>1150.1428571399999</v>
      </c>
      <c r="T501">
        <v>935.57142856999997</v>
      </c>
      <c r="U501">
        <v>981.85714284999995</v>
      </c>
      <c r="V501">
        <v>1033.5714285700001</v>
      </c>
      <c r="W501">
        <v>1075</v>
      </c>
      <c r="X501">
        <v>17.828888280000001</v>
      </c>
      <c r="Y501">
        <v>0.67564727999999996</v>
      </c>
      <c r="Z501">
        <v>3044.8571428499999</v>
      </c>
      <c r="AA501">
        <v>2990.42857142</v>
      </c>
      <c r="AB501">
        <v>2943.8571428499999</v>
      </c>
      <c r="AC501">
        <v>2931.2329142799999</v>
      </c>
      <c r="AD501">
        <v>1251.8571428499999</v>
      </c>
      <c r="AE501">
        <v>1340.71428571</v>
      </c>
      <c r="AF501">
        <v>1380</v>
      </c>
      <c r="AG501">
        <v>1483.2041999999999</v>
      </c>
      <c r="AH501">
        <v>66345.859435000006</v>
      </c>
      <c r="AI501">
        <v>9906.0326217099991</v>
      </c>
      <c r="AJ501">
        <v>9.9865837099999997</v>
      </c>
      <c r="AK501">
        <v>187.55691271000001</v>
      </c>
      <c r="AL501">
        <v>250696.86592014</v>
      </c>
      <c r="AM501">
        <v>47.723285709999999</v>
      </c>
      <c r="AN501">
        <v>1.9503028200000001</v>
      </c>
      <c r="AO501">
        <v>16.09403657</v>
      </c>
      <c r="AP501">
        <v>6.6128285699999996</v>
      </c>
      <c r="AQ501">
        <v>-1.61117142</v>
      </c>
      <c r="AR501">
        <v>0.42887142</v>
      </c>
      <c r="AS501">
        <v>2.6123285699999998</v>
      </c>
      <c r="AT501">
        <v>2.6917428499999998</v>
      </c>
      <c r="AU501">
        <v>427458.73177170998</v>
      </c>
      <c r="AV501">
        <v>296176.36115885002</v>
      </c>
      <c r="AW501">
        <v>313384.61663233</v>
      </c>
      <c r="AX501">
        <v>349290.71143128001</v>
      </c>
      <c r="AY501">
        <v>414718.54967227997</v>
      </c>
      <c r="AZ501">
        <v>24558.484778279999</v>
      </c>
      <c r="BA501">
        <v>607.63302599999997</v>
      </c>
      <c r="BB501">
        <v>3709.7169972800002</v>
      </c>
      <c r="BC501">
        <v>132.01847771000001</v>
      </c>
      <c r="BD501">
        <v>374.88335327999999</v>
      </c>
      <c r="BE501">
        <v>120618.74112571</v>
      </c>
      <c r="BF501">
        <v>93874.132553000003</v>
      </c>
      <c r="BG501">
        <v>5.7568905700000004</v>
      </c>
      <c r="BH501">
        <v>239.71428571000001</v>
      </c>
      <c r="BI501">
        <v>264.46428571000001</v>
      </c>
      <c r="BJ501">
        <v>248.43055555000001</v>
      </c>
      <c r="BK501">
        <v>252.28571428000001</v>
      </c>
      <c r="BL501">
        <v>236</v>
      </c>
      <c r="BM501">
        <v>13.86705428</v>
      </c>
      <c r="BN501">
        <v>4.8302783299999996</v>
      </c>
      <c r="BO501">
        <v>0.44809428000000001</v>
      </c>
      <c r="BP501">
        <v>0.49534628000000003</v>
      </c>
      <c r="BQ501">
        <v>36.114265189999998</v>
      </c>
      <c r="BR501">
        <v>221.85714285</v>
      </c>
      <c r="BS501">
        <v>4894.6302904200002</v>
      </c>
      <c r="BT501">
        <v>33381.153296140001</v>
      </c>
      <c r="BU501">
        <v>125367.200663</v>
      </c>
      <c r="BV501">
        <v>1042514.41918142</v>
      </c>
      <c r="BW501">
        <v>1755.0569350000001</v>
      </c>
      <c r="BX501">
        <v>57.474444460000001</v>
      </c>
      <c r="BY501">
        <v>9.2803747100000002</v>
      </c>
      <c r="BZ501">
        <v>150.92857142</v>
      </c>
      <c r="CA501">
        <v>117.11666666000001</v>
      </c>
      <c r="CB501">
        <v>115.66666666</v>
      </c>
      <c r="CC501">
        <v>140.66666666</v>
      </c>
      <c r="CD501">
        <v>137.28571428000001</v>
      </c>
      <c r="CE501">
        <v>113.57142856999999</v>
      </c>
      <c r="CF501">
        <v>85.1</v>
      </c>
      <c r="CG501">
        <v>86.283333330000005</v>
      </c>
      <c r="CH501">
        <v>107.36666666000001</v>
      </c>
      <c r="CI501">
        <v>103.5</v>
      </c>
      <c r="CJ501">
        <v>37.214285709999999</v>
      </c>
      <c r="CK501">
        <v>32.016666659999999</v>
      </c>
      <c r="CL501">
        <v>29.383333329999999</v>
      </c>
      <c r="CM501">
        <v>33.299999999999997</v>
      </c>
      <c r="CN501">
        <v>34.214285709999999</v>
      </c>
      <c r="CO501">
        <v>3.3909751400000001</v>
      </c>
      <c r="CP501">
        <v>85.357142850000002</v>
      </c>
      <c r="CQ501">
        <v>66.944444439999998</v>
      </c>
      <c r="CR501">
        <v>13.166666660000001</v>
      </c>
      <c r="CS501">
        <v>28.428571420000001</v>
      </c>
      <c r="CT501">
        <v>81.428571419999997</v>
      </c>
      <c r="CU501">
        <v>81.285714279999993</v>
      </c>
      <c r="CV501">
        <v>76.625</v>
      </c>
      <c r="CW501">
        <v>58.333333330000002</v>
      </c>
      <c r="CX501">
        <v>36.428571419999997</v>
      </c>
      <c r="CY501">
        <v>67.571428569999995</v>
      </c>
      <c r="CZ501">
        <v>77.285714279999993</v>
      </c>
      <c r="DA501">
        <v>88.714285709999999</v>
      </c>
      <c r="DB501">
        <v>567.42857142000003</v>
      </c>
      <c r="DC501">
        <v>36.428571419999997</v>
      </c>
      <c r="DD501">
        <v>67.571428569999995</v>
      </c>
      <c r="DE501">
        <v>77.285714279999993</v>
      </c>
      <c r="DF501">
        <v>88.714285709999999</v>
      </c>
      <c r="DG501">
        <v>844</v>
      </c>
      <c r="DH501" t="e">
        <v>#N/A</v>
      </c>
      <c r="DI501" t="e">
        <v>#N/A</v>
      </c>
      <c r="DJ501" t="e">
        <v>#N/A</v>
      </c>
      <c r="DK501" t="e">
        <v>#N/A</v>
      </c>
      <c r="DL501" t="e">
        <v>#N/A</v>
      </c>
      <c r="DM501" t="e">
        <v>#N/A</v>
      </c>
      <c r="DN501" t="e">
        <v>#N/A</v>
      </c>
      <c r="DO501" t="e">
        <v>#N/A</v>
      </c>
      <c r="DP501" t="e">
        <v>#N/A</v>
      </c>
      <c r="DQ501" t="e">
        <v>#N/A</v>
      </c>
      <c r="DR501" t="e">
        <v>#N/A</v>
      </c>
      <c r="DS501" t="e">
        <v>#N/A</v>
      </c>
      <c r="DT501" t="e">
        <v>#N/A</v>
      </c>
      <c r="DU501" t="e">
        <v>#N/A</v>
      </c>
      <c r="DV501" t="e">
        <v>#N/A</v>
      </c>
      <c r="DW501" t="e">
        <v>#N/A</v>
      </c>
      <c r="DX501" t="e">
        <v>#N/A</v>
      </c>
      <c r="DY501" t="e">
        <v>#N/A</v>
      </c>
      <c r="DZ501" t="e">
        <v>#N/A</v>
      </c>
      <c r="EA501" t="e">
        <v>#N/A</v>
      </c>
      <c r="EB501" t="e">
        <v>#N/A</v>
      </c>
      <c r="EC501" t="e">
        <v>#N/A</v>
      </c>
    </row>
    <row r="502" spans="1:133" customFormat="1" x14ac:dyDescent="0.25">
      <c r="A502" t="s">
        <v>1217</v>
      </c>
      <c r="B502" t="s">
        <v>1507</v>
      </c>
      <c r="C502">
        <v>502</v>
      </c>
      <c r="D502">
        <v>101338.17668445026</v>
      </c>
      <c r="E502">
        <v>138.51105328056144</v>
      </c>
      <c r="F502">
        <v>770.03555215004269</v>
      </c>
      <c r="G502">
        <v>71389.793525196525</v>
      </c>
      <c r="H502">
        <v>76.142857140000004</v>
      </c>
      <c r="I502">
        <v>26.340234280000001</v>
      </c>
      <c r="J502">
        <v>20.986808419999999</v>
      </c>
      <c r="K502">
        <v>10.183255279999999</v>
      </c>
      <c r="L502">
        <v>6.5240544199999997</v>
      </c>
      <c r="M502">
        <v>2860</v>
      </c>
      <c r="N502">
        <v>2107.1428571400002</v>
      </c>
      <c r="O502">
        <v>2074.42857142</v>
      </c>
      <c r="P502">
        <v>2085.2857142799999</v>
      </c>
      <c r="Q502">
        <v>2094.42857142</v>
      </c>
      <c r="R502">
        <v>2100</v>
      </c>
      <c r="S502">
        <v>752.85714284999995</v>
      </c>
      <c r="T502">
        <v>673</v>
      </c>
      <c r="U502">
        <v>696.57142856999997</v>
      </c>
      <c r="V502">
        <v>711.57142856999997</v>
      </c>
      <c r="W502">
        <v>733.28571427999998</v>
      </c>
      <c r="X502">
        <v>24.782278999999999</v>
      </c>
      <c r="Y502">
        <v>1.0893944200000001</v>
      </c>
      <c r="Z502">
        <v>2089.7142857099998</v>
      </c>
      <c r="AA502">
        <v>2053.5714285700001</v>
      </c>
      <c r="AB502">
        <v>2044.71428571</v>
      </c>
      <c r="AC502">
        <v>2029.4192714200001</v>
      </c>
      <c r="AD502">
        <v>795.28571427999998</v>
      </c>
      <c r="AE502">
        <v>846.57142856999997</v>
      </c>
      <c r="AF502">
        <v>890.71428571000001</v>
      </c>
      <c r="AG502">
        <v>943.85371427999996</v>
      </c>
      <c r="AH502">
        <v>71804.922963000005</v>
      </c>
      <c r="AI502">
        <v>15075.046757</v>
      </c>
      <c r="AJ502">
        <v>20.532275850000001</v>
      </c>
      <c r="AK502">
        <v>93.477942569999996</v>
      </c>
      <c r="AL502">
        <v>272385.55897041998</v>
      </c>
      <c r="AM502">
        <v>51.312428570000002</v>
      </c>
      <c r="AN502">
        <v>1.8968886700000001</v>
      </c>
      <c r="AO502">
        <v>13.371839850000001</v>
      </c>
      <c r="AP502">
        <v>12.66757142</v>
      </c>
      <c r="AQ502">
        <v>3.2393999999999998</v>
      </c>
      <c r="AR502">
        <v>3.8787428500000001</v>
      </c>
      <c r="AS502">
        <v>6.4837285700000002</v>
      </c>
      <c r="AT502">
        <v>8.0311142800000006</v>
      </c>
      <c r="AU502">
        <v>412566.45911470999</v>
      </c>
      <c r="AV502">
        <v>338585.28971541999</v>
      </c>
      <c r="AW502">
        <v>332610.65643416002</v>
      </c>
      <c r="AX502">
        <v>391521.20202556998</v>
      </c>
      <c r="AY502">
        <v>391814.24279414001</v>
      </c>
      <c r="AZ502">
        <v>27688.29954014</v>
      </c>
      <c r="BA502">
        <v>630.13893800000005</v>
      </c>
      <c r="BB502">
        <v>5996.7773981399996</v>
      </c>
      <c r="BC502">
        <v>117.44809985000001</v>
      </c>
      <c r="BD502">
        <v>243.16150085000001</v>
      </c>
      <c r="BE502">
        <v>122704.57865257</v>
      </c>
      <c r="BF502">
        <v>104682.316458</v>
      </c>
      <c r="BG502">
        <v>6.7225027099999997</v>
      </c>
      <c r="BH502">
        <v>189.14285713999999</v>
      </c>
      <c r="BI502">
        <v>167.13095238</v>
      </c>
      <c r="BJ502">
        <v>172.37499998999999</v>
      </c>
      <c r="BK502">
        <v>168.57142856999999</v>
      </c>
      <c r="BL502">
        <v>177</v>
      </c>
      <c r="BM502">
        <v>18.023883420000001</v>
      </c>
      <c r="BN502">
        <v>7.1843294999999996</v>
      </c>
      <c r="BO502">
        <v>0.34868632999999999</v>
      </c>
      <c r="BP502">
        <v>0.37682339999999998</v>
      </c>
      <c r="BQ502">
        <v>45.367564389999998</v>
      </c>
      <c r="BR502">
        <v>186.14285713999999</v>
      </c>
      <c r="BS502">
        <v>7994.0711984199997</v>
      </c>
      <c r="BT502">
        <v>38892.523927000002</v>
      </c>
      <c r="BU502">
        <v>147950.583709</v>
      </c>
      <c r="BV502">
        <v>1351291.01822657</v>
      </c>
      <c r="BW502">
        <v>2148.46906085</v>
      </c>
      <c r="BX502">
        <v>78.793242680000006</v>
      </c>
      <c r="BY502">
        <v>9.0390037099999994</v>
      </c>
      <c r="BZ502">
        <v>86.071428569999995</v>
      </c>
      <c r="CA502">
        <v>91.486111109999996</v>
      </c>
      <c r="CB502">
        <v>84.433333329999996</v>
      </c>
      <c r="CC502">
        <v>87.880952379999997</v>
      </c>
      <c r="CD502">
        <v>82.714285709999999</v>
      </c>
      <c r="CE502">
        <v>69.642857140000004</v>
      </c>
      <c r="CF502">
        <v>77.333333330000002</v>
      </c>
      <c r="CG502">
        <v>71.2</v>
      </c>
      <c r="CH502">
        <v>72.202380950000006</v>
      </c>
      <c r="CI502">
        <v>68.142857140000004</v>
      </c>
      <c r="CJ502">
        <v>16.428571420000001</v>
      </c>
      <c r="CK502">
        <v>19.266666659999999</v>
      </c>
      <c r="CL502">
        <v>13.233333330000001</v>
      </c>
      <c r="CM502">
        <v>15.678571420000001</v>
      </c>
      <c r="CN502">
        <v>14.285714280000001</v>
      </c>
      <c r="CO502">
        <v>2.9505191399999999</v>
      </c>
      <c r="CP502">
        <v>87.285714279999993</v>
      </c>
      <c r="CQ502">
        <v>69.138888890000004</v>
      </c>
      <c r="CR502">
        <v>15.75</v>
      </c>
      <c r="CS502">
        <v>32.714285709999999</v>
      </c>
      <c r="CT502">
        <v>89.571428569999995</v>
      </c>
      <c r="CU502">
        <v>88</v>
      </c>
      <c r="CV502">
        <v>54.75</v>
      </c>
      <c r="CW502">
        <v>46.633333329999999</v>
      </c>
      <c r="CX502">
        <v>32.857142850000002</v>
      </c>
      <c r="CY502">
        <v>74.428571419999997</v>
      </c>
      <c r="CZ502">
        <v>80.142857140000004</v>
      </c>
      <c r="DA502">
        <v>91.142857140000004</v>
      </c>
      <c r="DB502">
        <v>718.57142856999997</v>
      </c>
      <c r="DC502">
        <v>31.857142849999999</v>
      </c>
      <c r="DD502">
        <v>78</v>
      </c>
      <c r="DE502">
        <v>84.142857140000004</v>
      </c>
      <c r="DF502">
        <v>90.857142850000002</v>
      </c>
      <c r="DG502">
        <v>717.71428571000001</v>
      </c>
      <c r="DH502" t="e">
        <v>#N/A</v>
      </c>
      <c r="DI502" t="e">
        <v>#N/A</v>
      </c>
      <c r="DJ502" t="e">
        <v>#N/A</v>
      </c>
      <c r="DK502" t="e">
        <v>#N/A</v>
      </c>
      <c r="DL502" t="e">
        <v>#N/A</v>
      </c>
      <c r="DM502" t="e">
        <v>#N/A</v>
      </c>
      <c r="DN502" t="e">
        <v>#N/A</v>
      </c>
      <c r="DO502" t="e">
        <v>#N/A</v>
      </c>
      <c r="DP502" t="e">
        <v>#N/A</v>
      </c>
      <c r="DQ502" t="e">
        <v>#N/A</v>
      </c>
      <c r="DR502" t="e">
        <v>#N/A</v>
      </c>
      <c r="DS502" t="e">
        <v>#N/A</v>
      </c>
      <c r="DT502" t="e">
        <v>#N/A</v>
      </c>
      <c r="DU502" t="e">
        <v>#N/A</v>
      </c>
      <c r="DV502" t="e">
        <v>#N/A</v>
      </c>
      <c r="DW502" t="e">
        <v>#N/A</v>
      </c>
      <c r="DX502" t="e">
        <v>#N/A</v>
      </c>
      <c r="DY502" t="e">
        <v>#N/A</v>
      </c>
      <c r="DZ502" t="e">
        <v>#N/A</v>
      </c>
      <c r="EA502" t="e">
        <v>#N/A</v>
      </c>
      <c r="EB502" t="e">
        <v>#N/A</v>
      </c>
      <c r="EC502" t="e">
        <v>#N/A</v>
      </c>
    </row>
    <row r="503" spans="1:133" customFormat="1" x14ac:dyDescent="0.25">
      <c r="A503" t="s">
        <v>1218</v>
      </c>
      <c r="B503" t="s">
        <v>1508</v>
      </c>
      <c r="C503">
        <v>503</v>
      </c>
      <c r="D503">
        <v>124397.16638846559</v>
      </c>
      <c r="E503">
        <v>92.934133336812849</v>
      </c>
      <c r="F503">
        <v>867.71610519589478</v>
      </c>
      <c r="G503">
        <v>68937.144461547316</v>
      </c>
      <c r="H503">
        <v>74.571428569999995</v>
      </c>
      <c r="I503">
        <v>28.551670999999999</v>
      </c>
      <c r="J503">
        <v>22.554715420000001</v>
      </c>
      <c r="K503">
        <v>12.566647570000001</v>
      </c>
      <c r="L503">
        <v>8.1161597099999998</v>
      </c>
      <c r="M503">
        <v>3956.8571428499999</v>
      </c>
      <c r="N503">
        <v>2827.42857142</v>
      </c>
      <c r="O503">
        <v>2768.5714285700001</v>
      </c>
      <c r="P503">
        <v>2787.42857142</v>
      </c>
      <c r="Q503">
        <v>2807</v>
      </c>
      <c r="R503">
        <v>2823.5714285700001</v>
      </c>
      <c r="S503">
        <v>1129.42857142</v>
      </c>
      <c r="T503">
        <v>1045.1428571399999</v>
      </c>
      <c r="U503">
        <v>1070</v>
      </c>
      <c r="V503">
        <v>1079.71428571</v>
      </c>
      <c r="W503">
        <v>1103.2857142800001</v>
      </c>
      <c r="X503">
        <v>28.516938849999999</v>
      </c>
      <c r="Y503">
        <v>1.4460395699999999</v>
      </c>
      <c r="Z503">
        <v>2786</v>
      </c>
      <c r="AA503">
        <v>2763.42857142</v>
      </c>
      <c r="AB503">
        <v>2763.2857142799999</v>
      </c>
      <c r="AC503">
        <v>2742.5333571400001</v>
      </c>
      <c r="AD503">
        <v>1182.5714285700001</v>
      </c>
      <c r="AE503">
        <v>1225.71428571</v>
      </c>
      <c r="AF503">
        <v>1268.71428571</v>
      </c>
      <c r="AG503">
        <v>1312.5145857099999</v>
      </c>
      <c r="AH503">
        <v>76260.07222971</v>
      </c>
      <c r="AI503">
        <v>18093.542982999999</v>
      </c>
      <c r="AJ503">
        <v>9.4983038499999992</v>
      </c>
      <c r="AK503">
        <v>53.830950710000003</v>
      </c>
      <c r="AL503">
        <v>267484.14379241999</v>
      </c>
      <c r="AM503">
        <v>46.983857139999998</v>
      </c>
      <c r="AN503">
        <v>2.92897315</v>
      </c>
      <c r="AO503">
        <v>10.81368314</v>
      </c>
      <c r="AP503">
        <v>4.5239428500000001</v>
      </c>
      <c r="AQ503">
        <v>7.5245857100000002</v>
      </c>
      <c r="AR503">
        <v>3.83094285</v>
      </c>
      <c r="AS503">
        <v>5.3637428500000004</v>
      </c>
      <c r="AT503">
        <v>4.7329285700000003</v>
      </c>
      <c r="AU503">
        <v>411317.35059157002</v>
      </c>
      <c r="AV503">
        <v>327259.14612441999</v>
      </c>
      <c r="AW503">
        <v>343251.67775199999</v>
      </c>
      <c r="AX503">
        <v>362376.35348614003</v>
      </c>
      <c r="AY503">
        <v>393408.64148314</v>
      </c>
      <c r="AZ503">
        <v>26649.38292914</v>
      </c>
      <c r="BA503">
        <v>1333.005105</v>
      </c>
      <c r="BB503">
        <v>6750.7049688500001</v>
      </c>
      <c r="BC503">
        <v>159.42045970999999</v>
      </c>
      <c r="BD503">
        <v>132.16403742</v>
      </c>
      <c r="BE503">
        <v>115859.41050814</v>
      </c>
      <c r="BF503">
        <v>93945.652377570004</v>
      </c>
      <c r="BG503">
        <v>6.7336211400000003</v>
      </c>
      <c r="BH503">
        <v>262.42857142000003</v>
      </c>
      <c r="BI503">
        <v>266.71428571000001</v>
      </c>
      <c r="BJ503">
        <v>266.32142857000002</v>
      </c>
      <c r="BK503">
        <v>261.14285713999999</v>
      </c>
      <c r="BL503">
        <v>252.42857142</v>
      </c>
      <c r="BM503">
        <v>16.27380642</v>
      </c>
      <c r="BN503">
        <v>9.3922115000000002</v>
      </c>
      <c r="BO503">
        <v>0.49845582999999999</v>
      </c>
      <c r="BP503">
        <v>0.60466233000000003</v>
      </c>
      <c r="BQ503">
        <v>40.584459580000001</v>
      </c>
      <c r="BR503">
        <v>255.42857142</v>
      </c>
      <c r="BS503">
        <v>9664.4306660000002</v>
      </c>
      <c r="BT503">
        <v>43070.142308280003</v>
      </c>
      <c r="BU503">
        <v>150906.68841428001</v>
      </c>
      <c r="BV503">
        <v>1036622.47508685</v>
      </c>
      <c r="BW503">
        <v>2786.3070698500001</v>
      </c>
      <c r="BX503">
        <v>63.732225329999999</v>
      </c>
      <c r="BY503">
        <v>11.507915710000001</v>
      </c>
      <c r="BZ503">
        <v>159.92857142</v>
      </c>
      <c r="CA503">
        <v>173.44444444000001</v>
      </c>
      <c r="CB503">
        <v>166.23809523</v>
      </c>
      <c r="CC503">
        <v>154.28571428000001</v>
      </c>
      <c r="CD503">
        <v>155.78571428000001</v>
      </c>
      <c r="CE503">
        <v>125.5</v>
      </c>
      <c r="CF503">
        <v>137.33333332999999</v>
      </c>
      <c r="CG503">
        <v>131.13095238</v>
      </c>
      <c r="CH503">
        <v>117.89285714</v>
      </c>
      <c r="CI503">
        <v>121.07142856999999</v>
      </c>
      <c r="CJ503">
        <v>34.5</v>
      </c>
      <c r="CK503">
        <v>36.111111110000003</v>
      </c>
      <c r="CL503">
        <v>35.107142850000002</v>
      </c>
      <c r="CM503">
        <v>36.392857139999997</v>
      </c>
      <c r="CN503">
        <v>34.428571419999997</v>
      </c>
      <c r="CO503">
        <v>4.1459187100000001</v>
      </c>
      <c r="CP503">
        <v>86.285714279999993</v>
      </c>
      <c r="CQ503">
        <v>75.555555549999994</v>
      </c>
      <c r="CR503">
        <v>15.6</v>
      </c>
      <c r="CS503">
        <v>33.571428570000002</v>
      </c>
      <c r="CT503">
        <v>89.857142850000002</v>
      </c>
      <c r="CU503">
        <v>87</v>
      </c>
      <c r="CV503">
        <v>76.805555549999994</v>
      </c>
      <c r="CW503">
        <v>71.5</v>
      </c>
      <c r="CX503">
        <v>28</v>
      </c>
      <c r="CY503">
        <v>65.714285709999999</v>
      </c>
      <c r="CZ503">
        <v>70.571428569999995</v>
      </c>
      <c r="DA503">
        <v>85</v>
      </c>
      <c r="DB503">
        <v>542.21428571000001</v>
      </c>
      <c r="DC503">
        <v>22</v>
      </c>
      <c r="DD503">
        <v>67.571428569999995</v>
      </c>
      <c r="DE503">
        <v>79.714285709999999</v>
      </c>
      <c r="DF503">
        <v>91.285714279999993</v>
      </c>
      <c r="DG503">
        <v>1037.21428571</v>
      </c>
      <c r="DH503" t="e">
        <v>#N/A</v>
      </c>
      <c r="DI503" t="e">
        <v>#N/A</v>
      </c>
      <c r="DJ503" t="e">
        <v>#N/A</v>
      </c>
      <c r="DK503" t="e">
        <v>#N/A</v>
      </c>
      <c r="DL503" t="e">
        <v>#N/A</v>
      </c>
      <c r="DM503" t="e">
        <v>#N/A</v>
      </c>
      <c r="DN503" t="e">
        <v>#N/A</v>
      </c>
      <c r="DO503" t="e">
        <v>#N/A</v>
      </c>
      <c r="DP503" t="e">
        <v>#N/A</v>
      </c>
      <c r="DQ503" t="e">
        <v>#N/A</v>
      </c>
      <c r="DR503" t="e">
        <v>#N/A</v>
      </c>
      <c r="DS503" t="e">
        <v>#N/A</v>
      </c>
      <c r="DT503" t="e">
        <v>#N/A</v>
      </c>
      <c r="DU503" t="e">
        <v>#N/A</v>
      </c>
      <c r="DV503" t="e">
        <v>#N/A</v>
      </c>
      <c r="DW503" t="e">
        <v>#N/A</v>
      </c>
      <c r="DX503" t="e">
        <v>#N/A</v>
      </c>
      <c r="DY503" t="e">
        <v>#N/A</v>
      </c>
      <c r="DZ503" t="e">
        <v>#N/A</v>
      </c>
      <c r="EA503" t="e">
        <v>#N/A</v>
      </c>
      <c r="EB503" t="e">
        <v>#N/A</v>
      </c>
      <c r="EC503" t="e">
        <v>#N/A</v>
      </c>
    </row>
    <row r="504" spans="1:133" customFormat="1" x14ac:dyDescent="0.25">
      <c r="A504" t="s">
        <v>1219</v>
      </c>
      <c r="B504" t="s">
        <v>1509</v>
      </c>
      <c r="C504">
        <v>504</v>
      </c>
      <c r="D504">
        <v>63375.062422800009</v>
      </c>
      <c r="E504">
        <v>74.499734770567301</v>
      </c>
      <c r="F504">
        <v>1137.1402558658592</v>
      </c>
      <c r="G504">
        <v>60757.372044361458</v>
      </c>
      <c r="H504">
        <v>72.571428569999995</v>
      </c>
      <c r="I504">
        <v>27.160620420000001</v>
      </c>
      <c r="J504">
        <v>19.783134709999999</v>
      </c>
      <c r="K504">
        <v>10.44419085</v>
      </c>
      <c r="L504">
        <v>6.97577114</v>
      </c>
      <c r="M504">
        <v>3276.7142857099998</v>
      </c>
      <c r="N504">
        <v>2392</v>
      </c>
      <c r="O504">
        <v>2315</v>
      </c>
      <c r="P504">
        <v>2336</v>
      </c>
      <c r="Q504">
        <v>2359.5714285700001</v>
      </c>
      <c r="R504">
        <v>2383.42857142</v>
      </c>
      <c r="S504">
        <v>884.71428571000001</v>
      </c>
      <c r="T504">
        <v>794</v>
      </c>
      <c r="U504">
        <v>814</v>
      </c>
      <c r="V504">
        <v>827.28571427999998</v>
      </c>
      <c r="W504">
        <v>847.71428571000001</v>
      </c>
      <c r="X504">
        <v>25.779319709999999</v>
      </c>
      <c r="Y504">
        <v>1.22290714</v>
      </c>
      <c r="Z504">
        <v>2368.2857142799999</v>
      </c>
      <c r="AA504">
        <v>2359.5714285700001</v>
      </c>
      <c r="AB504">
        <v>2344.1428571400002</v>
      </c>
      <c r="AC504">
        <v>2341.2117714199999</v>
      </c>
      <c r="AD504">
        <v>914.42857142000003</v>
      </c>
      <c r="AE504">
        <v>955.85714284999995</v>
      </c>
      <c r="AF504">
        <v>1019</v>
      </c>
      <c r="AG504">
        <v>1055.4091000000001</v>
      </c>
      <c r="AH504">
        <v>64609.165133570001</v>
      </c>
      <c r="AI504">
        <v>13954.90677757</v>
      </c>
      <c r="AJ504">
        <v>-4.3514857100000004</v>
      </c>
      <c r="AK504">
        <v>140.02914799999999</v>
      </c>
      <c r="AL504">
        <v>237901.97644927999</v>
      </c>
      <c r="AM504">
        <v>47.692</v>
      </c>
      <c r="AN504">
        <v>2.0741590400000001</v>
      </c>
      <c r="AO504">
        <v>7.7799608300000003</v>
      </c>
      <c r="AP504">
        <v>-2.2092857100000001</v>
      </c>
      <c r="AQ504">
        <v>0.13511428</v>
      </c>
      <c r="AR504">
        <v>-3.7685142800000002</v>
      </c>
      <c r="AS504">
        <v>-3.8062</v>
      </c>
      <c r="AT504">
        <v>-3.6618428500000002</v>
      </c>
      <c r="AU504">
        <v>374046.71990382997</v>
      </c>
      <c r="AV504">
        <v>285029.69294216001</v>
      </c>
      <c r="AW504">
        <v>286333.75057928002</v>
      </c>
      <c r="AX504">
        <v>322315.58591328003</v>
      </c>
      <c r="AY504">
        <v>323226.64889714</v>
      </c>
      <c r="AZ504">
        <v>21004.370499280001</v>
      </c>
      <c r="BA504">
        <v>1002.01098171</v>
      </c>
      <c r="BB504">
        <v>4729.32658214</v>
      </c>
      <c r="BC504">
        <v>239.56514842000001</v>
      </c>
      <c r="BD504">
        <v>379.27017157</v>
      </c>
      <c r="BE504">
        <v>105173.27171428</v>
      </c>
      <c r="BF504">
        <v>77343.163959140002</v>
      </c>
      <c r="BG504">
        <v>5.7515850000000004</v>
      </c>
      <c r="BH504">
        <v>192.66666666</v>
      </c>
      <c r="BI504">
        <v>189</v>
      </c>
      <c r="BJ504">
        <v>192.36904761</v>
      </c>
      <c r="BK504">
        <v>185.28571428000001</v>
      </c>
      <c r="BL504">
        <v>188.71428571000001</v>
      </c>
      <c r="BM504">
        <v>14.91692583</v>
      </c>
      <c r="BN504">
        <v>0</v>
      </c>
      <c r="BO504">
        <v>0.49024932999999998</v>
      </c>
      <c r="BP504">
        <v>0.33083750000000001</v>
      </c>
      <c r="BQ504">
        <v>27.796080010000001</v>
      </c>
      <c r="BR504">
        <v>190</v>
      </c>
      <c r="BS504">
        <v>7464.6859842800004</v>
      </c>
      <c r="BT504">
        <v>35411.908953140002</v>
      </c>
      <c r="BU504">
        <v>130176.82689128</v>
      </c>
      <c r="BV504">
        <v>1077357.1415516599</v>
      </c>
      <c r="BW504">
        <v>2096.8096562800001</v>
      </c>
      <c r="BX504">
        <v>44.470799540000002</v>
      </c>
      <c r="BY504">
        <v>9.8708015000000007</v>
      </c>
      <c r="BZ504">
        <v>113.08333333</v>
      </c>
      <c r="CA504">
        <v>114.75</v>
      </c>
      <c r="CB504">
        <v>112.45238095000001</v>
      </c>
      <c r="CC504">
        <v>104.42857142</v>
      </c>
      <c r="CD504">
        <v>94.583333330000002</v>
      </c>
      <c r="CE504">
        <v>91.916666660000004</v>
      </c>
      <c r="CF504">
        <v>94.321428569999995</v>
      </c>
      <c r="CG504">
        <v>91.25</v>
      </c>
      <c r="CH504">
        <v>85.749999990000006</v>
      </c>
      <c r="CI504">
        <v>77.5</v>
      </c>
      <c r="CJ504">
        <v>20.666666660000001</v>
      </c>
      <c r="CK504">
        <v>20.428571420000001</v>
      </c>
      <c r="CL504">
        <v>21.202380949999998</v>
      </c>
      <c r="CM504">
        <v>18.678571420000001</v>
      </c>
      <c r="CN504">
        <v>17.785714280000001</v>
      </c>
      <c r="CO504">
        <v>3.35200283</v>
      </c>
      <c r="CP504">
        <v>86.142857140000004</v>
      </c>
      <c r="CQ504">
        <v>73.444444439999998</v>
      </c>
      <c r="CR504">
        <v>15.14285714</v>
      </c>
      <c r="CS504">
        <v>32.428571419999997</v>
      </c>
      <c r="CT504">
        <v>88.428571419999997</v>
      </c>
      <c r="CU504">
        <v>88.714285709999999</v>
      </c>
      <c r="CV504">
        <v>75.194444439999998</v>
      </c>
      <c r="CW504">
        <v>44.285714280000001</v>
      </c>
      <c r="CX504">
        <v>37.142857139999997</v>
      </c>
      <c r="CY504">
        <v>74.857142850000002</v>
      </c>
      <c r="CZ504">
        <v>82.285714279999993</v>
      </c>
      <c r="DA504">
        <v>88.428571419999997</v>
      </c>
      <c r="DB504">
        <v>644.78571427999998</v>
      </c>
      <c r="DC504">
        <v>28.714285709999999</v>
      </c>
      <c r="DD504">
        <v>72.142857140000004</v>
      </c>
      <c r="DE504">
        <v>78.285714279999993</v>
      </c>
      <c r="DF504">
        <v>87.857142850000002</v>
      </c>
      <c r="DG504">
        <v>896.85714284999995</v>
      </c>
      <c r="DH504" t="e">
        <v>#N/A</v>
      </c>
      <c r="DI504" t="e">
        <v>#N/A</v>
      </c>
      <c r="DJ504" t="e">
        <v>#N/A</v>
      </c>
      <c r="DK504" t="e">
        <v>#N/A</v>
      </c>
      <c r="DL504" t="e">
        <v>#N/A</v>
      </c>
      <c r="DM504" t="e">
        <v>#N/A</v>
      </c>
      <c r="DN504" t="e">
        <v>#N/A</v>
      </c>
      <c r="DO504" t="e">
        <v>#N/A</v>
      </c>
      <c r="DP504" t="e">
        <v>#N/A</v>
      </c>
      <c r="DQ504" t="e">
        <v>#N/A</v>
      </c>
      <c r="DR504" t="e">
        <v>#N/A</v>
      </c>
      <c r="DS504" t="e">
        <v>#N/A</v>
      </c>
      <c r="DT504" t="e">
        <v>#N/A</v>
      </c>
      <c r="DU504" t="e">
        <v>#N/A</v>
      </c>
      <c r="DV504" t="e">
        <v>#N/A</v>
      </c>
      <c r="DW504" t="e">
        <v>#N/A</v>
      </c>
      <c r="DX504" t="e">
        <v>#N/A</v>
      </c>
      <c r="DY504" t="e">
        <v>#N/A</v>
      </c>
      <c r="DZ504" t="e">
        <v>#N/A</v>
      </c>
      <c r="EA504" t="e">
        <v>#N/A</v>
      </c>
      <c r="EB504" t="e">
        <v>#N/A</v>
      </c>
      <c r="EC504" t="e">
        <v>#N/A</v>
      </c>
    </row>
    <row r="505" spans="1:133" customFormat="1" x14ac:dyDescent="0.25">
      <c r="A505" t="s">
        <v>1220</v>
      </c>
      <c r="B505" t="s">
        <v>1510</v>
      </c>
      <c r="C505">
        <v>505</v>
      </c>
      <c r="D505">
        <v>67581.287139719992</v>
      </c>
      <c r="E505">
        <v>85.326000952549592</v>
      </c>
      <c r="F505">
        <v>1056.8204165039772</v>
      </c>
      <c r="G505">
        <v>60497.40259482339</v>
      </c>
      <c r="H505">
        <v>74.857142850000002</v>
      </c>
      <c r="I505">
        <v>26.859589280000002</v>
      </c>
      <c r="J505">
        <v>20.328625280000001</v>
      </c>
      <c r="K505">
        <v>10.702574139999999</v>
      </c>
      <c r="L505">
        <v>6.9666324199999998</v>
      </c>
      <c r="M505">
        <v>3134</v>
      </c>
      <c r="N505">
        <v>2291.42857142</v>
      </c>
      <c r="O505">
        <v>2214.2857142799999</v>
      </c>
      <c r="P505">
        <v>2235.7142857099998</v>
      </c>
      <c r="Q505">
        <v>2262.1428571400002</v>
      </c>
      <c r="R505">
        <v>2291</v>
      </c>
      <c r="S505">
        <v>842.57142856999997</v>
      </c>
      <c r="T505">
        <v>748</v>
      </c>
      <c r="U505">
        <v>767.42857142000003</v>
      </c>
      <c r="V505">
        <v>774.57142856999997</v>
      </c>
      <c r="W505">
        <v>801.57142856999997</v>
      </c>
      <c r="X505">
        <v>25.986328709999999</v>
      </c>
      <c r="Y505">
        <v>1.1664255699999999</v>
      </c>
      <c r="Z505">
        <v>2270.2857142799999</v>
      </c>
      <c r="AA505">
        <v>2261.7142857099998</v>
      </c>
      <c r="AB505">
        <v>2247.2857142799999</v>
      </c>
      <c r="AC505">
        <v>2250.5304999999998</v>
      </c>
      <c r="AD505">
        <v>877.14285714000005</v>
      </c>
      <c r="AE505">
        <v>922.71428571000001</v>
      </c>
      <c r="AF505">
        <v>972.14285714000005</v>
      </c>
      <c r="AG505">
        <v>1018.74108571</v>
      </c>
      <c r="AH505">
        <v>64214.522367279998</v>
      </c>
      <c r="AI505">
        <v>14169.59718828</v>
      </c>
      <c r="AJ505">
        <v>-1.022216</v>
      </c>
      <c r="AK505">
        <v>148.28789370999999</v>
      </c>
      <c r="AL505">
        <v>239292.20794714001</v>
      </c>
      <c r="AM505">
        <v>45.848571419999999</v>
      </c>
      <c r="AN505">
        <v>2.6553408300000001</v>
      </c>
      <c r="AO505">
        <v>10.83075283</v>
      </c>
      <c r="AP505">
        <v>-0.43724285000000002</v>
      </c>
      <c r="AQ505">
        <v>0.89421428000000003</v>
      </c>
      <c r="AR505">
        <v>-1.29474285</v>
      </c>
      <c r="AS505">
        <v>-0.18302857</v>
      </c>
      <c r="AT505">
        <v>-1.6550714200000001</v>
      </c>
      <c r="AU505">
        <v>339293.51079750003</v>
      </c>
      <c r="AV505">
        <v>258929.01807265999</v>
      </c>
      <c r="AW505">
        <v>259763.46267127999</v>
      </c>
      <c r="AX505">
        <v>301078.16446457</v>
      </c>
      <c r="AY505">
        <v>309730.40871699998</v>
      </c>
      <c r="AZ505">
        <v>20419.395012569999</v>
      </c>
      <c r="BA505">
        <v>1056.0561587100001</v>
      </c>
      <c r="BB505">
        <v>4696.9422608499999</v>
      </c>
      <c r="BC505">
        <v>233.158131</v>
      </c>
      <c r="BD505">
        <v>256.81722228000001</v>
      </c>
      <c r="BE505">
        <v>101690.62672742001</v>
      </c>
      <c r="BF505">
        <v>76195.786255850006</v>
      </c>
      <c r="BG505">
        <v>6.54433183</v>
      </c>
      <c r="BH505">
        <v>210.5</v>
      </c>
      <c r="BI505">
        <v>213.13888888</v>
      </c>
      <c r="BJ505">
        <v>210.21428571000001</v>
      </c>
      <c r="BK505">
        <v>196.85714285</v>
      </c>
      <c r="BL505">
        <v>201</v>
      </c>
      <c r="BM505">
        <v>16.893030830000001</v>
      </c>
      <c r="BN505">
        <v>1.60642566</v>
      </c>
      <c r="BO505">
        <v>0.48725816</v>
      </c>
      <c r="BP505">
        <v>0.3997232</v>
      </c>
      <c r="BQ505">
        <v>29.40874114</v>
      </c>
      <c r="BR505">
        <v>191.5</v>
      </c>
      <c r="BS505">
        <v>7778.3507808499999</v>
      </c>
      <c r="BT505">
        <v>36281.337422709999</v>
      </c>
      <c r="BU505">
        <v>135177.61821685001</v>
      </c>
      <c r="BV505">
        <v>1142588.5209783299</v>
      </c>
      <c r="BW505">
        <v>2054.2220567099998</v>
      </c>
      <c r="BX505">
        <v>44.910719100000001</v>
      </c>
      <c r="BY505">
        <v>9.5189006599999999</v>
      </c>
      <c r="BZ505">
        <v>106.41666666</v>
      </c>
      <c r="CA505">
        <v>102.11904762</v>
      </c>
      <c r="CB505">
        <v>98.619047609999996</v>
      </c>
      <c r="CC505">
        <v>94.488095229999999</v>
      </c>
      <c r="CD505">
        <v>81.833333330000002</v>
      </c>
      <c r="CE505">
        <v>84.416666660000004</v>
      </c>
      <c r="CF505">
        <v>83.202380950000006</v>
      </c>
      <c r="CG505">
        <v>78.702380950000006</v>
      </c>
      <c r="CH505">
        <v>75.845238089999995</v>
      </c>
      <c r="CI505">
        <v>64.25</v>
      </c>
      <c r="CJ505">
        <v>21</v>
      </c>
      <c r="CK505">
        <v>18.916666660000001</v>
      </c>
      <c r="CL505">
        <v>19.916666660000001</v>
      </c>
      <c r="CM505">
        <v>18.64285714</v>
      </c>
      <c r="CN505">
        <v>18.14285714</v>
      </c>
      <c r="CO505">
        <v>3.2762511600000002</v>
      </c>
      <c r="CP505">
        <v>86.214285709999999</v>
      </c>
      <c r="CQ505">
        <v>70.333333330000002</v>
      </c>
      <c r="CR505">
        <v>14.57142857</v>
      </c>
      <c r="CS505">
        <v>32.857142850000002</v>
      </c>
      <c r="CT505">
        <v>90.285714279999993</v>
      </c>
      <c r="CU505">
        <v>90</v>
      </c>
      <c r="CV505">
        <v>75.416666660000004</v>
      </c>
      <c r="CW505">
        <v>46.142857139999997</v>
      </c>
      <c r="CX505">
        <v>35.714285709999999</v>
      </c>
      <c r="CY505">
        <v>74.571428569999995</v>
      </c>
      <c r="CZ505">
        <v>80.428571419999997</v>
      </c>
      <c r="DA505">
        <v>89.571428569999995</v>
      </c>
      <c r="DB505">
        <v>641.14285714000005</v>
      </c>
      <c r="DC505">
        <v>28.857142849999999</v>
      </c>
      <c r="DD505">
        <v>74.142857140000004</v>
      </c>
      <c r="DE505">
        <v>80.714285709999999</v>
      </c>
      <c r="DF505">
        <v>89.142857140000004</v>
      </c>
      <c r="DG505">
        <v>839.71428571000001</v>
      </c>
      <c r="DH505" t="e">
        <v>#N/A</v>
      </c>
      <c r="DI505" t="e">
        <v>#N/A</v>
      </c>
      <c r="DJ505" t="e">
        <v>#N/A</v>
      </c>
      <c r="DK505" t="e">
        <v>#N/A</v>
      </c>
      <c r="DL505" t="e">
        <v>#N/A</v>
      </c>
      <c r="DM505" t="e">
        <v>#N/A</v>
      </c>
      <c r="DN505" t="e">
        <v>#N/A</v>
      </c>
      <c r="DO505" t="e">
        <v>#N/A</v>
      </c>
      <c r="DP505" t="e">
        <v>#N/A</v>
      </c>
      <c r="DQ505" t="e">
        <v>#N/A</v>
      </c>
      <c r="DR505" t="e">
        <v>#N/A</v>
      </c>
      <c r="DS505" t="e">
        <v>#N/A</v>
      </c>
      <c r="DT505" t="e">
        <v>#N/A</v>
      </c>
      <c r="DU505" t="e">
        <v>#N/A</v>
      </c>
      <c r="DV505" t="e">
        <v>#N/A</v>
      </c>
      <c r="DW505" t="e">
        <v>#N/A</v>
      </c>
      <c r="DX505" t="e">
        <v>#N/A</v>
      </c>
      <c r="DY505" t="e">
        <v>#N/A</v>
      </c>
      <c r="DZ505" t="e">
        <v>#N/A</v>
      </c>
      <c r="EA505" t="e">
        <v>#N/A</v>
      </c>
      <c r="EB505" t="e">
        <v>#N/A</v>
      </c>
      <c r="EC505" t="e">
        <v>#N/A</v>
      </c>
    </row>
    <row r="506" spans="1:133" customFormat="1" x14ac:dyDescent="0.25">
      <c r="A506" t="s">
        <v>1221</v>
      </c>
      <c r="B506" t="s">
        <v>1511</v>
      </c>
      <c r="C506">
        <v>506</v>
      </c>
      <c r="D506">
        <v>133384.46647784172</v>
      </c>
      <c r="E506">
        <v>75.044735613154614</v>
      </c>
      <c r="F506">
        <v>1067.7586876114165</v>
      </c>
      <c r="G506">
        <v>47694.945914627548</v>
      </c>
      <c r="H506">
        <v>75</v>
      </c>
      <c r="I506">
        <v>27.405683570000001</v>
      </c>
      <c r="J506">
        <v>23.468702709999999</v>
      </c>
      <c r="K506">
        <v>12.59570714</v>
      </c>
      <c r="L506">
        <v>7.66184771</v>
      </c>
      <c r="M506">
        <v>5225.4285714199996</v>
      </c>
      <c r="N506">
        <v>3791.2857142799999</v>
      </c>
      <c r="O506">
        <v>3699</v>
      </c>
      <c r="P506">
        <v>3712</v>
      </c>
      <c r="Q506">
        <v>3755.1428571400002</v>
      </c>
      <c r="R506">
        <v>3787.1428571400002</v>
      </c>
      <c r="S506">
        <v>1434.1428571399999</v>
      </c>
      <c r="T506">
        <v>1323.71428571</v>
      </c>
      <c r="U506">
        <v>1351.42857142</v>
      </c>
      <c r="V506">
        <v>1355.2857142800001</v>
      </c>
      <c r="W506">
        <v>1395.42857142</v>
      </c>
      <c r="X506">
        <v>27.999611420000001</v>
      </c>
      <c r="Y506">
        <v>1.39063771</v>
      </c>
      <c r="Z506">
        <v>3723.5714285700001</v>
      </c>
      <c r="AA506">
        <v>3670.8571428499999</v>
      </c>
      <c r="AB506">
        <v>3638.2857142799999</v>
      </c>
      <c r="AC506">
        <v>3621.7360285700001</v>
      </c>
      <c r="AD506">
        <v>1501.5714285700001</v>
      </c>
      <c r="AE506">
        <v>1576.1428571399999</v>
      </c>
      <c r="AF506">
        <v>1631.2857142800001</v>
      </c>
      <c r="AG506">
        <v>1734.9038285700001</v>
      </c>
      <c r="AH506">
        <v>71475.059974420001</v>
      </c>
      <c r="AI506">
        <v>16861.974205710001</v>
      </c>
      <c r="AJ506">
        <v>6.8231155699999997</v>
      </c>
      <c r="AK506">
        <v>121.871561</v>
      </c>
      <c r="AL506">
        <v>261086.96213914</v>
      </c>
      <c r="AM506">
        <v>57.361428570000001</v>
      </c>
      <c r="AN506">
        <v>2.8655353799999999</v>
      </c>
      <c r="AO506">
        <v>12.67912542</v>
      </c>
      <c r="AP506">
        <v>3.2750428500000002</v>
      </c>
      <c r="AQ506">
        <v>0.63637142000000002</v>
      </c>
      <c r="AR506">
        <v>-0.25147142</v>
      </c>
      <c r="AS506">
        <v>-0.37561428000000002</v>
      </c>
      <c r="AT506">
        <v>1.7714000000000001</v>
      </c>
      <c r="AU506">
        <v>403953.38740800001</v>
      </c>
      <c r="AV506">
        <v>345034.00775599998</v>
      </c>
      <c r="AW506">
        <v>336825.29831441998</v>
      </c>
      <c r="AX506">
        <v>375440.31381557003</v>
      </c>
      <c r="AY506">
        <v>452546.61509099999</v>
      </c>
      <c r="AZ506">
        <v>27256.266049710001</v>
      </c>
      <c r="BA506">
        <v>1010.66471742</v>
      </c>
      <c r="BB506">
        <v>6594.2189502800002</v>
      </c>
      <c r="BC506">
        <v>138.81450928000001</v>
      </c>
      <c r="BD506">
        <v>94.314204279999998</v>
      </c>
      <c r="BE506">
        <v>117092.45873499999</v>
      </c>
      <c r="BF506">
        <v>99133.299700140007</v>
      </c>
      <c r="BG506">
        <v>6.7148698500000004</v>
      </c>
      <c r="BH506">
        <v>352.57142857000002</v>
      </c>
      <c r="BI506">
        <v>352.97619047000001</v>
      </c>
      <c r="BJ506">
        <v>364.02380951999999</v>
      </c>
      <c r="BK506">
        <v>346.57142857000002</v>
      </c>
      <c r="BL506">
        <v>323</v>
      </c>
      <c r="BM506">
        <v>17.231083999999999</v>
      </c>
      <c r="BN506">
        <v>1.9923960000000001</v>
      </c>
      <c r="BO506">
        <v>0.45085657000000001</v>
      </c>
      <c r="BP506">
        <v>0.51137250000000001</v>
      </c>
      <c r="BQ506">
        <v>33.9573489</v>
      </c>
      <c r="BR506">
        <v>327.33333333000002</v>
      </c>
      <c r="BS506">
        <v>8902.1427835699997</v>
      </c>
      <c r="BT506">
        <v>38820.887123139997</v>
      </c>
      <c r="BU506">
        <v>142118.34159870999</v>
      </c>
      <c r="BV506">
        <v>1009250.96684</v>
      </c>
      <c r="BW506">
        <v>1847.0088820000001</v>
      </c>
      <c r="BX506">
        <v>53.521063959999999</v>
      </c>
      <c r="BY506">
        <v>10.851819709999999</v>
      </c>
      <c r="BZ506">
        <v>202.35714285</v>
      </c>
      <c r="CA506">
        <v>202.03571428000001</v>
      </c>
      <c r="CB506">
        <v>210.27777777</v>
      </c>
      <c r="CC506">
        <v>197.85714285</v>
      </c>
      <c r="CD506">
        <v>200.14285713999999</v>
      </c>
      <c r="CE506">
        <v>155.21428571000001</v>
      </c>
      <c r="CF506">
        <v>161.09523809000001</v>
      </c>
      <c r="CG506">
        <v>164.40277778000001</v>
      </c>
      <c r="CH506">
        <v>151.78571428000001</v>
      </c>
      <c r="CI506">
        <v>152.28571428000001</v>
      </c>
      <c r="CJ506">
        <v>46.214285709999999</v>
      </c>
      <c r="CK506">
        <v>40.940476189999998</v>
      </c>
      <c r="CL506">
        <v>45.875</v>
      </c>
      <c r="CM506">
        <v>46.071428570000002</v>
      </c>
      <c r="CN506">
        <v>47</v>
      </c>
      <c r="CO506">
        <v>3.8652921400000002</v>
      </c>
      <c r="CP506">
        <v>85.714285709999999</v>
      </c>
      <c r="CQ506">
        <v>78.311302679999997</v>
      </c>
      <c r="CR506">
        <v>17.577142850000001</v>
      </c>
      <c r="CS506">
        <v>31.285714280000001</v>
      </c>
      <c r="CT506">
        <v>86.571428569999995</v>
      </c>
      <c r="CU506">
        <v>84.142857140000004</v>
      </c>
      <c r="CV506">
        <v>77.625</v>
      </c>
      <c r="CW506">
        <v>71.714285709999999</v>
      </c>
      <c r="CX506">
        <v>24.714285709999999</v>
      </c>
      <c r="CY506">
        <v>72.428571419999997</v>
      </c>
      <c r="CZ506">
        <v>77.857142850000002</v>
      </c>
      <c r="DA506">
        <v>88</v>
      </c>
      <c r="DB506">
        <v>821.42857142000003</v>
      </c>
      <c r="DC506">
        <v>23.714285709999999</v>
      </c>
      <c r="DD506">
        <v>73.428571419999997</v>
      </c>
      <c r="DE506">
        <v>76.285714279999993</v>
      </c>
      <c r="DF506">
        <v>88.571428569999995</v>
      </c>
      <c r="DG506">
        <v>787.5</v>
      </c>
      <c r="DH506" t="e">
        <v>#N/A</v>
      </c>
      <c r="DI506" t="e">
        <v>#N/A</v>
      </c>
      <c r="DJ506" t="e">
        <v>#N/A</v>
      </c>
      <c r="DK506" t="e">
        <v>#N/A</v>
      </c>
      <c r="DL506" t="e">
        <v>#N/A</v>
      </c>
      <c r="DM506" t="e">
        <v>#N/A</v>
      </c>
      <c r="DN506" t="e">
        <v>#N/A</v>
      </c>
      <c r="DO506" t="e">
        <v>#N/A</v>
      </c>
      <c r="DP506" t="e">
        <v>#N/A</v>
      </c>
      <c r="DQ506" t="e">
        <v>#N/A</v>
      </c>
      <c r="DR506" t="e">
        <v>#N/A</v>
      </c>
      <c r="DS506" t="e">
        <v>#N/A</v>
      </c>
      <c r="DT506" t="e">
        <v>#N/A</v>
      </c>
      <c r="DU506" t="e">
        <v>#N/A</v>
      </c>
      <c r="DV506" t="e">
        <v>#N/A</v>
      </c>
      <c r="DW506" t="e">
        <v>#N/A</v>
      </c>
      <c r="DX506" t="e">
        <v>#N/A</v>
      </c>
      <c r="DY506" t="e">
        <v>#N/A</v>
      </c>
      <c r="DZ506" t="e">
        <v>#N/A</v>
      </c>
      <c r="EA506" t="e">
        <v>#N/A</v>
      </c>
      <c r="EB506" t="e">
        <v>#N/A</v>
      </c>
      <c r="EC506" t="e">
        <v>#N/A</v>
      </c>
    </row>
    <row r="507" spans="1:133" customFormat="1" x14ac:dyDescent="0.25">
      <c r="A507" t="s">
        <v>1222</v>
      </c>
      <c r="B507" t="s">
        <v>1512</v>
      </c>
      <c r="C507">
        <v>507</v>
      </c>
      <c r="D507">
        <v>94403.801866575872</v>
      </c>
      <c r="E507">
        <v>77.186543422029715</v>
      </c>
      <c r="F507">
        <v>1084.1434491762745</v>
      </c>
      <c r="G507">
        <v>62801.909401357007</v>
      </c>
      <c r="H507">
        <v>74.571428569999995</v>
      </c>
      <c r="I507">
        <v>26.700219000000001</v>
      </c>
      <c r="J507">
        <v>19.460078419999999</v>
      </c>
      <c r="K507">
        <v>9.7556871399999991</v>
      </c>
      <c r="L507">
        <v>6.1768207100000003</v>
      </c>
      <c r="M507">
        <v>3437</v>
      </c>
      <c r="N507">
        <v>2524.2857142799999</v>
      </c>
      <c r="O507">
        <v>2520.1428571400002</v>
      </c>
      <c r="P507">
        <v>2522.5714285700001</v>
      </c>
      <c r="Q507">
        <v>2530.42857142</v>
      </c>
      <c r="R507">
        <v>2543.8571428499999</v>
      </c>
      <c r="S507">
        <v>912.71428571000001</v>
      </c>
      <c r="T507">
        <v>840.85714284999995</v>
      </c>
      <c r="U507">
        <v>859.57142856999997</v>
      </c>
      <c r="V507">
        <v>863.42857142000003</v>
      </c>
      <c r="W507">
        <v>881.28571427999998</v>
      </c>
      <c r="X507">
        <v>23.128402850000001</v>
      </c>
      <c r="Y507">
        <v>1.03419057</v>
      </c>
      <c r="Z507">
        <v>2516.2857142799999</v>
      </c>
      <c r="AA507">
        <v>2491.1428571400002</v>
      </c>
      <c r="AB507">
        <v>2489.7142857099998</v>
      </c>
      <c r="AC507">
        <v>2459.9039714199998</v>
      </c>
      <c r="AD507">
        <v>975.57142856999997</v>
      </c>
      <c r="AE507">
        <v>1026.8571428499999</v>
      </c>
      <c r="AF507">
        <v>1071.8571428499999</v>
      </c>
      <c r="AG507">
        <v>1110.53544285</v>
      </c>
      <c r="AH507">
        <v>68399.430746850005</v>
      </c>
      <c r="AI507">
        <v>13355.042287570001</v>
      </c>
      <c r="AJ507">
        <v>7.0711451399999996</v>
      </c>
      <c r="AK507">
        <v>128.87723113999999</v>
      </c>
      <c r="AL507">
        <v>256431.30131156999</v>
      </c>
      <c r="AM507">
        <v>58.003428569999997</v>
      </c>
      <c r="AN507">
        <v>1.7804193399999999</v>
      </c>
      <c r="AO507">
        <v>15.78861771</v>
      </c>
      <c r="AP507">
        <v>4.8082285699999998</v>
      </c>
      <c r="AQ507">
        <v>-0.63118571000000001</v>
      </c>
      <c r="AR507">
        <v>0.56579999999999997</v>
      </c>
      <c r="AS507">
        <v>2.7814999999999999</v>
      </c>
      <c r="AT507">
        <v>2.9345142800000001</v>
      </c>
      <c r="AU507">
        <v>447769.27725084999</v>
      </c>
      <c r="AV507">
        <v>341595.77119356999</v>
      </c>
      <c r="AW507">
        <v>361136.73480957001</v>
      </c>
      <c r="AX507">
        <v>390745.88727484999</v>
      </c>
      <c r="AY507">
        <v>402989.924352</v>
      </c>
      <c r="AZ507">
        <v>30251.17527114</v>
      </c>
      <c r="BA507">
        <v>730.05418784999995</v>
      </c>
      <c r="BB507">
        <v>6056.6662248499997</v>
      </c>
      <c r="BC507">
        <v>117.52223771</v>
      </c>
      <c r="BD507">
        <v>334.38878870999997</v>
      </c>
      <c r="BE507">
        <v>135111.55956428</v>
      </c>
      <c r="BF507">
        <v>113282.14592184999</v>
      </c>
      <c r="BG507">
        <v>6.7872691400000003</v>
      </c>
      <c r="BH507">
        <v>228.57142856999999</v>
      </c>
      <c r="BI507">
        <v>224.30952381</v>
      </c>
      <c r="BJ507">
        <v>227.94047619</v>
      </c>
      <c r="BK507">
        <v>229.71428571000001</v>
      </c>
      <c r="BL507">
        <v>227.57142856999999</v>
      </c>
      <c r="BM507">
        <v>17.981851420000002</v>
      </c>
      <c r="BN507">
        <v>5.8943561999999998</v>
      </c>
      <c r="BO507">
        <v>0.39747084999999999</v>
      </c>
      <c r="BP507">
        <v>0.57669300000000001</v>
      </c>
      <c r="BQ507">
        <v>36.614949750000001</v>
      </c>
      <c r="BR507">
        <v>214.85714285</v>
      </c>
      <c r="BS507">
        <v>5987.5743724200001</v>
      </c>
      <c r="BT507">
        <v>31522.74974114</v>
      </c>
      <c r="BU507">
        <v>118244.34447770999</v>
      </c>
      <c r="BV507">
        <v>1066977.334388</v>
      </c>
      <c r="BW507">
        <v>2009.9534577100001</v>
      </c>
      <c r="BX507">
        <v>64.482833970000002</v>
      </c>
      <c r="BY507">
        <v>9.0615024200000001</v>
      </c>
      <c r="BZ507">
        <v>110</v>
      </c>
      <c r="CA507">
        <v>106.5</v>
      </c>
      <c r="CB507">
        <v>103.03571427999999</v>
      </c>
      <c r="CC507">
        <v>94.630952379999997</v>
      </c>
      <c r="CD507">
        <v>104.57142856999999</v>
      </c>
      <c r="CE507">
        <v>82.428571419999997</v>
      </c>
      <c r="CF507">
        <v>85.642857140000004</v>
      </c>
      <c r="CG507">
        <v>81.880952379999997</v>
      </c>
      <c r="CH507">
        <v>72.869047620000003</v>
      </c>
      <c r="CI507">
        <v>80.857142850000002</v>
      </c>
      <c r="CJ507">
        <v>27.285714280000001</v>
      </c>
      <c r="CK507">
        <v>20.857142849999999</v>
      </c>
      <c r="CL507">
        <v>21.1547619</v>
      </c>
      <c r="CM507">
        <v>21.76190476</v>
      </c>
      <c r="CN507">
        <v>23.5</v>
      </c>
      <c r="CO507">
        <v>3.2131347099999998</v>
      </c>
      <c r="CP507">
        <v>86.142857140000004</v>
      </c>
      <c r="CQ507">
        <v>79.555555560000002</v>
      </c>
      <c r="CR507">
        <v>17.571428569999998</v>
      </c>
      <c r="CS507">
        <v>33.142857139999997</v>
      </c>
      <c r="CT507">
        <v>88.428571419999997</v>
      </c>
      <c r="CU507">
        <v>84.857142850000002</v>
      </c>
      <c r="CV507">
        <v>71.027777779999994</v>
      </c>
      <c r="CW507">
        <v>62.428571419999997</v>
      </c>
      <c r="CX507">
        <v>26.857142849999999</v>
      </c>
      <c r="CY507">
        <v>74</v>
      </c>
      <c r="CZ507">
        <v>72.285714279999993</v>
      </c>
      <c r="DA507">
        <v>83.428571419999997</v>
      </c>
      <c r="DB507">
        <v>654.5</v>
      </c>
      <c r="DC507">
        <v>29.428571420000001</v>
      </c>
      <c r="DD507">
        <v>72.428571419999997</v>
      </c>
      <c r="DE507">
        <v>76.857142850000002</v>
      </c>
      <c r="DF507">
        <v>86.571428569999995</v>
      </c>
      <c r="DG507">
        <v>762.35714284999995</v>
      </c>
      <c r="DH507" t="e">
        <v>#N/A</v>
      </c>
      <c r="DI507" t="e">
        <v>#N/A</v>
      </c>
      <c r="DJ507" t="e">
        <v>#N/A</v>
      </c>
      <c r="DK507" t="e">
        <v>#N/A</v>
      </c>
      <c r="DL507" t="e">
        <v>#N/A</v>
      </c>
      <c r="DM507" t="e">
        <v>#N/A</v>
      </c>
      <c r="DN507" t="e">
        <v>#N/A</v>
      </c>
      <c r="DO507" t="e">
        <v>#N/A</v>
      </c>
      <c r="DP507" t="e">
        <v>#N/A</v>
      </c>
      <c r="DQ507" t="e">
        <v>#N/A</v>
      </c>
      <c r="DR507" t="e">
        <v>#N/A</v>
      </c>
      <c r="DS507" t="e">
        <v>#N/A</v>
      </c>
      <c r="DT507" t="e">
        <v>#N/A</v>
      </c>
      <c r="DU507" t="e">
        <v>#N/A</v>
      </c>
      <c r="DV507" t="e">
        <v>#N/A</v>
      </c>
      <c r="DW507" t="e">
        <v>#N/A</v>
      </c>
      <c r="DX507" t="e">
        <v>#N/A</v>
      </c>
      <c r="DY507" t="e">
        <v>#N/A</v>
      </c>
      <c r="DZ507" t="e">
        <v>#N/A</v>
      </c>
      <c r="EA507" t="e">
        <v>#N/A</v>
      </c>
      <c r="EB507" t="e">
        <v>#N/A</v>
      </c>
      <c r="EC507" t="e">
        <v>#N/A</v>
      </c>
    </row>
    <row r="508" spans="1:133" customFormat="1" x14ac:dyDescent="0.25">
      <c r="A508" t="s">
        <v>1223</v>
      </c>
      <c r="B508" t="s">
        <v>1513</v>
      </c>
      <c r="C508">
        <v>508</v>
      </c>
      <c r="D508">
        <v>503895.82046149496</v>
      </c>
      <c r="E508">
        <v>148.15353128169471</v>
      </c>
      <c r="F508">
        <v>527.35764922309215</v>
      </c>
      <c r="G508">
        <v>49526.872438387552</v>
      </c>
      <c r="H508">
        <v>98.857142850000002</v>
      </c>
      <c r="I508">
        <v>26.45929671</v>
      </c>
      <c r="J508">
        <v>35.605854710000003</v>
      </c>
      <c r="K508">
        <v>6.8193765700000002</v>
      </c>
      <c r="L508">
        <v>4.0467175700000002</v>
      </c>
      <c r="M508">
        <v>14446.714285710001</v>
      </c>
      <c r="N508">
        <v>10633.142857139999</v>
      </c>
      <c r="O508">
        <v>10325.714285710001</v>
      </c>
      <c r="P508">
        <v>10427.57142857</v>
      </c>
      <c r="Q508">
        <v>10514.714285710001</v>
      </c>
      <c r="R508">
        <v>10602.42857142</v>
      </c>
      <c r="S508">
        <v>3813.5714285700001</v>
      </c>
      <c r="T508">
        <v>3214.5714285700001</v>
      </c>
      <c r="U508">
        <v>3339.2857142799999</v>
      </c>
      <c r="V508">
        <v>3400.2857142799999</v>
      </c>
      <c r="W508">
        <v>3585.1428571400002</v>
      </c>
      <c r="X508">
        <v>15.25743628</v>
      </c>
      <c r="Y508">
        <v>0.67737957000000004</v>
      </c>
      <c r="Z508">
        <v>10736</v>
      </c>
      <c r="AA508">
        <v>10705.85714285</v>
      </c>
      <c r="AB508">
        <v>10627.57142857</v>
      </c>
      <c r="AC508">
        <v>10628.32975714</v>
      </c>
      <c r="AD508">
        <v>4062.42857142</v>
      </c>
      <c r="AE508">
        <v>4346.1428571400002</v>
      </c>
      <c r="AF508">
        <v>4527.7142857099998</v>
      </c>
      <c r="AG508">
        <v>4798.8366999999998</v>
      </c>
      <c r="AH508">
        <v>59950.268396710002</v>
      </c>
      <c r="AI508">
        <v>7596.1155532800003</v>
      </c>
      <c r="AJ508">
        <v>-105.47592585</v>
      </c>
      <c r="AK508">
        <v>80.682857569999996</v>
      </c>
      <c r="AL508">
        <v>227809.75869828</v>
      </c>
      <c r="AM508">
        <v>69.121571419999995</v>
      </c>
      <c r="AN508">
        <v>1.8429900800000001</v>
      </c>
      <c r="AO508">
        <v>3.3962479999999999</v>
      </c>
      <c r="AP508">
        <v>-12.45012857</v>
      </c>
      <c r="AQ508">
        <v>-3.7911857100000002</v>
      </c>
      <c r="AR508">
        <v>-7.1260714199999997</v>
      </c>
      <c r="AS508">
        <v>-8.1703857099999997</v>
      </c>
      <c r="AT508">
        <v>-11.338671420000001</v>
      </c>
      <c r="AU508">
        <v>261205.74901649999</v>
      </c>
      <c r="AV508">
        <v>206441.18282300001</v>
      </c>
      <c r="AW508">
        <v>215807.67248400001</v>
      </c>
      <c r="AX508">
        <v>238295.63298957</v>
      </c>
      <c r="AY508">
        <v>241858.43191270999</v>
      </c>
      <c r="AZ508">
        <v>18044.022155999999</v>
      </c>
      <c r="BA508">
        <v>263.13359028000002</v>
      </c>
      <c r="BB508">
        <v>2374.1339192800001</v>
      </c>
      <c r="BC508">
        <v>104.41601942</v>
      </c>
      <c r="BD508">
        <v>126.530833</v>
      </c>
      <c r="BE508">
        <v>83249.335494280007</v>
      </c>
      <c r="BF508">
        <v>68293.03334414</v>
      </c>
      <c r="BG508">
        <v>7.1659591599999999</v>
      </c>
      <c r="BH508">
        <v>1017.33333333</v>
      </c>
      <c r="BI508">
        <v>1079.6309523800001</v>
      </c>
      <c r="BJ508">
        <v>1081.75</v>
      </c>
      <c r="BK508">
        <v>1018.8571428499999</v>
      </c>
      <c r="BL508">
        <v>1001.71428571</v>
      </c>
      <c r="BM508">
        <v>17.4596825</v>
      </c>
      <c r="BN508">
        <v>4.87171383</v>
      </c>
      <c r="BO508">
        <v>0.210754</v>
      </c>
      <c r="BP508">
        <v>0.64364865999999998</v>
      </c>
      <c r="BQ508">
        <v>41.623642859999997</v>
      </c>
      <c r="BR508">
        <v>1008.83333333</v>
      </c>
      <c r="BS508">
        <v>4647.2136832799997</v>
      </c>
      <c r="BT508">
        <v>37323.179778140002</v>
      </c>
      <c r="BU508">
        <v>142052.744137</v>
      </c>
      <c r="BV508">
        <v>987085.64820815995</v>
      </c>
      <c r="BW508">
        <v>1847.53823442</v>
      </c>
      <c r="BX508">
        <v>68.128983349999999</v>
      </c>
      <c r="BY508">
        <v>10.23440433</v>
      </c>
      <c r="BZ508">
        <v>538.91666666000003</v>
      </c>
      <c r="CA508">
        <v>520.92857143000003</v>
      </c>
      <c r="CB508">
        <v>530.15277776999994</v>
      </c>
      <c r="CC508">
        <v>495.10714285</v>
      </c>
      <c r="CD508">
        <v>514.71428571000001</v>
      </c>
      <c r="CE508">
        <v>387.08333333000002</v>
      </c>
      <c r="CF508">
        <v>395.29761903999997</v>
      </c>
      <c r="CG508">
        <v>404.31944443999998</v>
      </c>
      <c r="CH508">
        <v>362.09523809000001</v>
      </c>
      <c r="CI508">
        <v>374.5</v>
      </c>
      <c r="CJ508">
        <v>151.66666666</v>
      </c>
      <c r="CK508">
        <v>125.63095238</v>
      </c>
      <c r="CL508">
        <v>125.83333333</v>
      </c>
      <c r="CM508">
        <v>133.01190475999999</v>
      </c>
      <c r="CN508">
        <v>139.92857142</v>
      </c>
      <c r="CO508">
        <v>3.7956801599999999</v>
      </c>
      <c r="CP508">
        <v>85.142857140000004</v>
      </c>
      <c r="CQ508">
        <v>77.963888879999999</v>
      </c>
      <c r="CR508">
        <v>12.9</v>
      </c>
      <c r="CS508">
        <v>31.714285709999999</v>
      </c>
      <c r="CT508">
        <v>81.142857140000004</v>
      </c>
      <c r="CU508">
        <v>79.428571419999997</v>
      </c>
      <c r="CV508">
        <v>78.713425920000006</v>
      </c>
      <c r="CW508">
        <v>30.166666660000001</v>
      </c>
      <c r="CX508">
        <v>30.285714280000001</v>
      </c>
      <c r="CY508">
        <v>67.571428569999995</v>
      </c>
      <c r="CZ508">
        <v>73</v>
      </c>
      <c r="DA508">
        <v>84.428571419999997</v>
      </c>
      <c r="DB508">
        <v>528.85714284999995</v>
      </c>
      <c r="DC508">
        <v>30.285714280000001</v>
      </c>
      <c r="DD508">
        <v>67.571428569999995</v>
      </c>
      <c r="DE508">
        <v>73</v>
      </c>
      <c r="DF508">
        <v>84.428571419999997</v>
      </c>
      <c r="DG508">
        <v>634.35714284999995</v>
      </c>
      <c r="DH508" t="e">
        <v>#N/A</v>
      </c>
      <c r="DI508" t="e">
        <v>#N/A</v>
      </c>
      <c r="DJ508" t="e">
        <v>#N/A</v>
      </c>
      <c r="DK508" t="e">
        <v>#N/A</v>
      </c>
      <c r="DL508" t="e">
        <v>#N/A</v>
      </c>
      <c r="DM508" t="e">
        <v>#N/A</v>
      </c>
      <c r="DN508" t="e">
        <v>#N/A</v>
      </c>
      <c r="DO508" t="e">
        <v>#N/A</v>
      </c>
      <c r="DP508" t="e">
        <v>#N/A</v>
      </c>
      <c r="DQ508" t="e">
        <v>#N/A</v>
      </c>
      <c r="DR508" t="e">
        <v>#N/A</v>
      </c>
      <c r="DS508" t="e">
        <v>#N/A</v>
      </c>
      <c r="DT508" t="e">
        <v>#N/A</v>
      </c>
      <c r="DU508" t="e">
        <v>#N/A</v>
      </c>
      <c r="DV508" t="e">
        <v>#N/A</v>
      </c>
      <c r="DW508" t="e">
        <v>#N/A</v>
      </c>
      <c r="DX508" t="e">
        <v>#N/A</v>
      </c>
      <c r="DY508" t="e">
        <v>#N/A</v>
      </c>
      <c r="DZ508" t="e">
        <v>#N/A</v>
      </c>
      <c r="EA508" t="e">
        <v>#N/A</v>
      </c>
      <c r="EB508" t="e">
        <v>#N/A</v>
      </c>
      <c r="EC508" t="e">
        <v>#N/A</v>
      </c>
    </row>
    <row r="509" spans="1:133" customFormat="1" x14ac:dyDescent="0.25">
      <c r="A509" t="s">
        <v>1224</v>
      </c>
      <c r="B509" t="s">
        <v>1514</v>
      </c>
      <c r="C509">
        <v>509</v>
      </c>
      <c r="D509">
        <v>62521.886704800003</v>
      </c>
      <c r="E509">
        <v>52.677015501838817</v>
      </c>
      <c r="F509">
        <v>1624.5678718185636</v>
      </c>
      <c r="G509">
        <v>55003.316076420881</v>
      </c>
      <c r="H509">
        <v>77.857142850000002</v>
      </c>
      <c r="I509">
        <v>28.244881280000001</v>
      </c>
      <c r="J509">
        <v>19.80474628</v>
      </c>
      <c r="K509">
        <v>11.242413709999999</v>
      </c>
      <c r="L509">
        <v>7.3523627100000004</v>
      </c>
      <c r="M509">
        <v>3835.42857142</v>
      </c>
      <c r="N509">
        <v>2747.1428571400002</v>
      </c>
      <c r="O509">
        <v>2700.5714285700001</v>
      </c>
      <c r="P509">
        <v>2715</v>
      </c>
      <c r="Q509">
        <v>2723.2857142799999</v>
      </c>
      <c r="R509">
        <v>2743.1428571400002</v>
      </c>
      <c r="S509">
        <v>1088.2857142800001</v>
      </c>
      <c r="T509">
        <v>999</v>
      </c>
      <c r="U509">
        <v>1028.8571428499999</v>
      </c>
      <c r="V509">
        <v>1043</v>
      </c>
      <c r="W509">
        <v>1065.2857142800001</v>
      </c>
      <c r="X509">
        <v>26.133541139999998</v>
      </c>
      <c r="Y509">
        <v>1.27958671</v>
      </c>
      <c r="Z509">
        <v>2716.1428571400002</v>
      </c>
      <c r="AA509">
        <v>2686.42857142</v>
      </c>
      <c r="AB509">
        <v>2680.5714285700001</v>
      </c>
      <c r="AC509">
        <v>2656.9364714200001</v>
      </c>
      <c r="AD509">
        <v>1128</v>
      </c>
      <c r="AE509">
        <v>1180</v>
      </c>
      <c r="AF509">
        <v>1242.42857142</v>
      </c>
      <c r="AG509">
        <v>1295.06874285</v>
      </c>
      <c r="AH509">
        <v>68804.912272000001</v>
      </c>
      <c r="AI509">
        <v>14897.738460709999</v>
      </c>
      <c r="AJ509">
        <v>-3.6200808499999999</v>
      </c>
      <c r="AK509">
        <v>99.817918000000006</v>
      </c>
      <c r="AL509">
        <v>244025.121644</v>
      </c>
      <c r="AM509">
        <v>51.250428569999997</v>
      </c>
      <c r="AN509">
        <v>2.5372563399999999</v>
      </c>
      <c r="AO509">
        <v>15.245126000000001</v>
      </c>
      <c r="AP509">
        <v>-1.1003714200000001</v>
      </c>
      <c r="AQ509">
        <v>-0.75337142000000001</v>
      </c>
      <c r="AR509">
        <v>-2.3583142800000001</v>
      </c>
      <c r="AS509">
        <v>-2.4381285699999999</v>
      </c>
      <c r="AT509">
        <v>-1.7375</v>
      </c>
      <c r="AU509">
        <v>383046.06572716002</v>
      </c>
      <c r="AV509">
        <v>349234.60162741999</v>
      </c>
      <c r="AW509">
        <v>348239.15162128001</v>
      </c>
      <c r="AX509">
        <v>400173.36713313998</v>
      </c>
      <c r="AY509">
        <v>390765.82262684999</v>
      </c>
      <c r="AZ509">
        <v>26741.38162371</v>
      </c>
      <c r="BA509">
        <v>745.26660271000003</v>
      </c>
      <c r="BB509">
        <v>5947.1396290000002</v>
      </c>
      <c r="BC509">
        <v>130.79168627999999</v>
      </c>
      <c r="BD509">
        <v>189.87656856999999</v>
      </c>
      <c r="BE509">
        <v>111424.99988242</v>
      </c>
      <c r="BF509">
        <v>94398.548791709996</v>
      </c>
      <c r="BG509">
        <v>7.0108404999999996</v>
      </c>
      <c r="BH509">
        <v>265.16666665999998</v>
      </c>
      <c r="BI509">
        <v>247.41666666</v>
      </c>
      <c r="BJ509">
        <v>255.44047617999999</v>
      </c>
      <c r="BK509">
        <v>244.71428571000001</v>
      </c>
      <c r="BL509">
        <v>254.14285713999999</v>
      </c>
      <c r="BM509">
        <v>17.712717000000001</v>
      </c>
      <c r="BN509">
        <v>1.37721775</v>
      </c>
      <c r="BO509">
        <v>0.40135115999999998</v>
      </c>
      <c r="BP509">
        <v>0.69580050000000004</v>
      </c>
      <c r="BQ509">
        <v>26.1816946</v>
      </c>
      <c r="BR509">
        <v>199</v>
      </c>
      <c r="BS509">
        <v>7784.86288857</v>
      </c>
      <c r="BT509">
        <v>36754.748259139997</v>
      </c>
      <c r="BU509">
        <v>130750.86030756999</v>
      </c>
      <c r="BV509">
        <v>1081931.9596873301</v>
      </c>
      <c r="BW509">
        <v>1915.6989027100001</v>
      </c>
      <c r="BX509">
        <v>52.2720056</v>
      </c>
      <c r="BY509">
        <v>10.08634616</v>
      </c>
      <c r="BZ509">
        <v>133.58333332999999</v>
      </c>
      <c r="CA509">
        <v>143.15476190000001</v>
      </c>
      <c r="CB509">
        <v>142.83333332999999</v>
      </c>
      <c r="CC509">
        <v>137.83333332999999</v>
      </c>
      <c r="CD509">
        <v>137.07142856999999</v>
      </c>
      <c r="CE509">
        <v>105.16666666</v>
      </c>
      <c r="CF509">
        <v>112.82142856999999</v>
      </c>
      <c r="CG509">
        <v>112.64285714</v>
      </c>
      <c r="CH509">
        <v>108.52380952</v>
      </c>
      <c r="CI509">
        <v>106.5</v>
      </c>
      <c r="CJ509">
        <v>28.5</v>
      </c>
      <c r="CK509">
        <v>30.333333329999999</v>
      </c>
      <c r="CL509">
        <v>30.190476189999998</v>
      </c>
      <c r="CM509">
        <v>29.309523800000001</v>
      </c>
      <c r="CN509">
        <v>30.714285709999999</v>
      </c>
      <c r="CO509">
        <v>3.6670484999999999</v>
      </c>
      <c r="CP509">
        <v>86.214285709999999</v>
      </c>
      <c r="CR509">
        <v>17.333333329999999</v>
      </c>
      <c r="CS509">
        <v>34.571428570000002</v>
      </c>
      <c r="CT509">
        <v>88.428571419999997</v>
      </c>
      <c r="CU509">
        <v>88.285714279999993</v>
      </c>
      <c r="CW509">
        <v>45</v>
      </c>
      <c r="CX509">
        <v>25.857142849999999</v>
      </c>
      <c r="CY509">
        <v>76.142857140000004</v>
      </c>
      <c r="CZ509">
        <v>80.857142850000002</v>
      </c>
      <c r="DA509">
        <v>87.857142850000002</v>
      </c>
      <c r="DB509">
        <v>673.35714284999995</v>
      </c>
      <c r="DC509">
        <v>23.571428569999998</v>
      </c>
      <c r="DD509">
        <v>73.714285709999999</v>
      </c>
      <c r="DE509">
        <v>78.142857140000004</v>
      </c>
      <c r="DF509">
        <v>88.857142850000002</v>
      </c>
      <c r="DG509">
        <v>785</v>
      </c>
      <c r="DH509" t="e">
        <v>#N/A</v>
      </c>
      <c r="DI509" t="e">
        <v>#N/A</v>
      </c>
      <c r="DJ509" t="e">
        <v>#N/A</v>
      </c>
      <c r="DK509" t="e">
        <v>#N/A</v>
      </c>
      <c r="DL509" t="e">
        <v>#N/A</v>
      </c>
      <c r="DM509" t="e">
        <v>#N/A</v>
      </c>
      <c r="DN509" t="e">
        <v>#N/A</v>
      </c>
      <c r="DO509" t="e">
        <v>#N/A</v>
      </c>
      <c r="DP509" t="e">
        <v>#N/A</v>
      </c>
      <c r="DQ509" t="e">
        <v>#N/A</v>
      </c>
      <c r="DR509" t="e">
        <v>#N/A</v>
      </c>
      <c r="DS509" t="e">
        <v>#N/A</v>
      </c>
      <c r="DT509" t="e">
        <v>#N/A</v>
      </c>
      <c r="DU509" t="e">
        <v>#N/A</v>
      </c>
      <c r="DV509" t="e">
        <v>#N/A</v>
      </c>
      <c r="DW509" t="e">
        <v>#N/A</v>
      </c>
      <c r="DX509" t="e">
        <v>#N/A</v>
      </c>
      <c r="DY509" t="e">
        <v>#N/A</v>
      </c>
      <c r="DZ509" t="e">
        <v>#N/A</v>
      </c>
      <c r="EA509" t="e">
        <v>#N/A</v>
      </c>
      <c r="EB509" t="e">
        <v>#N/A</v>
      </c>
      <c r="EC509" t="e">
        <v>#N/A</v>
      </c>
    </row>
    <row r="510" spans="1:133" customFormat="1" x14ac:dyDescent="0.25">
      <c r="A510" t="s">
        <v>1225</v>
      </c>
      <c r="B510" t="s">
        <v>1515</v>
      </c>
      <c r="C510">
        <v>510</v>
      </c>
      <c r="D510">
        <v>90202.618314899999</v>
      </c>
      <c r="E510">
        <v>85.921866042427766</v>
      </c>
      <c r="F510">
        <v>934.44746070683686</v>
      </c>
      <c r="G510">
        <v>46262.72266637448</v>
      </c>
      <c r="H510">
        <v>70.142857140000004</v>
      </c>
      <c r="I510">
        <v>27.367761420000001</v>
      </c>
      <c r="J510">
        <v>19.834354279999999</v>
      </c>
      <c r="K510">
        <v>12.247036420000001</v>
      </c>
      <c r="L510">
        <v>7.5861954200000001</v>
      </c>
      <c r="M510">
        <v>3319</v>
      </c>
      <c r="N510">
        <v>2408.42857142</v>
      </c>
      <c r="O510">
        <v>2370.1428571400002</v>
      </c>
      <c r="P510">
        <v>2378.7142857099998</v>
      </c>
      <c r="Q510">
        <v>2396.5714285700001</v>
      </c>
      <c r="R510">
        <v>2417.7142857099998</v>
      </c>
      <c r="S510">
        <v>910.57142856999997</v>
      </c>
      <c r="T510">
        <v>820.28571427999998</v>
      </c>
      <c r="U510">
        <v>843.28571427999998</v>
      </c>
      <c r="V510">
        <v>847.42857142000003</v>
      </c>
      <c r="W510">
        <v>870.28571427999998</v>
      </c>
      <c r="X510">
        <v>27.726311280000001</v>
      </c>
      <c r="Y510">
        <v>1.3107304200000001</v>
      </c>
      <c r="Z510">
        <v>2361.2857142799999</v>
      </c>
      <c r="AA510">
        <v>2321.5714285700001</v>
      </c>
      <c r="AB510">
        <v>2281.7142857099998</v>
      </c>
      <c r="AC510">
        <v>2292.9291428500001</v>
      </c>
      <c r="AD510">
        <v>958.14285714000005</v>
      </c>
      <c r="AE510">
        <v>1012.28571428</v>
      </c>
      <c r="AF510">
        <v>1044.1428571399999</v>
      </c>
      <c r="AG510">
        <v>1106.2665857100001</v>
      </c>
      <c r="AH510">
        <v>68959.297520849999</v>
      </c>
      <c r="AI510">
        <v>16017.133693850001</v>
      </c>
      <c r="AJ510">
        <v>-2.3572435700000001</v>
      </c>
      <c r="AK510">
        <v>134.48303428</v>
      </c>
      <c r="AL510">
        <v>252981.34404942</v>
      </c>
      <c r="AM510">
        <v>54.474714280000001</v>
      </c>
      <c r="AN510">
        <v>3.0030577900000002</v>
      </c>
      <c r="AO510">
        <v>14.756036140000001</v>
      </c>
      <c r="AP510">
        <v>-2.7153</v>
      </c>
      <c r="AQ510">
        <v>0.67415714000000004</v>
      </c>
      <c r="AR510">
        <v>-2.1081571399999999</v>
      </c>
      <c r="AS510">
        <v>-2.8765142799999999</v>
      </c>
      <c r="AT510">
        <v>-1.3033999999999999</v>
      </c>
      <c r="AU510">
        <v>337737.40895114001</v>
      </c>
      <c r="AV510">
        <v>321562.75314171001</v>
      </c>
      <c r="AW510">
        <v>341602.89082456997</v>
      </c>
      <c r="AX510">
        <v>296765.30167957</v>
      </c>
      <c r="AY510">
        <v>394475.52757385001</v>
      </c>
      <c r="AZ510">
        <v>25685.892312420001</v>
      </c>
      <c r="BA510">
        <v>1078.0986984199999</v>
      </c>
      <c r="BB510">
        <v>6187.1437834199996</v>
      </c>
      <c r="BC510">
        <v>266.00711484999999</v>
      </c>
      <c r="BD510">
        <v>181.09529957000001</v>
      </c>
      <c r="BE510">
        <v>117144.112179</v>
      </c>
      <c r="BF510">
        <v>94341.583486279997</v>
      </c>
      <c r="BG510">
        <v>7.6880074199999999</v>
      </c>
      <c r="BH510">
        <v>249.57142856999999</v>
      </c>
      <c r="BI510">
        <v>235.52380951999999</v>
      </c>
      <c r="BJ510">
        <v>236.53571428000001</v>
      </c>
      <c r="BK510">
        <v>246.71428571000001</v>
      </c>
      <c r="BL510">
        <v>221.28571428000001</v>
      </c>
      <c r="BM510">
        <v>19.23834557</v>
      </c>
      <c r="BN510">
        <v>1.4604809999999999</v>
      </c>
      <c r="BO510">
        <v>0.44979285000000002</v>
      </c>
      <c r="BP510">
        <v>0.63528499999999999</v>
      </c>
      <c r="BQ510">
        <v>33.632594449999999</v>
      </c>
      <c r="BR510">
        <v>223.5</v>
      </c>
      <c r="BS510">
        <v>8170.3315378500001</v>
      </c>
      <c r="BT510">
        <v>36523.204649710002</v>
      </c>
      <c r="BU510">
        <v>133493.65849013999</v>
      </c>
      <c r="BV510">
        <v>1009736.35717685</v>
      </c>
      <c r="BW510">
        <v>1680.6154147100001</v>
      </c>
      <c r="BX510">
        <v>55.409715910000003</v>
      </c>
      <c r="BY510">
        <v>10.264832419999999</v>
      </c>
      <c r="BZ510">
        <v>120.57142856999999</v>
      </c>
      <c r="CA510">
        <v>115.80555554999999</v>
      </c>
      <c r="CB510">
        <v>121.33333333</v>
      </c>
      <c r="CC510">
        <v>112.23809524000001</v>
      </c>
      <c r="CD510">
        <v>115.92857142</v>
      </c>
      <c r="CE510">
        <v>93.428571419999997</v>
      </c>
      <c r="CF510">
        <v>94.15277777</v>
      </c>
      <c r="CG510">
        <v>98.166666660000004</v>
      </c>
      <c r="CH510">
        <v>90.416666660000004</v>
      </c>
      <c r="CI510">
        <v>91.642857140000004</v>
      </c>
      <c r="CJ510">
        <v>26.714285709999999</v>
      </c>
      <c r="CK510">
        <v>21.65277777</v>
      </c>
      <c r="CL510">
        <v>23.166666660000001</v>
      </c>
      <c r="CM510">
        <v>21.821428569999998</v>
      </c>
      <c r="CN510">
        <v>23.64285714</v>
      </c>
      <c r="CO510">
        <v>3.647408</v>
      </c>
      <c r="CP510">
        <v>86.142857140000004</v>
      </c>
      <c r="CQ510">
        <v>77.148148140000004</v>
      </c>
      <c r="CR510">
        <v>18.5</v>
      </c>
      <c r="CS510">
        <v>33</v>
      </c>
      <c r="CT510">
        <v>86.714285709999999</v>
      </c>
      <c r="CU510">
        <v>85.285714279999993</v>
      </c>
      <c r="CV510">
        <v>77.291666660000004</v>
      </c>
      <c r="CW510">
        <v>58</v>
      </c>
      <c r="CX510">
        <v>30.14285714</v>
      </c>
      <c r="CY510">
        <v>71.285714279999993</v>
      </c>
      <c r="CZ510">
        <v>80.857142850000002</v>
      </c>
      <c r="DA510">
        <v>86.714285709999999</v>
      </c>
      <c r="DB510">
        <v>676.64285714000005</v>
      </c>
      <c r="DC510">
        <v>28.285714280000001</v>
      </c>
      <c r="DD510">
        <v>68.285714279999993</v>
      </c>
      <c r="DE510">
        <v>78.142857140000004</v>
      </c>
      <c r="DF510">
        <v>89.285714279999993</v>
      </c>
      <c r="DG510">
        <v>822.57142856999997</v>
      </c>
      <c r="DH510" t="e">
        <v>#N/A</v>
      </c>
      <c r="DI510" t="e">
        <v>#N/A</v>
      </c>
      <c r="DJ510" t="e">
        <v>#N/A</v>
      </c>
      <c r="DK510" t="e">
        <v>#N/A</v>
      </c>
      <c r="DL510" t="e">
        <v>#N/A</v>
      </c>
      <c r="DM510" t="e">
        <v>#N/A</v>
      </c>
      <c r="DN510" t="e">
        <v>#N/A</v>
      </c>
      <c r="DO510" t="e">
        <v>#N/A</v>
      </c>
      <c r="DP510" t="e">
        <v>#N/A</v>
      </c>
      <c r="DQ510" t="e">
        <v>#N/A</v>
      </c>
      <c r="DR510" t="e">
        <v>#N/A</v>
      </c>
      <c r="DS510" t="e">
        <v>#N/A</v>
      </c>
      <c r="DT510" t="e">
        <v>#N/A</v>
      </c>
      <c r="DU510" t="e">
        <v>#N/A</v>
      </c>
      <c r="DV510" t="e">
        <v>#N/A</v>
      </c>
      <c r="DW510" t="e">
        <v>#N/A</v>
      </c>
      <c r="DX510" t="e">
        <v>#N/A</v>
      </c>
      <c r="DY510" t="e">
        <v>#N/A</v>
      </c>
      <c r="DZ510" t="e">
        <v>#N/A</v>
      </c>
      <c r="EA510" t="e">
        <v>#N/A</v>
      </c>
      <c r="EB510" t="e">
        <v>#N/A</v>
      </c>
      <c r="EC510" t="e">
        <v>#N/A</v>
      </c>
    </row>
    <row r="511" spans="1:133" customFormat="1" x14ac:dyDescent="0.25">
      <c r="A511" t="s">
        <v>1226</v>
      </c>
      <c r="B511" t="s">
        <v>1516</v>
      </c>
      <c r="C511">
        <v>511</v>
      </c>
      <c r="D511">
        <v>68764.919117458659</v>
      </c>
      <c r="E511">
        <v>72.481190753721094</v>
      </c>
      <c r="F511">
        <v>1151.5400855231742</v>
      </c>
      <c r="G511">
        <v>54827.914662492141</v>
      </c>
      <c r="H511">
        <v>69.714285709999999</v>
      </c>
      <c r="I511">
        <v>26.886661279999998</v>
      </c>
      <c r="J511">
        <v>20.836321000000002</v>
      </c>
      <c r="K511">
        <v>10.69198828</v>
      </c>
      <c r="L511">
        <v>6.9751729999999998</v>
      </c>
      <c r="M511">
        <v>3333.8571428499999</v>
      </c>
      <c r="N511">
        <v>2440.42857142</v>
      </c>
      <c r="O511">
        <v>2352.1428571400002</v>
      </c>
      <c r="P511">
        <v>2376</v>
      </c>
      <c r="Q511">
        <v>2397</v>
      </c>
      <c r="R511">
        <v>2429.7142857099998</v>
      </c>
      <c r="S511">
        <v>893.42857142000003</v>
      </c>
      <c r="T511">
        <v>791.28571427999998</v>
      </c>
      <c r="U511">
        <v>813.42857142000003</v>
      </c>
      <c r="V511">
        <v>827.28571427999998</v>
      </c>
      <c r="W511">
        <v>851</v>
      </c>
      <c r="X511">
        <v>26.047202710000001</v>
      </c>
      <c r="Y511">
        <v>1.2021218499999999</v>
      </c>
      <c r="Z511">
        <v>2424.2857142799999</v>
      </c>
      <c r="AA511">
        <v>2412</v>
      </c>
      <c r="AB511">
        <v>2391</v>
      </c>
      <c r="AC511">
        <v>2394.0930142799998</v>
      </c>
      <c r="AD511">
        <v>916.28571427999998</v>
      </c>
      <c r="AE511">
        <v>963.42857142000003</v>
      </c>
      <c r="AF511">
        <v>1023.8571428499999</v>
      </c>
      <c r="AG511">
        <v>1071.82421428</v>
      </c>
      <c r="AH511">
        <v>63777.811959140003</v>
      </c>
      <c r="AI511">
        <v>14070.405960419999</v>
      </c>
      <c r="AJ511">
        <v>-4.136501</v>
      </c>
      <c r="AK511">
        <v>120.95736100000001</v>
      </c>
      <c r="AL511">
        <v>237464.86099014001</v>
      </c>
      <c r="AM511">
        <v>47.264571420000003</v>
      </c>
      <c r="AN511">
        <v>2.34915612</v>
      </c>
      <c r="AO511">
        <v>10.0207525</v>
      </c>
      <c r="AP511">
        <v>-2.0334857099999999</v>
      </c>
      <c r="AQ511">
        <v>0.52300000000000002</v>
      </c>
      <c r="AR511">
        <v>-2.5656571399999999</v>
      </c>
      <c r="AS511">
        <v>-3.2873428499999999</v>
      </c>
      <c r="AT511">
        <v>-4.7120857100000002</v>
      </c>
      <c r="AU511">
        <v>357496.88867499999</v>
      </c>
      <c r="AV511">
        <v>282452.69829057</v>
      </c>
      <c r="AW511">
        <v>288441.53656757</v>
      </c>
      <c r="AX511">
        <v>300314.31949000002</v>
      </c>
      <c r="AY511">
        <v>305050.68053471</v>
      </c>
      <c r="AZ511">
        <v>21401.355431849999</v>
      </c>
      <c r="BA511">
        <v>998.69051841999999</v>
      </c>
      <c r="BB511">
        <v>4893.4521471400003</v>
      </c>
      <c r="BC511">
        <v>228.68992041999999</v>
      </c>
      <c r="BD511">
        <v>312.79631427999999</v>
      </c>
      <c r="BE511">
        <v>106216.83928928</v>
      </c>
      <c r="BF511">
        <v>79521.038964709995</v>
      </c>
      <c r="BG511">
        <v>6.5739400000000003</v>
      </c>
      <c r="BH511">
        <v>221.5</v>
      </c>
      <c r="BI511">
        <v>205.71428571000001</v>
      </c>
      <c r="BJ511">
        <v>207.54761904</v>
      </c>
      <c r="BK511">
        <v>200.71428571000001</v>
      </c>
      <c r="BL511">
        <v>210.28571428000001</v>
      </c>
      <c r="BM511">
        <v>17.378563660000001</v>
      </c>
      <c r="BO511">
        <v>0.45858399999999999</v>
      </c>
      <c r="BP511">
        <v>0.36935899999999999</v>
      </c>
      <c r="BQ511">
        <v>28.533161459999999</v>
      </c>
      <c r="BR511">
        <v>200.83333332999999</v>
      </c>
      <c r="BS511">
        <v>7515.8278204199996</v>
      </c>
      <c r="BT511">
        <v>34694.214595999998</v>
      </c>
      <c r="BU511">
        <v>129007.10905842</v>
      </c>
      <c r="BV511">
        <v>1056407.8738548299</v>
      </c>
      <c r="BW511">
        <v>1907.7116470000001</v>
      </c>
      <c r="BX511">
        <v>45.17633068</v>
      </c>
      <c r="BY511">
        <v>10.04679816</v>
      </c>
      <c r="BZ511">
        <v>116</v>
      </c>
      <c r="CA511">
        <v>120.72619047000001</v>
      </c>
      <c r="CB511">
        <v>121.67857142</v>
      </c>
      <c r="CC511">
        <v>112.4047619</v>
      </c>
      <c r="CD511">
        <v>100.58333333</v>
      </c>
      <c r="CE511">
        <v>94.916666660000004</v>
      </c>
      <c r="CF511">
        <v>99.964285709999999</v>
      </c>
      <c r="CG511">
        <v>99.75</v>
      </c>
      <c r="CH511">
        <v>93.309523799999994</v>
      </c>
      <c r="CI511">
        <v>83.416666660000004</v>
      </c>
      <c r="CJ511">
        <v>20.75</v>
      </c>
      <c r="CK511">
        <v>20.76190476</v>
      </c>
      <c r="CL511">
        <v>21.928571430000002</v>
      </c>
      <c r="CM511">
        <v>19.095238089999999</v>
      </c>
      <c r="CN511">
        <v>17.714285709999999</v>
      </c>
      <c r="CO511">
        <v>3.3610419999999999</v>
      </c>
      <c r="CP511">
        <v>86</v>
      </c>
      <c r="CQ511">
        <v>78.041666669999998</v>
      </c>
      <c r="CR511">
        <v>16.571428569999998</v>
      </c>
      <c r="CS511">
        <v>32.428571419999997</v>
      </c>
      <c r="CT511">
        <v>90.428571419999997</v>
      </c>
      <c r="CU511">
        <v>88.142857140000004</v>
      </c>
      <c r="CV511">
        <v>76.055555549999994</v>
      </c>
      <c r="CW511">
        <v>50</v>
      </c>
      <c r="CX511">
        <v>33.571428570000002</v>
      </c>
      <c r="CY511">
        <v>70.857142850000002</v>
      </c>
      <c r="CZ511">
        <v>79.571428569999995</v>
      </c>
      <c r="DA511">
        <v>89</v>
      </c>
      <c r="DB511">
        <v>708.42857142000003</v>
      </c>
      <c r="DC511">
        <v>28.857142849999999</v>
      </c>
      <c r="DD511">
        <v>70.857142850000002</v>
      </c>
      <c r="DE511">
        <v>79.285714279999993</v>
      </c>
      <c r="DF511">
        <v>88.571428569999995</v>
      </c>
      <c r="DG511">
        <v>826.71428571000001</v>
      </c>
      <c r="DH511" t="e">
        <v>#N/A</v>
      </c>
      <c r="DI511" t="e">
        <v>#N/A</v>
      </c>
      <c r="DJ511" t="e">
        <v>#N/A</v>
      </c>
      <c r="DK511" t="e">
        <v>#N/A</v>
      </c>
      <c r="DL511" t="e">
        <v>#N/A</v>
      </c>
      <c r="DM511" t="e">
        <v>#N/A</v>
      </c>
      <c r="DN511" t="e">
        <v>#N/A</v>
      </c>
      <c r="DO511" t="e">
        <v>#N/A</v>
      </c>
      <c r="DP511" t="e">
        <v>#N/A</v>
      </c>
      <c r="DQ511" t="e">
        <v>#N/A</v>
      </c>
      <c r="DR511" t="e">
        <v>#N/A</v>
      </c>
      <c r="DS511" t="e">
        <v>#N/A</v>
      </c>
      <c r="DT511" t="e">
        <v>#N/A</v>
      </c>
      <c r="DU511" t="e">
        <v>#N/A</v>
      </c>
      <c r="DV511" t="e">
        <v>#N/A</v>
      </c>
      <c r="DW511" t="e">
        <v>#N/A</v>
      </c>
      <c r="DX511" t="e">
        <v>#N/A</v>
      </c>
      <c r="DY511" t="e">
        <v>#N/A</v>
      </c>
      <c r="DZ511" t="e">
        <v>#N/A</v>
      </c>
      <c r="EA511" t="e">
        <v>#N/A</v>
      </c>
      <c r="EB511" t="e">
        <v>#N/A</v>
      </c>
      <c r="EC511" t="e">
        <v>#N/A</v>
      </c>
    </row>
    <row r="512" spans="1:133" customFormat="1" x14ac:dyDescent="0.25">
      <c r="A512" t="s">
        <v>1227</v>
      </c>
      <c r="B512" t="s">
        <v>1517</v>
      </c>
      <c r="C512">
        <v>512</v>
      </c>
      <c r="D512">
        <v>40850.002914169214</v>
      </c>
      <c r="E512">
        <v>50.687092179600825</v>
      </c>
      <c r="F512">
        <v>1611.8260940172897</v>
      </c>
      <c r="G512">
        <v>51394.453230216306</v>
      </c>
      <c r="H512">
        <v>75</v>
      </c>
      <c r="I512">
        <v>28.135852280000002</v>
      </c>
      <c r="J512">
        <v>19.16078057</v>
      </c>
      <c r="K512">
        <v>11.040463280000001</v>
      </c>
      <c r="L512">
        <v>7.1939612799999999</v>
      </c>
      <c r="M512">
        <v>2979.2857142799999</v>
      </c>
      <c r="N512">
        <v>2138.5714285700001</v>
      </c>
      <c r="O512">
        <v>2097.7142857099998</v>
      </c>
      <c r="P512">
        <v>2110.1428571400002</v>
      </c>
      <c r="Q512">
        <v>2132.1428571400002</v>
      </c>
      <c r="R512">
        <v>2140</v>
      </c>
      <c r="S512">
        <v>840.71428571000001</v>
      </c>
      <c r="T512">
        <v>778.42857142000003</v>
      </c>
      <c r="U512">
        <v>805.57142856999997</v>
      </c>
      <c r="V512">
        <v>801.28571427999998</v>
      </c>
      <c r="W512">
        <v>817.42857142000003</v>
      </c>
      <c r="X512">
        <v>25.62638514</v>
      </c>
      <c r="Y512">
        <v>1.28391371</v>
      </c>
      <c r="Z512">
        <v>2116.42857142</v>
      </c>
      <c r="AA512">
        <v>2097.1428571400002</v>
      </c>
      <c r="AB512">
        <v>2099.2857142799999</v>
      </c>
      <c r="AC512">
        <v>2072.82072857</v>
      </c>
      <c r="AD512">
        <v>888.85714284999995</v>
      </c>
      <c r="AE512">
        <v>925.42857142000003</v>
      </c>
      <c r="AF512">
        <v>951.14285714000005</v>
      </c>
      <c r="AG512">
        <v>986.51947141999995</v>
      </c>
      <c r="AH512">
        <v>70662.733901850006</v>
      </c>
      <c r="AI512">
        <v>15385.906625420001</v>
      </c>
      <c r="AJ512">
        <v>5.3440021399999997</v>
      </c>
      <c r="AK512">
        <v>146.73282885</v>
      </c>
      <c r="AL512">
        <v>251603.99297342001</v>
      </c>
      <c r="AM512">
        <v>56.616428569999997</v>
      </c>
      <c r="AN512">
        <v>2.0446096300000001</v>
      </c>
      <c r="AO512">
        <v>10.535114829999999</v>
      </c>
      <c r="AP512">
        <v>4.1913142800000003</v>
      </c>
      <c r="AQ512">
        <v>3.5297000000000001</v>
      </c>
      <c r="AR512">
        <v>2.0756999999999999</v>
      </c>
      <c r="AS512">
        <v>3.7718857099999998</v>
      </c>
      <c r="AT512">
        <v>4.0453999999999999</v>
      </c>
      <c r="AU512">
        <v>356551.08649883</v>
      </c>
      <c r="AV512">
        <v>308509.015892</v>
      </c>
      <c r="AW512">
        <v>305952.06248242001</v>
      </c>
      <c r="AX512">
        <v>341028.50241900003</v>
      </c>
      <c r="AY512">
        <v>347402.09125642001</v>
      </c>
      <c r="AZ512">
        <v>24626.340842419999</v>
      </c>
      <c r="BA512">
        <v>1074.50333228</v>
      </c>
      <c r="BB512">
        <v>5484.9830864200003</v>
      </c>
      <c r="BC512">
        <v>211.087591</v>
      </c>
      <c r="BD512">
        <v>233.47677784999999</v>
      </c>
      <c r="BE512">
        <v>112043.23975985</v>
      </c>
      <c r="BF512">
        <v>88094.955915850005</v>
      </c>
      <c r="BG512">
        <v>6.8240908300000003</v>
      </c>
      <c r="BH512">
        <v>184.66666666</v>
      </c>
      <c r="BI512">
        <v>200.84523809000001</v>
      </c>
      <c r="BJ512">
        <v>208.57142856999999</v>
      </c>
      <c r="BK512">
        <v>204.85714285</v>
      </c>
      <c r="BL512">
        <v>199.42857142</v>
      </c>
      <c r="BM512">
        <v>17.489688829999999</v>
      </c>
      <c r="BN512">
        <v>0</v>
      </c>
      <c r="BO512">
        <v>0.60680400000000001</v>
      </c>
      <c r="BP512">
        <v>0.82677</v>
      </c>
      <c r="BQ512">
        <v>27.269694869999999</v>
      </c>
      <c r="BR512">
        <v>124.83333333</v>
      </c>
      <c r="BS512">
        <v>8235.1056181399999</v>
      </c>
      <c r="BT512">
        <v>38422.333457000001</v>
      </c>
      <c r="BU512">
        <v>136481.95837584999</v>
      </c>
      <c r="BV512">
        <v>1031779.7868895</v>
      </c>
      <c r="BW512">
        <v>1858.751683</v>
      </c>
      <c r="BX512">
        <v>47.120322119999997</v>
      </c>
      <c r="BY512">
        <v>10.76757883</v>
      </c>
      <c r="BZ512">
        <v>107.75</v>
      </c>
      <c r="CA512">
        <v>119.09523809</v>
      </c>
      <c r="CB512">
        <v>118.60714285</v>
      </c>
      <c r="CC512">
        <v>114.27380952</v>
      </c>
      <c r="CD512">
        <v>113.14285714</v>
      </c>
      <c r="CE512">
        <v>84.25</v>
      </c>
      <c r="CF512">
        <v>92.535714279999993</v>
      </c>
      <c r="CG512">
        <v>91.107142850000002</v>
      </c>
      <c r="CH512">
        <v>89.738095229999999</v>
      </c>
      <c r="CI512">
        <v>88.428571419999997</v>
      </c>
      <c r="CJ512">
        <v>23.25</v>
      </c>
      <c r="CK512">
        <v>26.559523800000001</v>
      </c>
      <c r="CL512">
        <v>27.499999989999999</v>
      </c>
      <c r="CM512">
        <v>24.535714280000001</v>
      </c>
      <c r="CN512">
        <v>25.071428569999998</v>
      </c>
      <c r="CO512">
        <v>3.9016359999999999</v>
      </c>
      <c r="CP512">
        <v>86.928571419999997</v>
      </c>
      <c r="CQ512">
        <v>64.25</v>
      </c>
      <c r="CR512">
        <v>17.166666660000001</v>
      </c>
      <c r="CS512">
        <v>35.428571419999997</v>
      </c>
      <c r="CT512">
        <v>87.857142850000002</v>
      </c>
      <c r="CU512">
        <v>87.714285709999999</v>
      </c>
      <c r="CV512">
        <v>73.472222220000006</v>
      </c>
      <c r="CW512">
        <v>47.142857139999997</v>
      </c>
      <c r="CX512">
        <v>29</v>
      </c>
      <c r="CY512">
        <v>78.142857140000004</v>
      </c>
      <c r="CZ512">
        <v>81.285714279999993</v>
      </c>
      <c r="DA512">
        <v>88.428571419999997</v>
      </c>
      <c r="DB512">
        <v>762.28571427999998</v>
      </c>
      <c r="DC512">
        <v>32.571428570000002</v>
      </c>
      <c r="DD512">
        <v>72</v>
      </c>
      <c r="DE512">
        <v>82.857142850000002</v>
      </c>
      <c r="DF512">
        <v>88.857142850000002</v>
      </c>
      <c r="DG512">
        <v>784.64285714000005</v>
      </c>
      <c r="DH512" t="e">
        <v>#N/A</v>
      </c>
      <c r="DI512" t="e">
        <v>#N/A</v>
      </c>
      <c r="DJ512" t="e">
        <v>#N/A</v>
      </c>
      <c r="DK512" t="e">
        <v>#N/A</v>
      </c>
      <c r="DL512" t="e">
        <v>#N/A</v>
      </c>
      <c r="DM512" t="e">
        <v>#N/A</v>
      </c>
      <c r="DN512" t="e">
        <v>#N/A</v>
      </c>
      <c r="DO512" t="e">
        <v>#N/A</v>
      </c>
      <c r="DP512" t="e">
        <v>#N/A</v>
      </c>
      <c r="DQ512" t="e">
        <v>#N/A</v>
      </c>
      <c r="DR512" t="e">
        <v>#N/A</v>
      </c>
      <c r="DS512" t="e">
        <v>#N/A</v>
      </c>
      <c r="DT512" t="e">
        <v>#N/A</v>
      </c>
      <c r="DU512" t="e">
        <v>#N/A</v>
      </c>
      <c r="DV512" t="e">
        <v>#N/A</v>
      </c>
      <c r="DW512" t="e">
        <v>#N/A</v>
      </c>
      <c r="DX512" t="e">
        <v>#N/A</v>
      </c>
      <c r="DY512" t="e">
        <v>#N/A</v>
      </c>
      <c r="DZ512" t="e">
        <v>#N/A</v>
      </c>
      <c r="EA512" t="e">
        <v>#N/A</v>
      </c>
      <c r="EB512" t="e">
        <v>#N/A</v>
      </c>
      <c r="EC512" t="e">
        <v>#N/A</v>
      </c>
    </row>
    <row r="513" spans="1:133" customFormat="1" x14ac:dyDescent="0.25">
      <c r="A513" t="s">
        <v>1228</v>
      </c>
      <c r="B513" t="s">
        <v>1518</v>
      </c>
      <c r="C513">
        <v>513</v>
      </c>
      <c r="D513">
        <v>101783.408141828</v>
      </c>
      <c r="E513">
        <v>61.957284756759456</v>
      </c>
      <c r="F513">
        <v>1282.0020386346214</v>
      </c>
      <c r="G513">
        <v>53207.269851103491</v>
      </c>
      <c r="H513">
        <v>73.714285709999999</v>
      </c>
      <c r="I513">
        <v>27.429886140000001</v>
      </c>
      <c r="J513">
        <v>21.686934000000001</v>
      </c>
      <c r="K513">
        <v>10.627594</v>
      </c>
      <c r="L513">
        <v>7.01769628</v>
      </c>
      <c r="M513">
        <v>5240.1428571400002</v>
      </c>
      <c r="N513">
        <v>3792.7142857099998</v>
      </c>
      <c r="O513">
        <v>3721.42857142</v>
      </c>
      <c r="P513">
        <v>3761.2857142799999</v>
      </c>
      <c r="Q513">
        <v>3779.1428571400002</v>
      </c>
      <c r="R513">
        <v>3794.2857142799999</v>
      </c>
      <c r="S513">
        <v>1447.42857142</v>
      </c>
      <c r="T513">
        <v>1291.1428571399999</v>
      </c>
      <c r="U513">
        <v>1325.2857142800001</v>
      </c>
      <c r="V513">
        <v>1352</v>
      </c>
      <c r="W513">
        <v>1393.5714285700001</v>
      </c>
      <c r="X513">
        <v>25.649546279999999</v>
      </c>
      <c r="Y513">
        <v>1.19683871</v>
      </c>
      <c r="Z513">
        <v>3769.1428571400002</v>
      </c>
      <c r="AA513">
        <v>3740.1428571400002</v>
      </c>
      <c r="AB513">
        <v>3711.7142857099998</v>
      </c>
      <c r="AC513">
        <v>3685.11311428</v>
      </c>
      <c r="AD513">
        <v>1515.71428571</v>
      </c>
      <c r="AE513">
        <v>1589.71428571</v>
      </c>
      <c r="AF513">
        <v>1660</v>
      </c>
      <c r="AG513">
        <v>1746.1641142799999</v>
      </c>
      <c r="AH513">
        <v>67771.762067420001</v>
      </c>
      <c r="AI513">
        <v>14683.71199071</v>
      </c>
      <c r="AJ513">
        <v>11.91184771</v>
      </c>
      <c r="AK513">
        <v>111.98561185</v>
      </c>
      <c r="AL513">
        <v>246831.80770142001</v>
      </c>
      <c r="AM513">
        <v>50.00928571</v>
      </c>
      <c r="AN513">
        <v>3.7732263700000002</v>
      </c>
      <c r="AO513">
        <v>9.6558378499999993</v>
      </c>
      <c r="AP513">
        <v>2.9383857099999999</v>
      </c>
      <c r="AQ513">
        <v>2.2162571400000002</v>
      </c>
      <c r="AR513">
        <v>0.78205714000000004</v>
      </c>
      <c r="AS513">
        <v>0.53414284999999995</v>
      </c>
      <c r="AT513">
        <v>1.57727142</v>
      </c>
      <c r="AU513">
        <v>408682.66540285002</v>
      </c>
      <c r="AV513">
        <v>316543.37640713999</v>
      </c>
      <c r="AW513">
        <v>329540.93185256998</v>
      </c>
      <c r="AX513">
        <v>350449.917976</v>
      </c>
      <c r="AY513">
        <v>362166.08507728</v>
      </c>
      <c r="AZ513">
        <v>24198.27815685</v>
      </c>
      <c r="BA513">
        <v>995.17618614000003</v>
      </c>
      <c r="BB513">
        <v>5371.8691117099997</v>
      </c>
      <c r="BC513">
        <v>129.95430813999999</v>
      </c>
      <c r="BD513">
        <v>264.23190013999999</v>
      </c>
      <c r="BE513">
        <v>111076.78493985</v>
      </c>
      <c r="BF513">
        <v>87840.883131569994</v>
      </c>
      <c r="BG513">
        <v>6.0336207100000001</v>
      </c>
      <c r="BH513">
        <v>319.28571427999998</v>
      </c>
      <c r="BI513">
        <v>332.39285713999999</v>
      </c>
      <c r="BJ513">
        <v>332.90476189999998</v>
      </c>
      <c r="BK513">
        <v>327.14285713999999</v>
      </c>
      <c r="BL513">
        <v>319.71428571000001</v>
      </c>
      <c r="BM513">
        <v>15.589911280000001</v>
      </c>
      <c r="BN513">
        <v>2.1813206599999999</v>
      </c>
      <c r="BO513">
        <v>0.41839871000000001</v>
      </c>
      <c r="BP513">
        <v>0.30906071000000002</v>
      </c>
      <c r="BQ513">
        <v>34.005529639999999</v>
      </c>
      <c r="BR513">
        <v>249.42857142</v>
      </c>
      <c r="BS513">
        <v>7810.46239728</v>
      </c>
      <c r="BT513">
        <v>36754.468341419997</v>
      </c>
      <c r="BU513">
        <v>133828.12234942001</v>
      </c>
      <c r="BV513">
        <v>1006359.65424828</v>
      </c>
      <c r="BW513">
        <v>1982.16336114</v>
      </c>
      <c r="BX513">
        <v>49.250381019999999</v>
      </c>
      <c r="BY513">
        <v>10.484133140000001</v>
      </c>
      <c r="BZ513">
        <v>195.21428571000001</v>
      </c>
      <c r="CA513">
        <v>196.26190475999999</v>
      </c>
      <c r="CB513">
        <v>197.86904761</v>
      </c>
      <c r="CC513">
        <v>189.48809523</v>
      </c>
      <c r="CD513">
        <v>198.41666666</v>
      </c>
      <c r="CE513">
        <v>152.85714285</v>
      </c>
      <c r="CF513">
        <v>158.44047617999999</v>
      </c>
      <c r="CG513">
        <v>157.59523809000001</v>
      </c>
      <c r="CH513">
        <v>152.25</v>
      </c>
      <c r="CI513">
        <v>157.66666666</v>
      </c>
      <c r="CJ513">
        <v>42</v>
      </c>
      <c r="CK513">
        <v>37.821428570000002</v>
      </c>
      <c r="CL513">
        <v>40.27380952</v>
      </c>
      <c r="CM513">
        <v>37.238095229999999</v>
      </c>
      <c r="CN513">
        <v>38</v>
      </c>
      <c r="CO513">
        <v>3.6573848500000001</v>
      </c>
      <c r="CP513">
        <v>86.5</v>
      </c>
      <c r="CQ513">
        <v>73.125</v>
      </c>
      <c r="CR513">
        <v>16</v>
      </c>
      <c r="CS513">
        <v>34.142857139999997</v>
      </c>
      <c r="CT513">
        <v>89.714285709999999</v>
      </c>
      <c r="CU513">
        <v>88</v>
      </c>
      <c r="CV513">
        <v>71.638888890000004</v>
      </c>
      <c r="CW513">
        <v>41.333333330000002</v>
      </c>
      <c r="CX513">
        <v>33.857142850000002</v>
      </c>
      <c r="CY513">
        <v>69.571428569999995</v>
      </c>
      <c r="CZ513">
        <v>79.857142850000002</v>
      </c>
      <c r="DA513">
        <v>87.142857140000004</v>
      </c>
      <c r="DB513">
        <v>651.14285714000005</v>
      </c>
      <c r="DC513">
        <v>29.285714280000001</v>
      </c>
      <c r="DD513">
        <v>68.714285709999999</v>
      </c>
      <c r="DE513">
        <v>77.571428569999995</v>
      </c>
      <c r="DF513">
        <v>87</v>
      </c>
      <c r="DG513">
        <v>778</v>
      </c>
      <c r="DH513" t="e">
        <v>#N/A</v>
      </c>
      <c r="DI513" t="e">
        <v>#N/A</v>
      </c>
      <c r="DJ513" t="e">
        <v>#N/A</v>
      </c>
      <c r="DK513" t="e">
        <v>#N/A</v>
      </c>
      <c r="DL513" t="e">
        <v>#N/A</v>
      </c>
      <c r="DM513" t="e">
        <v>#N/A</v>
      </c>
      <c r="DN513" t="e">
        <v>#N/A</v>
      </c>
      <c r="DO513" t="e">
        <v>#N/A</v>
      </c>
      <c r="DP513" t="e">
        <v>#N/A</v>
      </c>
      <c r="DQ513" t="e">
        <v>#N/A</v>
      </c>
      <c r="DR513" t="e">
        <v>#N/A</v>
      </c>
      <c r="DS513" t="e">
        <v>#N/A</v>
      </c>
      <c r="DT513" t="e">
        <v>#N/A</v>
      </c>
      <c r="DU513" t="e">
        <v>#N/A</v>
      </c>
      <c r="DV513" t="e">
        <v>#N/A</v>
      </c>
      <c r="DW513" t="e">
        <v>#N/A</v>
      </c>
      <c r="DX513" t="e">
        <v>#N/A</v>
      </c>
      <c r="DY513" t="e">
        <v>#N/A</v>
      </c>
      <c r="DZ513" t="e">
        <v>#N/A</v>
      </c>
      <c r="EA513" t="e">
        <v>#N/A</v>
      </c>
      <c r="EB513" t="e">
        <v>#N/A</v>
      </c>
      <c r="EC513" t="e">
        <v>#N/A</v>
      </c>
    </row>
    <row r="514" spans="1:133" customFormat="1" x14ac:dyDescent="0.25">
      <c r="A514" t="s">
        <v>1229</v>
      </c>
      <c r="B514" t="s">
        <v>1519</v>
      </c>
      <c r="C514">
        <v>514</v>
      </c>
      <c r="D514">
        <v>108028.58907515998</v>
      </c>
      <c r="E514">
        <v>95.97825644308864</v>
      </c>
      <c r="F514">
        <v>976.14391887994759</v>
      </c>
      <c r="G514">
        <v>75316.604110826564</v>
      </c>
      <c r="H514">
        <v>68.285714279999993</v>
      </c>
      <c r="I514">
        <v>26.225018710000001</v>
      </c>
      <c r="J514">
        <v>21.259203280000001</v>
      </c>
      <c r="K514">
        <v>9.8936512800000003</v>
      </c>
      <c r="L514">
        <v>6.2457924199999999</v>
      </c>
      <c r="M514">
        <v>4070.7142857099998</v>
      </c>
      <c r="N514">
        <v>3000.8571428499999</v>
      </c>
      <c r="O514">
        <v>2929.8571428499999</v>
      </c>
      <c r="P514">
        <v>2952.5714285700001</v>
      </c>
      <c r="Q514">
        <v>2964.1428571400002</v>
      </c>
      <c r="R514">
        <v>2993.1428571400002</v>
      </c>
      <c r="S514">
        <v>1069.8571428499999</v>
      </c>
      <c r="T514">
        <v>985.28571427999998</v>
      </c>
      <c r="U514">
        <v>1002</v>
      </c>
      <c r="V514">
        <v>1009.42857142</v>
      </c>
      <c r="W514">
        <v>1037.2857142800001</v>
      </c>
      <c r="X514">
        <v>23.859863570000002</v>
      </c>
      <c r="Y514">
        <v>1.09536714</v>
      </c>
      <c r="Z514">
        <v>3003.42857142</v>
      </c>
      <c r="AA514">
        <v>2981.5714285700001</v>
      </c>
      <c r="AB514">
        <v>2950.8571428499999</v>
      </c>
      <c r="AC514">
        <v>2931.4169714200002</v>
      </c>
      <c r="AD514">
        <v>1132</v>
      </c>
      <c r="AE514">
        <v>1191.2857142800001</v>
      </c>
      <c r="AF514">
        <v>1238.5714285700001</v>
      </c>
      <c r="AG514">
        <v>1297.17278571</v>
      </c>
      <c r="AH514">
        <v>67512.898807000005</v>
      </c>
      <c r="AI514">
        <v>13483.436475</v>
      </c>
      <c r="AJ514">
        <v>8.3935782799999998</v>
      </c>
      <c r="AK514">
        <v>171.62986871000001</v>
      </c>
      <c r="AL514">
        <v>257200.85939428001</v>
      </c>
      <c r="AM514">
        <v>52.209857139999997</v>
      </c>
      <c r="AN514">
        <v>1.8689567600000001</v>
      </c>
      <c r="AO514">
        <v>13.857398</v>
      </c>
      <c r="AP514">
        <v>3.7807142800000002</v>
      </c>
      <c r="AQ514">
        <v>2.1571571399999998</v>
      </c>
      <c r="AR514">
        <v>0.85202856999999999</v>
      </c>
      <c r="AS514">
        <v>2.41545714</v>
      </c>
      <c r="AT514">
        <v>2.2486999999999999</v>
      </c>
      <c r="AU514">
        <v>409861.27265557001</v>
      </c>
      <c r="AV514">
        <v>318477.27809516003</v>
      </c>
      <c r="AW514">
        <v>322152.52407400002</v>
      </c>
      <c r="AX514">
        <v>366563.01951484999</v>
      </c>
      <c r="AY514">
        <v>381627.64700871002</v>
      </c>
      <c r="AZ514">
        <v>25903.382936710001</v>
      </c>
      <c r="BA514">
        <v>895.58202271000005</v>
      </c>
      <c r="BB514">
        <v>5325.36399342</v>
      </c>
      <c r="BC514">
        <v>153.90048757</v>
      </c>
      <c r="BD514">
        <v>178.28036885</v>
      </c>
      <c r="BE514">
        <v>121035.15251941999</v>
      </c>
      <c r="BF514">
        <v>98574.197788279998</v>
      </c>
      <c r="BG514">
        <v>6.3231265700000003</v>
      </c>
      <c r="BH514">
        <v>257.28571427999998</v>
      </c>
      <c r="BI514">
        <v>268.91666665999998</v>
      </c>
      <c r="BJ514">
        <v>264.90476189999998</v>
      </c>
      <c r="BK514">
        <v>252.42857142</v>
      </c>
      <c r="BL514">
        <v>250.42857142</v>
      </c>
      <c r="BM514">
        <v>17.069787850000001</v>
      </c>
      <c r="BN514">
        <v>3.5151235999999999</v>
      </c>
      <c r="BO514">
        <v>0.37753241999999998</v>
      </c>
      <c r="BP514">
        <v>0.44509228000000001</v>
      </c>
      <c r="BQ514">
        <v>35.866065429999999</v>
      </c>
      <c r="BR514">
        <v>251</v>
      </c>
      <c r="BS514">
        <v>6758.6965550000004</v>
      </c>
      <c r="BT514">
        <v>34700.545283569998</v>
      </c>
      <c r="BU514">
        <v>132399.55388913999</v>
      </c>
      <c r="BV514">
        <v>1199579.70057028</v>
      </c>
      <c r="BW514">
        <v>2205.7099887099998</v>
      </c>
      <c r="BX514">
        <v>52.868565349999997</v>
      </c>
      <c r="BY514">
        <v>8.6005691399999993</v>
      </c>
      <c r="BZ514">
        <v>119.21428571</v>
      </c>
      <c r="CA514">
        <v>138.80000000000001</v>
      </c>
      <c r="CB514">
        <v>129.84722221999999</v>
      </c>
      <c r="CC514">
        <v>118.79761904</v>
      </c>
      <c r="CD514">
        <v>116.5</v>
      </c>
      <c r="CE514">
        <v>93.071428569999995</v>
      </c>
      <c r="CF514">
        <v>113.23333332999999</v>
      </c>
      <c r="CG514">
        <v>104.06944444</v>
      </c>
      <c r="CH514">
        <v>93.511904759999993</v>
      </c>
      <c r="CI514">
        <v>92.714285709999999</v>
      </c>
      <c r="CJ514">
        <v>26.214285709999999</v>
      </c>
      <c r="CK514">
        <v>25.566666659999999</v>
      </c>
      <c r="CL514">
        <v>25.77777777</v>
      </c>
      <c r="CM514">
        <v>25.285714280000001</v>
      </c>
      <c r="CN514">
        <v>23.857142849999999</v>
      </c>
      <c r="CO514">
        <v>2.9005877099999999</v>
      </c>
      <c r="CP514">
        <v>86.714285709999999</v>
      </c>
      <c r="CQ514">
        <v>79.555555560000002</v>
      </c>
      <c r="CR514">
        <v>16.714285709999999</v>
      </c>
      <c r="CS514">
        <v>31</v>
      </c>
      <c r="CT514">
        <v>88.142857140000004</v>
      </c>
      <c r="CU514">
        <v>86</v>
      </c>
      <c r="CV514">
        <v>71.027777779999994</v>
      </c>
      <c r="CW514">
        <v>70.857142850000002</v>
      </c>
      <c r="CX514">
        <v>28.14285714</v>
      </c>
      <c r="CY514">
        <v>72.428571419999997</v>
      </c>
      <c r="CZ514">
        <v>76.428571419999997</v>
      </c>
      <c r="DA514">
        <v>86.285714279999993</v>
      </c>
      <c r="DB514">
        <v>741.57142856999997</v>
      </c>
      <c r="DC514">
        <v>26.571428569999998</v>
      </c>
      <c r="DD514">
        <v>71.714285709999999</v>
      </c>
      <c r="DE514">
        <v>76.428571419999997</v>
      </c>
      <c r="DF514">
        <v>86.714285709999999</v>
      </c>
      <c r="DG514">
        <v>777.35714284999995</v>
      </c>
      <c r="DH514" t="e">
        <v>#N/A</v>
      </c>
      <c r="DI514" t="e">
        <v>#N/A</v>
      </c>
      <c r="DJ514" t="e">
        <v>#N/A</v>
      </c>
      <c r="DK514" t="e">
        <v>#N/A</v>
      </c>
      <c r="DL514" t="e">
        <v>#N/A</v>
      </c>
      <c r="DM514" t="e">
        <v>#N/A</v>
      </c>
      <c r="DN514" t="e">
        <v>#N/A</v>
      </c>
      <c r="DO514" t="e">
        <v>#N/A</v>
      </c>
      <c r="DP514" t="e">
        <v>#N/A</v>
      </c>
      <c r="DQ514" t="e">
        <v>#N/A</v>
      </c>
      <c r="DR514" t="e">
        <v>#N/A</v>
      </c>
      <c r="DS514" t="e">
        <v>#N/A</v>
      </c>
      <c r="DT514" t="e">
        <v>#N/A</v>
      </c>
      <c r="DU514" t="e">
        <v>#N/A</v>
      </c>
      <c r="DV514" t="e">
        <v>#N/A</v>
      </c>
      <c r="DW514" t="e">
        <v>#N/A</v>
      </c>
      <c r="DX514" t="e">
        <v>#N/A</v>
      </c>
      <c r="DY514" t="e">
        <v>#N/A</v>
      </c>
      <c r="DZ514" t="e">
        <v>#N/A</v>
      </c>
      <c r="EA514" t="e">
        <v>#N/A</v>
      </c>
      <c r="EB514" t="e">
        <v>#N/A</v>
      </c>
      <c r="EC514" t="e">
        <v>#N/A</v>
      </c>
    </row>
    <row r="515" spans="1:133" customFormat="1" x14ac:dyDescent="0.25">
      <c r="A515" t="s">
        <v>1230</v>
      </c>
      <c r="B515" t="s">
        <v>1520</v>
      </c>
      <c r="C515">
        <v>515</v>
      </c>
      <c r="D515">
        <v>92198.786514344407</v>
      </c>
      <c r="E515">
        <v>150.76540528059152</v>
      </c>
      <c r="F515">
        <v>865.48202659881827</v>
      </c>
      <c r="G515">
        <v>80124.755013707763</v>
      </c>
      <c r="H515">
        <v>74.142857140000004</v>
      </c>
      <c r="I515">
        <v>27.21031885</v>
      </c>
      <c r="J515">
        <v>24.213387139999998</v>
      </c>
      <c r="K515">
        <v>13.303856140000001</v>
      </c>
      <c r="L515">
        <v>8.2137952799999994</v>
      </c>
      <c r="M515">
        <v>3178.8571428499999</v>
      </c>
      <c r="N515">
        <v>2311.1428571400002</v>
      </c>
      <c r="O515">
        <v>2262.7142857099998</v>
      </c>
      <c r="P515">
        <v>2273.42857142</v>
      </c>
      <c r="Q515">
        <v>2300.2857142799999</v>
      </c>
      <c r="R515">
        <v>2309.42857142</v>
      </c>
      <c r="S515">
        <v>867.71428571000001</v>
      </c>
      <c r="T515">
        <v>772.28571427999998</v>
      </c>
      <c r="U515">
        <v>798.28571427999998</v>
      </c>
      <c r="V515">
        <v>814.14285714000005</v>
      </c>
      <c r="W515">
        <v>840.14285714000005</v>
      </c>
      <c r="X515">
        <v>30.28796328</v>
      </c>
      <c r="Y515">
        <v>1.4611507100000001</v>
      </c>
      <c r="Z515">
        <v>2298.8571428499999</v>
      </c>
      <c r="AA515">
        <v>2278.42857142</v>
      </c>
      <c r="AB515">
        <v>2254.2857142799999</v>
      </c>
      <c r="AC515">
        <v>2229.7345714200001</v>
      </c>
      <c r="AD515">
        <v>900.14285714000005</v>
      </c>
      <c r="AE515">
        <v>943.28571427999998</v>
      </c>
      <c r="AF515">
        <v>985.28571427999998</v>
      </c>
      <c r="AG515">
        <v>1041.12507142</v>
      </c>
      <c r="AH515">
        <v>70552.400813279994</v>
      </c>
      <c r="AI515">
        <v>17537.743510280001</v>
      </c>
      <c r="AJ515">
        <v>-4.5303098500000001</v>
      </c>
      <c r="AK515">
        <v>115.223353</v>
      </c>
      <c r="AL515">
        <v>260047.68652428</v>
      </c>
      <c r="AM515">
        <v>52.732142850000002</v>
      </c>
      <c r="AN515">
        <v>2.78205064</v>
      </c>
      <c r="AO515">
        <v>10.84176457</v>
      </c>
      <c r="AP515">
        <v>-0.75322856999999999</v>
      </c>
      <c r="AQ515">
        <v>-0.49048571000000002</v>
      </c>
      <c r="AR515">
        <v>-0.81530000000000002</v>
      </c>
      <c r="AS515">
        <v>-2.0460571399999998</v>
      </c>
      <c r="AT515">
        <v>-3.6280999999999999</v>
      </c>
      <c r="AU515">
        <v>362005.66962956998</v>
      </c>
      <c r="AV515">
        <v>336860.46214885003</v>
      </c>
      <c r="AW515">
        <v>339941.10985156999</v>
      </c>
      <c r="AX515">
        <v>334549.58412428002</v>
      </c>
      <c r="AY515">
        <v>325019.08183242002</v>
      </c>
      <c r="AZ515">
        <v>25166.934782849999</v>
      </c>
      <c r="BA515">
        <v>1128.0972812800001</v>
      </c>
      <c r="BB515">
        <v>6715.2857354199996</v>
      </c>
      <c r="BC515">
        <v>121.07971314</v>
      </c>
      <c r="BD515">
        <v>150.00018327999999</v>
      </c>
      <c r="BE515">
        <v>112702.951975</v>
      </c>
      <c r="BF515">
        <v>93425.064157140005</v>
      </c>
      <c r="BG515">
        <v>7.2391730000000001</v>
      </c>
      <c r="BH515">
        <v>220.42857142</v>
      </c>
      <c r="BI515">
        <v>195.15476190000001</v>
      </c>
      <c r="BJ515">
        <v>198.15476190000001</v>
      </c>
      <c r="BK515">
        <v>199</v>
      </c>
      <c r="BL515">
        <v>211.14285713999999</v>
      </c>
      <c r="BM515">
        <v>18.94029514</v>
      </c>
      <c r="BN515">
        <v>2.5445646599999998</v>
      </c>
      <c r="BO515">
        <v>0.67686385000000004</v>
      </c>
      <c r="BP515">
        <v>0.39450516000000002</v>
      </c>
      <c r="BQ515">
        <v>36.63666585</v>
      </c>
      <c r="BR515">
        <v>209.71428571000001</v>
      </c>
      <c r="BS515">
        <v>9308.1034789999994</v>
      </c>
      <c r="BT515">
        <v>39561.111785280002</v>
      </c>
      <c r="BU515">
        <v>145563.12014342</v>
      </c>
      <c r="BV515">
        <v>1645941.7370525701</v>
      </c>
      <c r="BW515">
        <v>2407.1273919999999</v>
      </c>
      <c r="BX515">
        <v>58.46012692</v>
      </c>
      <c r="BY515">
        <v>8.5002340000000007</v>
      </c>
      <c r="BZ515">
        <v>95.5</v>
      </c>
      <c r="CA515">
        <v>110.02380952</v>
      </c>
      <c r="CB515">
        <v>101.27380952</v>
      </c>
      <c r="CC515">
        <v>88.619047620000003</v>
      </c>
      <c r="CD515">
        <v>90.357142850000002</v>
      </c>
      <c r="CE515">
        <v>76.285714279999993</v>
      </c>
      <c r="CF515">
        <v>88.178571419999997</v>
      </c>
      <c r="CG515">
        <v>81.77380952</v>
      </c>
      <c r="CH515">
        <v>77.666666660000004</v>
      </c>
      <c r="CI515">
        <v>79.333333330000002</v>
      </c>
      <c r="CJ515">
        <v>19</v>
      </c>
      <c r="CK515">
        <v>21.845238089999999</v>
      </c>
      <c r="CL515">
        <v>19.5</v>
      </c>
      <c r="CM515">
        <v>20.27777777</v>
      </c>
      <c r="CN515">
        <v>19.916666660000001</v>
      </c>
      <c r="CO515">
        <v>2.9576952799999998</v>
      </c>
      <c r="CP515">
        <v>86.833333330000002</v>
      </c>
      <c r="CR515">
        <v>16.399999999999999</v>
      </c>
      <c r="CS515">
        <v>31.14285714</v>
      </c>
      <c r="CT515">
        <v>89</v>
      </c>
      <c r="CU515">
        <v>90.428571419999997</v>
      </c>
      <c r="CW515">
        <v>61.4</v>
      </c>
      <c r="CX515">
        <v>22.14285714</v>
      </c>
      <c r="CY515">
        <v>68.142857140000004</v>
      </c>
      <c r="CZ515">
        <v>71.714285709999999</v>
      </c>
      <c r="DA515">
        <v>83.857142850000002</v>
      </c>
      <c r="DB515">
        <v>629.07142856999997</v>
      </c>
      <c r="DC515">
        <v>29.571428569999998</v>
      </c>
      <c r="DD515">
        <v>75.571428569999995</v>
      </c>
      <c r="DE515">
        <v>77.428571419999997</v>
      </c>
      <c r="DF515">
        <v>82</v>
      </c>
      <c r="DG515">
        <v>725.57142856999997</v>
      </c>
      <c r="DH515" t="e">
        <v>#N/A</v>
      </c>
      <c r="DI515" t="e">
        <v>#N/A</v>
      </c>
      <c r="DJ515" t="e">
        <v>#N/A</v>
      </c>
      <c r="DK515" t="e">
        <v>#N/A</v>
      </c>
      <c r="DL515" t="e">
        <v>#N/A</v>
      </c>
      <c r="DM515" t="e">
        <v>#N/A</v>
      </c>
      <c r="DN515" t="e">
        <v>#N/A</v>
      </c>
      <c r="DO515" t="e">
        <v>#N/A</v>
      </c>
      <c r="DP515" t="e">
        <v>#N/A</v>
      </c>
      <c r="DQ515" t="e">
        <v>#N/A</v>
      </c>
      <c r="DR515" t="e">
        <v>#N/A</v>
      </c>
      <c r="DS515" t="e">
        <v>#N/A</v>
      </c>
      <c r="DT515" t="e">
        <v>#N/A</v>
      </c>
      <c r="DU515" t="e">
        <v>#N/A</v>
      </c>
      <c r="DV515" t="e">
        <v>#N/A</v>
      </c>
      <c r="DW515" t="e">
        <v>#N/A</v>
      </c>
      <c r="DX515" t="e">
        <v>#N/A</v>
      </c>
      <c r="DY515" t="e">
        <v>#N/A</v>
      </c>
      <c r="DZ515" t="e">
        <v>#N/A</v>
      </c>
      <c r="EA515" t="e">
        <v>#N/A</v>
      </c>
      <c r="EB515" t="e">
        <v>#N/A</v>
      </c>
      <c r="EC515" t="e">
        <v>#N/A</v>
      </c>
    </row>
    <row r="516" spans="1:133" customFormat="1" x14ac:dyDescent="0.25">
      <c r="A516" t="s">
        <v>1231</v>
      </c>
      <c r="B516" t="s">
        <v>1521</v>
      </c>
      <c r="C516">
        <v>516</v>
      </c>
      <c r="D516">
        <v>73000.828018079992</v>
      </c>
      <c r="E516">
        <v>76.168185133202115</v>
      </c>
      <c r="F516">
        <v>1106.9879554595957</v>
      </c>
      <c r="G516">
        <v>58450.804025943333</v>
      </c>
      <c r="H516">
        <v>72</v>
      </c>
      <c r="I516">
        <v>27.898515140000001</v>
      </c>
      <c r="J516">
        <v>20.07416928</v>
      </c>
      <c r="K516">
        <v>10.72109757</v>
      </c>
      <c r="L516">
        <v>6.9992239999999999</v>
      </c>
      <c r="M516">
        <v>3650.5714285700001</v>
      </c>
      <c r="N516">
        <v>2633.7142857099998</v>
      </c>
      <c r="O516">
        <v>2550.8571428499999</v>
      </c>
      <c r="P516">
        <v>2573.7142857099998</v>
      </c>
      <c r="Q516">
        <v>2605.7142857099998</v>
      </c>
      <c r="R516">
        <v>2633.5714285700001</v>
      </c>
      <c r="S516">
        <v>1016.8571428499999</v>
      </c>
      <c r="T516">
        <v>920.85714284999995</v>
      </c>
      <c r="U516">
        <v>950.28571427999998</v>
      </c>
      <c r="V516">
        <v>953.14285714000005</v>
      </c>
      <c r="W516">
        <v>978.14285714000005</v>
      </c>
      <c r="X516">
        <v>25.126145569999998</v>
      </c>
      <c r="Y516">
        <v>1.2524374199999999</v>
      </c>
      <c r="Z516">
        <v>2633.42857142</v>
      </c>
      <c r="AA516">
        <v>2619.1428571400002</v>
      </c>
      <c r="AB516">
        <v>2614.42857142</v>
      </c>
      <c r="AC516">
        <v>2595.6864857099999</v>
      </c>
      <c r="AD516">
        <v>1050.2857142800001</v>
      </c>
      <c r="AE516">
        <v>1098.42857142</v>
      </c>
      <c r="AF516">
        <v>1153.5714285700001</v>
      </c>
      <c r="AG516">
        <v>1196.5334</v>
      </c>
      <c r="AH516">
        <v>65787.129326850001</v>
      </c>
      <c r="AI516">
        <v>13988.938042850001</v>
      </c>
      <c r="AJ516">
        <v>-7.44407028</v>
      </c>
      <c r="AK516">
        <v>131.74032242000001</v>
      </c>
      <c r="AL516">
        <v>235855.77876257</v>
      </c>
      <c r="AM516">
        <v>48.786571420000001</v>
      </c>
      <c r="AN516">
        <v>2.44464104</v>
      </c>
      <c r="AO516">
        <v>10.820995160000001</v>
      </c>
      <c r="AP516">
        <v>-2.5012285699999999</v>
      </c>
      <c r="AQ516">
        <v>-1.98368571</v>
      </c>
      <c r="AR516">
        <v>-5.0027285700000004</v>
      </c>
      <c r="AS516">
        <v>-4.9691000000000001</v>
      </c>
      <c r="AT516">
        <v>-4.39991428</v>
      </c>
      <c r="AU516">
        <v>330515.49020283</v>
      </c>
      <c r="AV516">
        <v>272756.41337914002</v>
      </c>
      <c r="AW516">
        <v>262359.17145513999</v>
      </c>
      <c r="AX516">
        <v>290137.88609728002</v>
      </c>
      <c r="AY516">
        <v>298999.80743514001</v>
      </c>
      <c r="AZ516">
        <v>22745.842695570002</v>
      </c>
      <c r="BA516">
        <v>976.81222014000002</v>
      </c>
      <c r="BB516">
        <v>4969.4342817099996</v>
      </c>
      <c r="BC516">
        <v>137.81927671</v>
      </c>
      <c r="BD516">
        <v>206.03121770999999</v>
      </c>
      <c r="BE516">
        <v>104223.312546</v>
      </c>
      <c r="BF516">
        <v>81704.428846709998</v>
      </c>
      <c r="BG516">
        <v>7.0380886599999997</v>
      </c>
      <c r="BH516">
        <v>244.5</v>
      </c>
      <c r="BI516">
        <v>253.99999998999999</v>
      </c>
      <c r="BJ516">
        <v>255.86904761</v>
      </c>
      <c r="BK516">
        <v>251.14285713999999</v>
      </c>
      <c r="BL516">
        <v>254.85714285</v>
      </c>
      <c r="BM516">
        <v>17.9992415</v>
      </c>
      <c r="BN516">
        <v>0</v>
      </c>
      <c r="BO516">
        <v>0.41350783000000002</v>
      </c>
      <c r="BP516">
        <v>0.36795850000000002</v>
      </c>
      <c r="BQ516">
        <v>27.402713219999999</v>
      </c>
      <c r="BR516">
        <v>222</v>
      </c>
      <c r="BS516">
        <v>7567.0746394199996</v>
      </c>
      <c r="BT516">
        <v>35985.621889280003</v>
      </c>
      <c r="BU516">
        <v>129030.51303871001</v>
      </c>
      <c r="BV516">
        <v>1070257.9664060001</v>
      </c>
      <c r="BW516">
        <v>1930.70945828</v>
      </c>
      <c r="BX516">
        <v>43.71029893</v>
      </c>
      <c r="BY516">
        <v>9.9124088300000004</v>
      </c>
      <c r="BZ516">
        <v>120.58333333</v>
      </c>
      <c r="CA516">
        <v>129.38095238</v>
      </c>
      <c r="CB516">
        <v>129.34523809000001</v>
      </c>
      <c r="CC516">
        <v>120.20238095000001</v>
      </c>
      <c r="CD516">
        <v>110.83333333</v>
      </c>
      <c r="CE516">
        <v>97.333333330000002</v>
      </c>
      <c r="CF516">
        <v>103.07142856999999</v>
      </c>
      <c r="CG516">
        <v>101.51190475999999</v>
      </c>
      <c r="CH516">
        <v>96.535714279999993</v>
      </c>
      <c r="CI516">
        <v>89</v>
      </c>
      <c r="CJ516">
        <v>23.083333329999999</v>
      </c>
      <c r="CK516">
        <v>26.309523800000001</v>
      </c>
      <c r="CL516">
        <v>27.833333329999999</v>
      </c>
      <c r="CM516">
        <v>23.666666660000001</v>
      </c>
      <c r="CN516">
        <v>22.14285714</v>
      </c>
      <c r="CO516">
        <v>3.4377304999999998</v>
      </c>
      <c r="CP516">
        <v>86.857142850000002</v>
      </c>
      <c r="CQ516">
        <v>71.958333330000002</v>
      </c>
      <c r="CR516">
        <v>15.166666660000001</v>
      </c>
      <c r="CS516">
        <v>32.428571419999997</v>
      </c>
      <c r="CT516">
        <v>90.714285709999999</v>
      </c>
      <c r="CU516">
        <v>89.714285709999999</v>
      </c>
      <c r="CV516">
        <v>74.111111109999996</v>
      </c>
      <c r="CW516">
        <v>49.833333330000002</v>
      </c>
      <c r="CX516">
        <v>34.285714280000001</v>
      </c>
      <c r="CY516">
        <v>72.428571419999997</v>
      </c>
      <c r="CZ516">
        <v>78</v>
      </c>
      <c r="DA516">
        <v>87.857142850000002</v>
      </c>
      <c r="DB516">
        <v>599.28571427999998</v>
      </c>
      <c r="DC516">
        <v>30.428571420000001</v>
      </c>
      <c r="DD516">
        <v>69.142857140000004</v>
      </c>
      <c r="DE516">
        <v>77.285714279999993</v>
      </c>
      <c r="DF516">
        <v>89</v>
      </c>
      <c r="DG516">
        <v>813.64285714000005</v>
      </c>
      <c r="DH516" t="e">
        <v>#N/A</v>
      </c>
      <c r="DI516" t="e">
        <v>#N/A</v>
      </c>
      <c r="DJ516" t="e">
        <v>#N/A</v>
      </c>
      <c r="DK516" t="e">
        <v>#N/A</v>
      </c>
      <c r="DL516" t="e">
        <v>#N/A</v>
      </c>
      <c r="DM516" t="e">
        <v>#N/A</v>
      </c>
      <c r="DN516" t="e">
        <v>#N/A</v>
      </c>
      <c r="DO516" t="e">
        <v>#N/A</v>
      </c>
      <c r="DP516" t="e">
        <v>#N/A</v>
      </c>
      <c r="DQ516" t="e">
        <v>#N/A</v>
      </c>
      <c r="DR516" t="e">
        <v>#N/A</v>
      </c>
      <c r="DS516" t="e">
        <v>#N/A</v>
      </c>
      <c r="DT516" t="e">
        <v>#N/A</v>
      </c>
      <c r="DU516" t="e">
        <v>#N/A</v>
      </c>
      <c r="DV516" t="e">
        <v>#N/A</v>
      </c>
      <c r="DW516" t="e">
        <v>#N/A</v>
      </c>
      <c r="DX516" t="e">
        <v>#N/A</v>
      </c>
      <c r="DY516" t="e">
        <v>#N/A</v>
      </c>
      <c r="DZ516" t="e">
        <v>#N/A</v>
      </c>
      <c r="EA516" t="e">
        <v>#N/A</v>
      </c>
      <c r="EB516" t="e">
        <v>#N/A</v>
      </c>
      <c r="EC516" t="e">
        <v>#N/A</v>
      </c>
    </row>
    <row r="517" spans="1:133" customFormat="1" x14ac:dyDescent="0.25">
      <c r="A517" t="s">
        <v>1232</v>
      </c>
      <c r="B517" t="s">
        <v>1522</v>
      </c>
      <c r="C517">
        <v>517</v>
      </c>
      <c r="D517">
        <v>76805.636090042579</v>
      </c>
      <c r="E517">
        <v>91.152139933556342</v>
      </c>
      <c r="F517">
        <v>954.74518510588894</v>
      </c>
      <c r="G517">
        <v>56498.061070396179</v>
      </c>
      <c r="H517">
        <v>75.285714279999993</v>
      </c>
      <c r="I517">
        <v>26.812240419999998</v>
      </c>
      <c r="J517">
        <v>22.05088014</v>
      </c>
      <c r="K517">
        <v>10.47128414</v>
      </c>
      <c r="L517">
        <v>6.99804257</v>
      </c>
      <c r="M517">
        <v>3266.1428571400002</v>
      </c>
      <c r="N517">
        <v>2395.5714285700001</v>
      </c>
      <c r="O517">
        <v>2315</v>
      </c>
      <c r="P517">
        <v>2340.8571428499999</v>
      </c>
      <c r="Q517">
        <v>2366.7142857099998</v>
      </c>
      <c r="R517">
        <v>2384.5714285700001</v>
      </c>
      <c r="S517">
        <v>870.57142856999997</v>
      </c>
      <c r="T517">
        <v>762.28571427999998</v>
      </c>
      <c r="U517">
        <v>784.28571427999998</v>
      </c>
      <c r="V517">
        <v>795.71428571000001</v>
      </c>
      <c r="W517">
        <v>826</v>
      </c>
      <c r="X517">
        <v>26.211014280000001</v>
      </c>
      <c r="Y517">
        <v>1.18227857</v>
      </c>
      <c r="Z517">
        <v>2384.8571428499999</v>
      </c>
      <c r="AA517">
        <v>2376.8571428499999</v>
      </c>
      <c r="AB517">
        <v>2353.5714285700001</v>
      </c>
      <c r="AC517">
        <v>2346.50218571</v>
      </c>
      <c r="AD517">
        <v>904</v>
      </c>
      <c r="AE517">
        <v>954.42857142000003</v>
      </c>
      <c r="AF517">
        <v>1007.71428571</v>
      </c>
      <c r="AG517">
        <v>1061.34738571</v>
      </c>
      <c r="AH517">
        <v>64504.142808570003</v>
      </c>
      <c r="AI517">
        <v>14213.28917557</v>
      </c>
      <c r="AJ517">
        <v>-1.26224742</v>
      </c>
      <c r="AK517">
        <v>134.54784185</v>
      </c>
      <c r="AL517">
        <v>240623.61001256999</v>
      </c>
      <c r="AM517">
        <v>45.934571419999997</v>
      </c>
      <c r="AN517">
        <v>2.5307864800000002</v>
      </c>
      <c r="AO517">
        <v>9.8631238299999993</v>
      </c>
      <c r="AP517">
        <v>-0.44845713999999998</v>
      </c>
      <c r="AQ517">
        <v>0.72025713999999996</v>
      </c>
      <c r="AR517">
        <v>-1.08157142</v>
      </c>
      <c r="AS517">
        <v>-0.14764284999999999</v>
      </c>
      <c r="AT517">
        <v>-1.2698428500000001</v>
      </c>
      <c r="AU517">
        <v>342662.66937366</v>
      </c>
      <c r="AV517">
        <v>274251.05856427999</v>
      </c>
      <c r="AW517">
        <v>282040.74791157001</v>
      </c>
      <c r="AX517">
        <v>311051.13931813999</v>
      </c>
      <c r="AY517">
        <v>318828.82730414002</v>
      </c>
      <c r="AZ517">
        <v>20402.290862000002</v>
      </c>
      <c r="BA517">
        <v>1077.5159285699999</v>
      </c>
      <c r="BB517">
        <v>4631.6177242800004</v>
      </c>
      <c r="BC517">
        <v>227.06148242</v>
      </c>
      <c r="BD517">
        <v>341.120814</v>
      </c>
      <c r="BE517">
        <v>104226.177927</v>
      </c>
      <c r="BF517">
        <v>76134.377578140004</v>
      </c>
      <c r="BG517">
        <v>6.4931473300000002</v>
      </c>
      <c r="BH517">
        <v>214</v>
      </c>
      <c r="BI517">
        <v>205.51190475999999</v>
      </c>
      <c r="BJ517">
        <v>206.58333332999999</v>
      </c>
      <c r="BK517">
        <v>198.14285713999999</v>
      </c>
      <c r="BL517">
        <v>203.28571428000001</v>
      </c>
      <c r="BM517">
        <v>17.172698830000002</v>
      </c>
      <c r="BN517">
        <v>2.4096384999999998</v>
      </c>
      <c r="BO517">
        <v>0.48796050000000002</v>
      </c>
      <c r="BP517">
        <v>0.34285120000000002</v>
      </c>
      <c r="BQ517">
        <v>32.935521479999998</v>
      </c>
      <c r="BR517">
        <v>194.33333332999999</v>
      </c>
      <c r="BS517">
        <v>7801.4870520000004</v>
      </c>
      <c r="BT517">
        <v>35918.261385999998</v>
      </c>
      <c r="BU517">
        <v>133868.44762414001</v>
      </c>
      <c r="BV517">
        <v>1100822.8616343299</v>
      </c>
      <c r="BW517">
        <v>1946.0360885699999</v>
      </c>
      <c r="BX517">
        <v>46.737283060000003</v>
      </c>
      <c r="BY517">
        <v>9.9011893299999993</v>
      </c>
      <c r="BZ517">
        <v>112.5</v>
      </c>
      <c r="CA517">
        <v>105.01190475999999</v>
      </c>
      <c r="CB517">
        <v>104.54761904</v>
      </c>
      <c r="CC517">
        <v>99.321428569999995</v>
      </c>
      <c r="CD517">
        <v>95.142857140000004</v>
      </c>
      <c r="CE517">
        <v>90.833333330000002</v>
      </c>
      <c r="CF517">
        <v>85.226190470000006</v>
      </c>
      <c r="CG517">
        <v>84.02380952</v>
      </c>
      <c r="CH517">
        <v>80.892857140000004</v>
      </c>
      <c r="CI517">
        <v>76.785714279999993</v>
      </c>
      <c r="CJ517">
        <v>21.166666660000001</v>
      </c>
      <c r="CK517">
        <v>19.785714280000001</v>
      </c>
      <c r="CL517">
        <v>20.52380952</v>
      </c>
      <c r="CM517">
        <v>18.428571420000001</v>
      </c>
      <c r="CN517">
        <v>18.071428569999998</v>
      </c>
      <c r="CO517">
        <v>3.3434081600000001</v>
      </c>
      <c r="CP517">
        <v>86.357142850000002</v>
      </c>
      <c r="CQ517">
        <v>73.444444439999998</v>
      </c>
      <c r="CR517">
        <v>15.14285714</v>
      </c>
      <c r="CS517">
        <v>32.142857139999997</v>
      </c>
      <c r="CT517">
        <v>91.857142850000002</v>
      </c>
      <c r="CU517">
        <v>89.714285709999999</v>
      </c>
      <c r="CV517">
        <v>75.194444439999998</v>
      </c>
      <c r="CW517">
        <v>54.857142850000002</v>
      </c>
      <c r="CX517">
        <v>34.571428570000002</v>
      </c>
      <c r="CY517">
        <v>72.142857140000004</v>
      </c>
      <c r="CZ517">
        <v>82.142857140000004</v>
      </c>
      <c r="DA517">
        <v>89.571428569999995</v>
      </c>
      <c r="DB517">
        <v>615</v>
      </c>
      <c r="DC517">
        <v>29.428571420000001</v>
      </c>
      <c r="DD517">
        <v>76</v>
      </c>
      <c r="DE517">
        <v>83.714285709999999</v>
      </c>
      <c r="DF517">
        <v>89.857142850000002</v>
      </c>
      <c r="DG517">
        <v>839.28571427999998</v>
      </c>
      <c r="DH517" t="e">
        <v>#N/A</v>
      </c>
      <c r="DI517" t="e">
        <v>#N/A</v>
      </c>
      <c r="DJ517" t="e">
        <v>#N/A</v>
      </c>
      <c r="DK517" t="e">
        <v>#N/A</v>
      </c>
      <c r="DL517" t="e">
        <v>#N/A</v>
      </c>
      <c r="DM517" t="e">
        <v>#N/A</v>
      </c>
      <c r="DN517" t="e">
        <v>#N/A</v>
      </c>
      <c r="DO517" t="e">
        <v>#N/A</v>
      </c>
      <c r="DP517" t="e">
        <v>#N/A</v>
      </c>
      <c r="DQ517" t="e">
        <v>#N/A</v>
      </c>
      <c r="DR517" t="e">
        <v>#N/A</v>
      </c>
      <c r="DS517" t="e">
        <v>#N/A</v>
      </c>
      <c r="DT517" t="e">
        <v>#N/A</v>
      </c>
      <c r="DU517" t="e">
        <v>#N/A</v>
      </c>
      <c r="DV517" t="e">
        <v>#N/A</v>
      </c>
      <c r="DW517" t="e">
        <v>#N/A</v>
      </c>
      <c r="DX517" t="e">
        <v>#N/A</v>
      </c>
      <c r="DY517" t="e">
        <v>#N/A</v>
      </c>
      <c r="DZ517" t="e">
        <v>#N/A</v>
      </c>
      <c r="EA517" t="e">
        <v>#N/A</v>
      </c>
      <c r="EB517" t="e">
        <v>#N/A</v>
      </c>
      <c r="EC517" t="e">
        <v>#N/A</v>
      </c>
    </row>
    <row r="518" spans="1:133" customFormat="1" x14ac:dyDescent="0.25">
      <c r="A518" t="s">
        <v>1233</v>
      </c>
      <c r="B518" t="s">
        <v>1523</v>
      </c>
      <c r="C518">
        <v>518</v>
      </c>
      <c r="D518">
        <v>41191.393254498682</v>
      </c>
      <c r="E518">
        <v>49.013259675641308</v>
      </c>
      <c r="F518">
        <v>1754.3453763473301</v>
      </c>
      <c r="G518">
        <v>43672.397898501455</v>
      </c>
      <c r="H518">
        <v>62.428571419999997</v>
      </c>
      <c r="I518">
        <v>28.16296457</v>
      </c>
      <c r="J518">
        <v>20.244980999999999</v>
      </c>
      <c r="K518">
        <v>14.62681085</v>
      </c>
      <c r="L518">
        <v>8.7447951400000008</v>
      </c>
      <c r="M518">
        <v>2202.42857142</v>
      </c>
      <c r="N518">
        <v>1586.2857142800001</v>
      </c>
      <c r="O518">
        <v>1565.5714285700001</v>
      </c>
      <c r="P518">
        <v>1579</v>
      </c>
      <c r="Q518">
        <v>1595.2857142800001</v>
      </c>
      <c r="R518">
        <v>1598.8571428499999</v>
      </c>
      <c r="S518">
        <v>616.14285714000005</v>
      </c>
      <c r="T518">
        <v>566.42857142000003</v>
      </c>
      <c r="U518">
        <v>573</v>
      </c>
      <c r="V518">
        <v>575.14285714000005</v>
      </c>
      <c r="W518">
        <v>589.85714284999995</v>
      </c>
      <c r="X518">
        <v>31.10928642</v>
      </c>
      <c r="Y518">
        <v>1.41443228</v>
      </c>
      <c r="Z518">
        <v>1575.42857142</v>
      </c>
      <c r="AA518">
        <v>1564.71428571</v>
      </c>
      <c r="AB518">
        <v>1549.2857142800001</v>
      </c>
      <c r="AC518">
        <v>1543.5297857099999</v>
      </c>
      <c r="AD518">
        <v>655</v>
      </c>
      <c r="AE518">
        <v>675.28571427999998</v>
      </c>
      <c r="AF518">
        <v>676.57142856999997</v>
      </c>
      <c r="AG518">
        <v>696.73230000000001</v>
      </c>
      <c r="AH518">
        <v>82941.965932849998</v>
      </c>
      <c r="AI518">
        <v>21579.101712</v>
      </c>
      <c r="AJ518">
        <v>4.7623225700000003</v>
      </c>
      <c r="AK518">
        <v>35.562167000000002</v>
      </c>
      <c r="AL518">
        <v>294610.79700270999</v>
      </c>
      <c r="AM518">
        <v>53.55014285</v>
      </c>
      <c r="AN518">
        <v>2.0601379999999998</v>
      </c>
      <c r="AO518">
        <v>16.367707419999999</v>
      </c>
      <c r="AP518">
        <v>2.5890428499999998</v>
      </c>
      <c r="AQ518">
        <v>8.2147571399999997</v>
      </c>
      <c r="AR518">
        <v>2.5459999999999998</v>
      </c>
      <c r="AS518">
        <v>2.5533428499999999</v>
      </c>
      <c r="AT518">
        <v>1.76392857</v>
      </c>
      <c r="AU518">
        <v>465361.09671384998</v>
      </c>
      <c r="AV518">
        <v>343895.96389613999</v>
      </c>
      <c r="AW518">
        <v>329052.17077233002</v>
      </c>
      <c r="AX518">
        <v>387768.28515413997</v>
      </c>
      <c r="AY518">
        <v>419241.09393114003</v>
      </c>
      <c r="AZ518">
        <v>30134.558407420001</v>
      </c>
      <c r="BA518">
        <v>1343.17685671</v>
      </c>
      <c r="BB518">
        <v>7963.5936372799997</v>
      </c>
      <c r="BC518">
        <v>15.473887850000001</v>
      </c>
      <c r="BD518">
        <v>248.42662670999999</v>
      </c>
      <c r="BE518">
        <v>128142.60051371</v>
      </c>
      <c r="BF518">
        <v>107071.60926057</v>
      </c>
      <c r="BG518">
        <v>6.8000541400000003</v>
      </c>
      <c r="BH518">
        <v>155.28571428000001</v>
      </c>
      <c r="BI518">
        <v>159.34523809000001</v>
      </c>
      <c r="BJ518">
        <v>180.22222221999999</v>
      </c>
      <c r="BK518">
        <v>153.14285713999999</v>
      </c>
      <c r="BL518">
        <v>151.57142856999999</v>
      </c>
      <c r="BM518">
        <v>16.630148569999999</v>
      </c>
      <c r="BN518">
        <v>3.3073929999999998</v>
      </c>
      <c r="BO518">
        <v>0.79307349999999999</v>
      </c>
      <c r="BP518">
        <v>0.6338355</v>
      </c>
      <c r="BQ518">
        <v>31.910109869999999</v>
      </c>
      <c r="BR518">
        <v>107.57142856999999</v>
      </c>
      <c r="BS518">
        <v>11973.03700328</v>
      </c>
      <c r="BT518">
        <v>46716.58180485</v>
      </c>
      <c r="BU518">
        <v>166023.513469</v>
      </c>
      <c r="BV518">
        <v>1075506.6237985699</v>
      </c>
      <c r="BW518">
        <v>1852.6138822800001</v>
      </c>
      <c r="BX518">
        <v>41.066554979999999</v>
      </c>
      <c r="BY518">
        <v>13.045521709999999</v>
      </c>
      <c r="BZ518">
        <v>93.428571419999997</v>
      </c>
      <c r="CA518">
        <v>108.63888889</v>
      </c>
      <c r="CB518">
        <v>89.52777777</v>
      </c>
      <c r="CC518">
        <v>85.555555549999994</v>
      </c>
      <c r="CD518">
        <v>93</v>
      </c>
      <c r="CE518">
        <v>74.142857140000004</v>
      </c>
      <c r="CF518">
        <v>84.472222220000006</v>
      </c>
      <c r="CG518">
        <v>84.966666669999995</v>
      </c>
      <c r="CH518">
        <v>78.833333330000002</v>
      </c>
      <c r="CI518">
        <v>72.428571419999997</v>
      </c>
      <c r="CJ518">
        <v>19.14285714</v>
      </c>
      <c r="CK518">
        <v>24.166666660000001</v>
      </c>
      <c r="CL518">
        <v>18.43333333</v>
      </c>
      <c r="CM518">
        <v>19.8</v>
      </c>
      <c r="CN518">
        <v>20.357142849999999</v>
      </c>
      <c r="CO518">
        <v>4.6754258499999999</v>
      </c>
      <c r="CP518">
        <v>84.5</v>
      </c>
      <c r="CQ518">
        <v>70.847222220000006</v>
      </c>
      <c r="CR518">
        <v>14.666666660000001</v>
      </c>
      <c r="CS518">
        <v>34.333333330000002</v>
      </c>
      <c r="CT518">
        <v>93.166666660000004</v>
      </c>
      <c r="CU518">
        <v>90.666666660000004</v>
      </c>
      <c r="CV518">
        <v>79.263888890000004</v>
      </c>
      <c r="CW518">
        <v>67.333333330000002</v>
      </c>
      <c r="CX518">
        <v>27.333333329999999</v>
      </c>
      <c r="CY518">
        <v>71.5</v>
      </c>
      <c r="CZ518">
        <v>76.833333330000002</v>
      </c>
      <c r="DA518">
        <v>89</v>
      </c>
      <c r="DB518">
        <v>667.66666666000003</v>
      </c>
      <c r="DC518">
        <v>25.285714280000001</v>
      </c>
      <c r="DD518">
        <v>67.142857140000004</v>
      </c>
      <c r="DE518">
        <v>73.857142850000002</v>
      </c>
      <c r="DF518">
        <v>86.571428569999995</v>
      </c>
      <c r="DG518">
        <v>787.57142856999997</v>
      </c>
      <c r="DH518" t="e">
        <v>#N/A</v>
      </c>
      <c r="DI518" t="e">
        <v>#N/A</v>
      </c>
      <c r="DJ518" t="e">
        <v>#N/A</v>
      </c>
      <c r="DK518" t="e">
        <v>#N/A</v>
      </c>
      <c r="DL518" t="e">
        <v>#N/A</v>
      </c>
      <c r="DM518" t="e">
        <v>#N/A</v>
      </c>
      <c r="DN518" t="e">
        <v>#N/A</v>
      </c>
      <c r="DO518" t="e">
        <v>#N/A</v>
      </c>
      <c r="DP518" t="e">
        <v>#N/A</v>
      </c>
      <c r="DQ518" t="e">
        <v>#N/A</v>
      </c>
      <c r="DR518" t="e">
        <v>#N/A</v>
      </c>
      <c r="DS518" t="e">
        <v>#N/A</v>
      </c>
      <c r="DT518" t="e">
        <v>#N/A</v>
      </c>
      <c r="DU518" t="e">
        <v>#N/A</v>
      </c>
      <c r="DV518" t="e">
        <v>#N/A</v>
      </c>
      <c r="DW518" t="e">
        <v>#N/A</v>
      </c>
      <c r="DX518" t="e">
        <v>#N/A</v>
      </c>
      <c r="DY518" t="e">
        <v>#N/A</v>
      </c>
      <c r="DZ518" t="e">
        <v>#N/A</v>
      </c>
      <c r="EA518" t="e">
        <v>#N/A</v>
      </c>
      <c r="EB518" t="e">
        <v>#N/A</v>
      </c>
      <c r="EC518" t="e">
        <v>#N/A</v>
      </c>
    </row>
    <row r="519" spans="1:133" customFormat="1" x14ac:dyDescent="0.25">
      <c r="A519" t="s">
        <v>1234</v>
      </c>
      <c r="B519" t="s">
        <v>1524</v>
      </c>
      <c r="C519">
        <v>519</v>
      </c>
      <c r="D519">
        <v>40547.618883119998</v>
      </c>
      <c r="E519">
        <v>70.138461480057629</v>
      </c>
      <c r="F519">
        <v>1185.9244838612422</v>
      </c>
      <c r="G519">
        <v>69766.471173142563</v>
      </c>
      <c r="H519">
        <v>61</v>
      </c>
      <c r="I519">
        <v>25.534983</v>
      </c>
      <c r="J519">
        <v>19.035440569999999</v>
      </c>
      <c r="K519">
        <v>12.223962569999999</v>
      </c>
      <c r="L519">
        <v>7.2186614200000001</v>
      </c>
      <c r="M519">
        <v>2069.2857142799999</v>
      </c>
      <c r="N519">
        <v>1536</v>
      </c>
      <c r="O519">
        <v>1507.5714285700001</v>
      </c>
      <c r="P519">
        <v>1519.5714285700001</v>
      </c>
      <c r="Q519">
        <v>1530.1428571399999</v>
      </c>
      <c r="R519">
        <v>1538.2857142800001</v>
      </c>
      <c r="S519">
        <v>533.28571427999998</v>
      </c>
      <c r="T519">
        <v>489.14285713999999</v>
      </c>
      <c r="U519">
        <v>496.85714285</v>
      </c>
      <c r="V519">
        <v>500</v>
      </c>
      <c r="W519">
        <v>508.85714285</v>
      </c>
      <c r="X519">
        <v>28.326017</v>
      </c>
      <c r="Y519">
        <v>1.2898052799999999</v>
      </c>
      <c r="Z519">
        <v>1492.5714285700001</v>
      </c>
      <c r="AA519">
        <v>1471.71428571</v>
      </c>
      <c r="AB519">
        <v>1454</v>
      </c>
      <c r="AC519">
        <v>1419.4473857099999</v>
      </c>
      <c r="AD519">
        <v>563.85714284999995</v>
      </c>
      <c r="AE519">
        <v>597.71428571000001</v>
      </c>
      <c r="AF519">
        <v>628.57142856999997</v>
      </c>
      <c r="AG519">
        <v>666.18039999999996</v>
      </c>
      <c r="AH519">
        <v>69771.378178140003</v>
      </c>
      <c r="AI519">
        <v>16273.04187142</v>
      </c>
      <c r="AJ519">
        <v>-1.5091088500000001</v>
      </c>
      <c r="AK519">
        <v>201.38314785</v>
      </c>
      <c r="AL519">
        <v>275924.03004171001</v>
      </c>
      <c r="AM519">
        <v>53.382142850000001</v>
      </c>
      <c r="AN519">
        <v>2.26589799</v>
      </c>
      <c r="AO519">
        <v>12.506087000000001</v>
      </c>
      <c r="AP519">
        <v>1.1205000000000001</v>
      </c>
      <c r="AQ519">
        <v>-1.9407857100000001</v>
      </c>
      <c r="AR519">
        <v>0.38361427999999997</v>
      </c>
      <c r="AS519">
        <v>2.37508571</v>
      </c>
      <c r="AT519">
        <v>1.8803857100000001</v>
      </c>
      <c r="AU519">
        <v>339319.45360941999</v>
      </c>
      <c r="AV519">
        <v>321851.70137650002</v>
      </c>
      <c r="AW519">
        <v>375381.124748</v>
      </c>
      <c r="AX519">
        <v>318120.11141471</v>
      </c>
      <c r="AY519">
        <v>358011.10427571001</v>
      </c>
      <c r="AZ519">
        <v>21696.86968457</v>
      </c>
      <c r="BA519">
        <v>1428.60339585</v>
      </c>
      <c r="BB519">
        <v>5266.4822990000002</v>
      </c>
      <c r="BC519">
        <v>137.92522857</v>
      </c>
      <c r="BD519">
        <v>721.26493428000003</v>
      </c>
      <c r="BE519">
        <v>124049.03087728001</v>
      </c>
      <c r="BF519">
        <v>86375.570477710004</v>
      </c>
      <c r="BG519">
        <v>6.5671998499999997</v>
      </c>
      <c r="BH519">
        <v>141.71428571000001</v>
      </c>
      <c r="BI519">
        <v>132.22222221999999</v>
      </c>
      <c r="BJ519">
        <v>118.79761904</v>
      </c>
      <c r="BK519">
        <v>135.14285713999999</v>
      </c>
      <c r="BL519">
        <v>134.71428571000001</v>
      </c>
      <c r="BM519">
        <v>16.90452428</v>
      </c>
      <c r="BN519">
        <v>0</v>
      </c>
      <c r="BO519">
        <v>0.59589000000000003</v>
      </c>
      <c r="BP519">
        <v>1.1380235000000001</v>
      </c>
      <c r="BQ519">
        <v>28.635324069999999</v>
      </c>
      <c r="BR519">
        <v>118</v>
      </c>
      <c r="BS519">
        <v>8517.2004331400003</v>
      </c>
      <c r="BT519">
        <v>37538.286814140003</v>
      </c>
      <c r="BU519">
        <v>148510.80881414001</v>
      </c>
      <c r="BV519">
        <v>1067913.49592785</v>
      </c>
      <c r="BW519">
        <v>2531.0514739999999</v>
      </c>
      <c r="BX519">
        <v>44.373538869999997</v>
      </c>
      <c r="BY519">
        <v>10.781768850000001</v>
      </c>
      <c r="BZ519">
        <v>75.071428569999995</v>
      </c>
      <c r="CA519">
        <v>78.083333330000002</v>
      </c>
      <c r="CB519">
        <v>74.178571419999997</v>
      </c>
      <c r="CC519">
        <v>67.555555549999994</v>
      </c>
      <c r="CD519">
        <v>72.642857140000004</v>
      </c>
      <c r="CE519">
        <v>57.5</v>
      </c>
      <c r="CF519">
        <v>62.305555550000001</v>
      </c>
      <c r="CG519">
        <v>58.714285709999999</v>
      </c>
      <c r="CH519">
        <v>54.083333330000002</v>
      </c>
      <c r="CI519">
        <v>57.142857139999997</v>
      </c>
      <c r="CJ519">
        <v>18</v>
      </c>
      <c r="CK519">
        <v>15.77777777</v>
      </c>
      <c r="CL519">
        <v>15.46428571</v>
      </c>
      <c r="CM519">
        <v>13.472222220000001</v>
      </c>
      <c r="CN519">
        <v>15.5</v>
      </c>
      <c r="CO519">
        <v>3.5739332799999999</v>
      </c>
      <c r="CP519">
        <v>86.571428569999995</v>
      </c>
      <c r="CQ519">
        <v>64.027777779999994</v>
      </c>
      <c r="CR519">
        <v>17.333333329999999</v>
      </c>
      <c r="CS519">
        <v>37.142857139999997</v>
      </c>
      <c r="CT519">
        <v>91.285714279999993</v>
      </c>
      <c r="CU519">
        <v>90.571428569999995</v>
      </c>
      <c r="CV519">
        <v>75.529100529999994</v>
      </c>
      <c r="CW519">
        <v>46.666666659999997</v>
      </c>
      <c r="CX519">
        <v>30.857142849999999</v>
      </c>
      <c r="CY519">
        <v>76.714285709999999</v>
      </c>
      <c r="CZ519">
        <v>78.428571419999997</v>
      </c>
      <c r="DA519">
        <v>88.714285709999999</v>
      </c>
      <c r="DB519">
        <v>867.07142856999997</v>
      </c>
      <c r="DC519">
        <v>29.428571420000001</v>
      </c>
      <c r="DD519">
        <v>73</v>
      </c>
      <c r="DE519">
        <v>75.428571419999997</v>
      </c>
      <c r="DF519">
        <v>87</v>
      </c>
      <c r="DG519">
        <v>827.64285714000005</v>
      </c>
      <c r="DH519" t="e">
        <v>#N/A</v>
      </c>
      <c r="DI519" t="e">
        <v>#N/A</v>
      </c>
      <c r="DJ519" t="e">
        <v>#N/A</v>
      </c>
      <c r="DK519" t="e">
        <v>#N/A</v>
      </c>
      <c r="DL519" t="e">
        <v>#N/A</v>
      </c>
      <c r="DM519" t="e">
        <v>#N/A</v>
      </c>
      <c r="DN519" t="e">
        <v>#N/A</v>
      </c>
      <c r="DO519" t="e">
        <v>#N/A</v>
      </c>
      <c r="DP519" t="e">
        <v>#N/A</v>
      </c>
      <c r="DQ519" t="e">
        <v>#N/A</v>
      </c>
      <c r="DR519" t="e">
        <v>#N/A</v>
      </c>
      <c r="DS519" t="e">
        <v>#N/A</v>
      </c>
      <c r="DT519" t="e">
        <v>#N/A</v>
      </c>
      <c r="DU519" t="e">
        <v>#N/A</v>
      </c>
      <c r="DV519" t="e">
        <v>#N/A</v>
      </c>
      <c r="DW519" t="e">
        <v>#N/A</v>
      </c>
      <c r="DX519" t="e">
        <v>#N/A</v>
      </c>
      <c r="DY519" t="e">
        <v>#N/A</v>
      </c>
      <c r="DZ519" t="e">
        <v>#N/A</v>
      </c>
      <c r="EA519" t="e">
        <v>#N/A</v>
      </c>
      <c r="EB519" t="e">
        <v>#N/A</v>
      </c>
      <c r="EC519" t="e">
        <v>#N/A</v>
      </c>
    </row>
    <row r="520" spans="1:133" customFormat="1" x14ac:dyDescent="0.25">
      <c r="A520" t="s">
        <v>1235</v>
      </c>
      <c r="B520" t="s">
        <v>1525</v>
      </c>
      <c r="C520">
        <v>520</v>
      </c>
      <c r="D520">
        <v>80001.113233248616</v>
      </c>
      <c r="E520">
        <v>87.784281098153642</v>
      </c>
      <c r="F520">
        <v>967.15268437214786</v>
      </c>
      <c r="G520">
        <v>51569.974835318157</v>
      </c>
      <c r="H520">
        <v>76.142857140000004</v>
      </c>
      <c r="I520">
        <v>27.37403771</v>
      </c>
      <c r="J520">
        <v>19.82375957</v>
      </c>
      <c r="K520">
        <v>10.07700728</v>
      </c>
      <c r="L520">
        <v>6.76811542</v>
      </c>
      <c r="M520">
        <v>3033.1428571400002</v>
      </c>
      <c r="N520">
        <v>2205</v>
      </c>
      <c r="O520">
        <v>2150.5714285700001</v>
      </c>
      <c r="P520">
        <v>2165.42857142</v>
      </c>
      <c r="Q520">
        <v>2184.1428571400002</v>
      </c>
      <c r="R520">
        <v>2203.2857142799999</v>
      </c>
      <c r="S520">
        <v>828.14285714000005</v>
      </c>
      <c r="T520">
        <v>750.57142856999997</v>
      </c>
      <c r="U520">
        <v>773.85714284999995</v>
      </c>
      <c r="V520">
        <v>784.57142856999997</v>
      </c>
      <c r="W520">
        <v>799.28571427999998</v>
      </c>
      <c r="X520">
        <v>24.75835871</v>
      </c>
      <c r="Y520">
        <v>1.2147685699999999</v>
      </c>
      <c r="Z520">
        <v>2184.7142857099998</v>
      </c>
      <c r="AA520">
        <v>2171.7142857099998</v>
      </c>
      <c r="AB520">
        <v>2156.8571428499999</v>
      </c>
      <c r="AC520">
        <v>2166.7944857100001</v>
      </c>
      <c r="AD520">
        <v>867.71428571000001</v>
      </c>
      <c r="AE520">
        <v>904.28571427999998</v>
      </c>
      <c r="AF520">
        <v>961.57142856999997</v>
      </c>
      <c r="AG520">
        <v>996.17455714000005</v>
      </c>
      <c r="AH520">
        <v>68031.435777279999</v>
      </c>
      <c r="AI520">
        <v>14179.04436428</v>
      </c>
      <c r="AJ520">
        <v>0.96726014000000005</v>
      </c>
      <c r="AK520">
        <v>126.60530657</v>
      </c>
      <c r="AL520">
        <v>248486.67270457</v>
      </c>
      <c r="AM520">
        <v>50.232428570000003</v>
      </c>
      <c r="AN520">
        <v>1.8228997300000001</v>
      </c>
      <c r="AO520">
        <v>10.10667185</v>
      </c>
      <c r="AP520">
        <v>1.55881428</v>
      </c>
      <c r="AQ520">
        <v>-2.2008714199999999</v>
      </c>
      <c r="AR520">
        <v>-3.46181428</v>
      </c>
      <c r="AS520">
        <v>-3.5076428499999999</v>
      </c>
      <c r="AT520">
        <v>-1.83691428</v>
      </c>
      <c r="AU520">
        <v>383036.09612027998</v>
      </c>
      <c r="AV520">
        <v>316454.56354800001</v>
      </c>
      <c r="AW520">
        <v>292579.76880471001</v>
      </c>
      <c r="AX520">
        <v>318251.93930785003</v>
      </c>
      <c r="AY520">
        <v>356844.60025100003</v>
      </c>
      <c r="AZ520">
        <v>25648.576178849999</v>
      </c>
      <c r="BA520">
        <v>746.55803457000002</v>
      </c>
      <c r="BB520">
        <v>5426.0629124200004</v>
      </c>
      <c r="BC520">
        <v>116.26840971</v>
      </c>
      <c r="BD520">
        <v>123.01607528</v>
      </c>
      <c r="BE520">
        <v>110172.38739213999</v>
      </c>
      <c r="BF520">
        <v>93700.65362071</v>
      </c>
      <c r="BG520">
        <v>6.7527171399999997</v>
      </c>
      <c r="BH520">
        <v>202</v>
      </c>
      <c r="BI520">
        <v>178.625</v>
      </c>
      <c r="BJ520">
        <v>230.45238094999999</v>
      </c>
      <c r="BK520">
        <v>223.85714285</v>
      </c>
      <c r="BL520">
        <v>197.57142856999999</v>
      </c>
      <c r="BM520">
        <v>17.37418285</v>
      </c>
      <c r="BN520">
        <v>6.0050423300000002</v>
      </c>
      <c r="BO520">
        <v>0.76889328000000001</v>
      </c>
      <c r="BP520">
        <v>0.73861032999999998</v>
      </c>
      <c r="BQ520">
        <v>35.194054340000001</v>
      </c>
      <c r="BR520">
        <v>189.42857142</v>
      </c>
      <c r="BS520">
        <v>7640.5879539999996</v>
      </c>
      <c r="BT520">
        <v>37202.752135280003</v>
      </c>
      <c r="BU520">
        <v>135935.40848827999</v>
      </c>
      <c r="BV520">
        <v>1070379.61215242</v>
      </c>
      <c r="BW520">
        <v>1769.43889728</v>
      </c>
      <c r="BX520">
        <v>57.420358309999997</v>
      </c>
      <c r="BY520">
        <v>10.01064442</v>
      </c>
      <c r="BZ520">
        <v>104.07142856999999</v>
      </c>
      <c r="CA520">
        <v>108.26190475999999</v>
      </c>
      <c r="CB520">
        <v>106.55952379999999</v>
      </c>
      <c r="CC520">
        <v>104.54761904</v>
      </c>
      <c r="CD520">
        <v>99.666666660000004</v>
      </c>
      <c r="CE520">
        <v>81.357142850000002</v>
      </c>
      <c r="CF520">
        <v>88.214285709999999</v>
      </c>
      <c r="CG520">
        <v>85.583333330000002</v>
      </c>
      <c r="CH520">
        <v>83.869047609999996</v>
      </c>
      <c r="CI520">
        <v>77.666666660000004</v>
      </c>
      <c r="CJ520">
        <v>22.571428569999998</v>
      </c>
      <c r="CK520">
        <v>20.047619040000001</v>
      </c>
      <c r="CL520">
        <v>20.976190469999999</v>
      </c>
      <c r="CM520">
        <v>20.678571420000001</v>
      </c>
      <c r="CN520">
        <v>21.428571420000001</v>
      </c>
      <c r="CO520">
        <v>3.50836785</v>
      </c>
      <c r="CP520">
        <v>85.285714279999993</v>
      </c>
      <c r="CQ520">
        <v>74.402777779999994</v>
      </c>
      <c r="CR520">
        <v>14.05</v>
      </c>
      <c r="CS520">
        <v>32.714285709999999</v>
      </c>
      <c r="CT520">
        <v>90.857142850000002</v>
      </c>
      <c r="CU520">
        <v>89.857142850000002</v>
      </c>
      <c r="CV520">
        <v>64.75</v>
      </c>
      <c r="CW520">
        <v>52.633333329999999</v>
      </c>
      <c r="CX520">
        <v>33</v>
      </c>
      <c r="CY520">
        <v>69.857142850000002</v>
      </c>
      <c r="CZ520">
        <v>81</v>
      </c>
      <c r="DA520">
        <v>88</v>
      </c>
      <c r="DB520">
        <v>708.85714284999995</v>
      </c>
      <c r="DC520">
        <v>30.285714280000001</v>
      </c>
      <c r="DD520">
        <v>73.285714279999993</v>
      </c>
      <c r="DE520">
        <v>79.428571419999997</v>
      </c>
      <c r="DF520">
        <v>86.714285709999999</v>
      </c>
      <c r="DG520">
        <v>957.07142856999997</v>
      </c>
      <c r="DH520" t="e">
        <v>#N/A</v>
      </c>
      <c r="DI520" t="e">
        <v>#N/A</v>
      </c>
      <c r="DJ520" t="e">
        <v>#N/A</v>
      </c>
      <c r="DK520" t="e">
        <v>#N/A</v>
      </c>
      <c r="DL520" t="e">
        <v>#N/A</v>
      </c>
      <c r="DM520" t="e">
        <v>#N/A</v>
      </c>
      <c r="DN520" t="e">
        <v>#N/A</v>
      </c>
      <c r="DO520" t="e">
        <v>#N/A</v>
      </c>
      <c r="DP520" t="e">
        <v>#N/A</v>
      </c>
      <c r="DQ520" t="e">
        <v>#N/A</v>
      </c>
      <c r="DR520" t="e">
        <v>#N/A</v>
      </c>
      <c r="DS520" t="e">
        <v>#N/A</v>
      </c>
      <c r="DT520" t="e">
        <v>#N/A</v>
      </c>
      <c r="DU520" t="e">
        <v>#N/A</v>
      </c>
      <c r="DV520" t="e">
        <v>#N/A</v>
      </c>
      <c r="DW520" t="e">
        <v>#N/A</v>
      </c>
      <c r="DX520" t="e">
        <v>#N/A</v>
      </c>
      <c r="DY520" t="e">
        <v>#N/A</v>
      </c>
      <c r="DZ520" t="e">
        <v>#N/A</v>
      </c>
      <c r="EA520" t="e">
        <v>#N/A</v>
      </c>
      <c r="EB520" t="e">
        <v>#N/A</v>
      </c>
      <c r="EC520" t="e">
        <v>#N/A</v>
      </c>
    </row>
    <row r="521" spans="1:133" customFormat="1" x14ac:dyDescent="0.25">
      <c r="A521" t="s">
        <v>1236</v>
      </c>
      <c r="B521" t="s">
        <v>1526</v>
      </c>
      <c r="C521">
        <v>521</v>
      </c>
      <c r="D521">
        <v>171753.37935604234</v>
      </c>
      <c r="E521">
        <v>103.51848159522423</v>
      </c>
      <c r="F521">
        <v>908.96260319139208</v>
      </c>
      <c r="G521">
        <v>67588.60746641735</v>
      </c>
      <c r="H521">
        <v>76.285714279999993</v>
      </c>
      <c r="I521">
        <v>27.602924569999999</v>
      </c>
      <c r="J521">
        <v>21.891616419999998</v>
      </c>
      <c r="K521">
        <v>11.675326419999999</v>
      </c>
      <c r="L521">
        <v>7.37792242</v>
      </c>
      <c r="M521">
        <v>5492</v>
      </c>
      <c r="N521">
        <v>3977.8571428499999</v>
      </c>
      <c r="O521">
        <v>3876.1428571400002</v>
      </c>
      <c r="P521">
        <v>3916.5714285700001</v>
      </c>
      <c r="Q521">
        <v>3945.8571428499999</v>
      </c>
      <c r="R521">
        <v>3962.2857142799999</v>
      </c>
      <c r="S521">
        <v>1514.1428571399999</v>
      </c>
      <c r="T521">
        <v>1366.1428571399999</v>
      </c>
      <c r="U521">
        <v>1403.2857142800001</v>
      </c>
      <c r="V521">
        <v>1435.1428571399999</v>
      </c>
      <c r="W521">
        <v>1470.2857142800001</v>
      </c>
      <c r="X521">
        <v>26.75492328</v>
      </c>
      <c r="Y521">
        <v>1.2322917099999999</v>
      </c>
      <c r="Z521">
        <v>3924.5714285700001</v>
      </c>
      <c r="AA521">
        <v>3886</v>
      </c>
      <c r="AB521">
        <v>3864.2857142799999</v>
      </c>
      <c r="AC521">
        <v>3829.9560571400002</v>
      </c>
      <c r="AD521">
        <v>1601.1428571399999</v>
      </c>
      <c r="AE521">
        <v>1684.42857142</v>
      </c>
      <c r="AF521">
        <v>1755.71428571</v>
      </c>
      <c r="AG521">
        <v>1844.00307142</v>
      </c>
      <c r="AH521">
        <v>69744.304921849995</v>
      </c>
      <c r="AI521">
        <v>15790.628475</v>
      </c>
      <c r="AJ521">
        <v>11.760552710000001</v>
      </c>
      <c r="AK521">
        <v>157.80278928000001</v>
      </c>
      <c r="AL521">
        <v>253465.35667827999</v>
      </c>
      <c r="AM521">
        <v>51.56457142</v>
      </c>
      <c r="AN521">
        <v>2.0496715499999998</v>
      </c>
      <c r="AO521">
        <v>15.62377742</v>
      </c>
      <c r="AP521">
        <v>3.9972285699999999</v>
      </c>
      <c r="AQ521">
        <v>-0.65620000000000001</v>
      </c>
      <c r="AR521">
        <v>-2.4408857099999999</v>
      </c>
      <c r="AS521">
        <v>-0.95077142000000003</v>
      </c>
      <c r="AT521">
        <v>3.1879142800000002</v>
      </c>
      <c r="AU521">
        <v>390432.93735770998</v>
      </c>
      <c r="AV521">
        <v>309147.42880171002</v>
      </c>
      <c r="AW521">
        <v>304598.31912856997</v>
      </c>
      <c r="AX521">
        <v>345969.48226313997</v>
      </c>
      <c r="AY521">
        <v>362860.22777214</v>
      </c>
      <c r="AZ521">
        <v>28458.190814850001</v>
      </c>
      <c r="BA521">
        <v>665.47965099999999</v>
      </c>
      <c r="BB521">
        <v>6662.7868667100001</v>
      </c>
      <c r="BC521">
        <v>149.58952557000001</v>
      </c>
      <c r="BD521">
        <v>176.80465828000001</v>
      </c>
      <c r="BE521">
        <v>118557.40702871</v>
      </c>
      <c r="BF521">
        <v>103326.81143628</v>
      </c>
      <c r="BG521">
        <v>7.3597581400000003</v>
      </c>
      <c r="BH521">
        <v>399.85714285</v>
      </c>
      <c r="BI521">
        <v>390.42857142000003</v>
      </c>
      <c r="BJ521">
        <v>416.90476189999998</v>
      </c>
      <c r="BK521">
        <v>416</v>
      </c>
      <c r="BL521">
        <v>414.14285713999999</v>
      </c>
      <c r="BM521">
        <v>18.693448849999999</v>
      </c>
      <c r="BN521">
        <v>3.4925385000000002</v>
      </c>
      <c r="BO521">
        <v>0.28235684999999999</v>
      </c>
      <c r="BP521">
        <v>0.46591471000000001</v>
      </c>
      <c r="BQ521">
        <v>37.921828650000002</v>
      </c>
      <c r="BR521">
        <v>377.42857142000003</v>
      </c>
      <c r="BS521">
        <v>7978.1630828500001</v>
      </c>
      <c r="BT521">
        <v>36372.803138000003</v>
      </c>
      <c r="BU521">
        <v>132448.20047785001</v>
      </c>
      <c r="BV521">
        <v>1196721.749577</v>
      </c>
      <c r="BW521">
        <v>2119.3961684199999</v>
      </c>
      <c r="BX521">
        <v>64.295653490000007</v>
      </c>
      <c r="BY521">
        <v>8.6278755700000005</v>
      </c>
      <c r="BZ521">
        <v>172.21428571000001</v>
      </c>
      <c r="CA521">
        <v>170.03571428000001</v>
      </c>
      <c r="CB521">
        <v>152.23809523</v>
      </c>
      <c r="CC521">
        <v>154.31944444000001</v>
      </c>
      <c r="CD521">
        <v>147.5</v>
      </c>
      <c r="CE521">
        <v>131.42857142</v>
      </c>
      <c r="CF521">
        <v>133.71428571000001</v>
      </c>
      <c r="CG521">
        <v>118.33333333</v>
      </c>
      <c r="CH521">
        <v>117.66666666</v>
      </c>
      <c r="CI521">
        <v>110.85714285</v>
      </c>
      <c r="CJ521">
        <v>40.285714280000001</v>
      </c>
      <c r="CK521">
        <v>36.321428570000002</v>
      </c>
      <c r="CL521">
        <v>33.904761899999997</v>
      </c>
      <c r="CM521">
        <v>36.65277777</v>
      </c>
      <c r="CN521">
        <v>36.571428570000002</v>
      </c>
      <c r="CO521">
        <v>3.10326171</v>
      </c>
      <c r="CP521">
        <v>84.857142850000002</v>
      </c>
      <c r="CQ521">
        <v>72.472222220000006</v>
      </c>
      <c r="CR521">
        <v>18.2</v>
      </c>
      <c r="CS521">
        <v>33.428571419999997</v>
      </c>
      <c r="CT521">
        <v>87</v>
      </c>
      <c r="CU521">
        <v>87.142857140000004</v>
      </c>
      <c r="CV521">
        <v>73.138888890000004</v>
      </c>
      <c r="CW521">
        <v>50.8</v>
      </c>
      <c r="CX521">
        <v>26</v>
      </c>
      <c r="CY521">
        <v>70.428571419999997</v>
      </c>
      <c r="CZ521">
        <v>74.714285709999999</v>
      </c>
      <c r="DA521">
        <v>84.857142850000002</v>
      </c>
      <c r="DB521">
        <v>647.78571427999998</v>
      </c>
      <c r="DC521">
        <v>26.428571420000001</v>
      </c>
      <c r="DD521">
        <v>72.142857140000004</v>
      </c>
      <c r="DE521">
        <v>77</v>
      </c>
      <c r="DF521">
        <v>86.142857140000004</v>
      </c>
      <c r="DG521">
        <v>813.28571427999998</v>
      </c>
      <c r="DH521" t="e">
        <v>#N/A</v>
      </c>
      <c r="DI521" t="e">
        <v>#N/A</v>
      </c>
      <c r="DJ521" t="e">
        <v>#N/A</v>
      </c>
      <c r="DK521" t="e">
        <v>#N/A</v>
      </c>
      <c r="DL521" t="e">
        <v>#N/A</v>
      </c>
      <c r="DM521" t="e">
        <v>#N/A</v>
      </c>
      <c r="DN521" t="e">
        <v>#N/A</v>
      </c>
      <c r="DO521" t="e">
        <v>#N/A</v>
      </c>
      <c r="DP521" t="e">
        <v>#N/A</v>
      </c>
      <c r="DQ521" t="e">
        <v>#N/A</v>
      </c>
      <c r="DR521" t="e">
        <v>#N/A</v>
      </c>
      <c r="DS521" t="e">
        <v>#N/A</v>
      </c>
      <c r="DT521" t="e">
        <v>#N/A</v>
      </c>
      <c r="DU521" t="e">
        <v>#N/A</v>
      </c>
      <c r="DV521" t="e">
        <v>#N/A</v>
      </c>
      <c r="DW521" t="e">
        <v>#N/A</v>
      </c>
      <c r="DX521" t="e">
        <v>#N/A</v>
      </c>
      <c r="DY521" t="e">
        <v>#N/A</v>
      </c>
      <c r="DZ521" t="e">
        <v>#N/A</v>
      </c>
      <c r="EA521" t="e">
        <v>#N/A</v>
      </c>
      <c r="EB521" t="e">
        <v>#N/A</v>
      </c>
      <c r="EC521" t="e">
        <v>#N/A</v>
      </c>
    </row>
    <row r="522" spans="1:133" customFormat="1" x14ac:dyDescent="0.25">
      <c r="A522" t="s">
        <v>1237</v>
      </c>
      <c r="B522" t="s">
        <v>1527</v>
      </c>
      <c r="C522">
        <v>522</v>
      </c>
      <c r="D522">
        <v>266053.42014697351</v>
      </c>
      <c r="E522">
        <v>92.455360203367619</v>
      </c>
      <c r="F522">
        <v>886.2020319103857</v>
      </c>
      <c r="G522">
        <v>51280.702874228009</v>
      </c>
      <c r="H522">
        <v>84.428571419999997</v>
      </c>
      <c r="I522">
        <v>27.295217000000001</v>
      </c>
      <c r="J522">
        <v>29.024265140000001</v>
      </c>
      <c r="K522">
        <v>8.9098582799999999</v>
      </c>
      <c r="L522">
        <v>5.8887931399999998</v>
      </c>
      <c r="M522">
        <v>9649.4285714199996</v>
      </c>
      <c r="N522">
        <v>7015</v>
      </c>
      <c r="O522">
        <v>6780.8571428499999</v>
      </c>
      <c r="P522">
        <v>6854</v>
      </c>
      <c r="Q522">
        <v>6931.7142857099998</v>
      </c>
      <c r="R522">
        <v>7006.1428571400002</v>
      </c>
      <c r="S522">
        <v>2634.42857142</v>
      </c>
      <c r="T522">
        <v>2265.7142857099998</v>
      </c>
      <c r="U522">
        <v>2339</v>
      </c>
      <c r="V522">
        <v>2396.8571428499999</v>
      </c>
      <c r="W522">
        <v>2500.5714285700001</v>
      </c>
      <c r="X522">
        <v>21.582859419999998</v>
      </c>
      <c r="Y522">
        <v>0.96313700000000002</v>
      </c>
      <c r="Z522">
        <v>6998.7142857099998</v>
      </c>
      <c r="AA522">
        <v>6956.5714285699996</v>
      </c>
      <c r="AB522">
        <v>6843.4285714199996</v>
      </c>
      <c r="AC522">
        <v>6848.0455142800001</v>
      </c>
      <c r="AD522">
        <v>2808</v>
      </c>
      <c r="AE522">
        <v>2995.42857142</v>
      </c>
      <c r="AF522">
        <v>3115</v>
      </c>
      <c r="AG522">
        <v>3320.08668571</v>
      </c>
      <c r="AH522">
        <v>64196.502323569999</v>
      </c>
      <c r="AI522">
        <v>11580.73080071</v>
      </c>
      <c r="AJ522">
        <v>-1.49550871</v>
      </c>
      <c r="AK522">
        <v>116.10762128</v>
      </c>
      <c r="AL522">
        <v>236053.84344542</v>
      </c>
      <c r="AM522">
        <v>51.610285709999999</v>
      </c>
      <c r="AN522">
        <v>2.5498888599999998</v>
      </c>
      <c r="AO522">
        <v>10.99780457</v>
      </c>
      <c r="AP522">
        <v>-1.4129714200000001</v>
      </c>
      <c r="AQ522">
        <v>-0.32414284999999998</v>
      </c>
      <c r="AR522">
        <v>-0.74017142000000002</v>
      </c>
      <c r="AS522">
        <v>-0.90805714000000004</v>
      </c>
      <c r="AT522">
        <v>-1.3946142800000001</v>
      </c>
      <c r="AU522">
        <v>392028.40160099999</v>
      </c>
      <c r="AV522">
        <v>334075.56319014</v>
      </c>
      <c r="AW522">
        <v>343401.85108813999</v>
      </c>
      <c r="AX522">
        <v>369108.025264</v>
      </c>
      <c r="AY522">
        <v>392054.81092527998</v>
      </c>
      <c r="AZ522">
        <v>24124.462617280002</v>
      </c>
      <c r="BA522">
        <v>637.67668685000001</v>
      </c>
      <c r="BB522">
        <v>4542.0319090000003</v>
      </c>
      <c r="BC522">
        <v>84.34135114</v>
      </c>
      <c r="BD522">
        <v>196.61579214</v>
      </c>
      <c r="BE522">
        <v>106347.40675342</v>
      </c>
      <c r="BF522">
        <v>88598.987453850001</v>
      </c>
      <c r="BG522">
        <v>6.1858167100000001</v>
      </c>
      <c r="BH522">
        <v>601.42857142000003</v>
      </c>
      <c r="BI522">
        <v>588.17857142000003</v>
      </c>
      <c r="BJ522">
        <v>592.64285714000005</v>
      </c>
      <c r="BK522">
        <v>582.42857142000003</v>
      </c>
      <c r="BL522">
        <v>567.71428571000001</v>
      </c>
      <c r="BM522">
        <v>15.76369371</v>
      </c>
      <c r="BN522">
        <v>4.51218816</v>
      </c>
      <c r="BO522">
        <v>0.37993642</v>
      </c>
      <c r="BP522">
        <v>0.31436156999999998</v>
      </c>
      <c r="BQ522">
        <v>44.05274721</v>
      </c>
      <c r="BR522">
        <v>503.28571427999998</v>
      </c>
      <c r="BS522">
        <v>6003.9613304200002</v>
      </c>
      <c r="BT522">
        <v>34637.236571000001</v>
      </c>
      <c r="BU522">
        <v>127538.56973057</v>
      </c>
      <c r="BV522">
        <v>1034490.239753</v>
      </c>
      <c r="BW522">
        <v>1728.6909727100001</v>
      </c>
      <c r="BX522">
        <v>88.298118169999995</v>
      </c>
      <c r="BY522">
        <v>9.3369630000000008</v>
      </c>
      <c r="BZ522">
        <v>325.28571427999998</v>
      </c>
      <c r="CA522">
        <v>327.76190475999999</v>
      </c>
      <c r="CB522">
        <v>350.375</v>
      </c>
      <c r="CC522">
        <v>331.26388888999998</v>
      </c>
      <c r="CD522">
        <v>324</v>
      </c>
      <c r="CE522">
        <v>246.85714285</v>
      </c>
      <c r="CF522">
        <v>259.08333333000002</v>
      </c>
      <c r="CG522">
        <v>271.29166665999998</v>
      </c>
      <c r="CH522">
        <v>253.01388889</v>
      </c>
      <c r="CI522">
        <v>243.42857142</v>
      </c>
      <c r="CJ522">
        <v>79.071428569999995</v>
      </c>
      <c r="CK522">
        <v>68.678571419999997</v>
      </c>
      <c r="CL522">
        <v>79.083333330000002</v>
      </c>
      <c r="CM522">
        <v>78.25</v>
      </c>
      <c r="CN522">
        <v>82.071428569999995</v>
      </c>
      <c r="CO522">
        <v>3.3609258500000001</v>
      </c>
      <c r="CP522">
        <v>85.857142850000002</v>
      </c>
      <c r="CQ522">
        <v>73.92777778</v>
      </c>
      <c r="CR522">
        <v>17.166666660000001</v>
      </c>
      <c r="CS522">
        <v>32.428571419999997</v>
      </c>
      <c r="CT522">
        <v>86.428571419999997</v>
      </c>
      <c r="CU522">
        <v>84.142857140000004</v>
      </c>
      <c r="CV522">
        <v>80.1875</v>
      </c>
      <c r="CW522">
        <v>58.666666659999997</v>
      </c>
      <c r="CX522">
        <v>28.714285709999999</v>
      </c>
      <c r="CY522">
        <v>65.142857140000004</v>
      </c>
      <c r="CZ522">
        <v>74</v>
      </c>
      <c r="DA522">
        <v>85.428571419999997</v>
      </c>
      <c r="DB522">
        <v>601.78571427999998</v>
      </c>
      <c r="DC522">
        <v>26.857142849999999</v>
      </c>
      <c r="DD522">
        <v>68.571428569999995</v>
      </c>
      <c r="DE522">
        <v>75.428571419999997</v>
      </c>
      <c r="DF522">
        <v>86</v>
      </c>
      <c r="DG522">
        <v>673.64285714000005</v>
      </c>
      <c r="DH522" t="e">
        <v>#N/A</v>
      </c>
      <c r="DI522" t="e">
        <v>#N/A</v>
      </c>
      <c r="DJ522" t="e">
        <v>#N/A</v>
      </c>
      <c r="DK522" t="e">
        <v>#N/A</v>
      </c>
      <c r="DL522" t="e">
        <v>#N/A</v>
      </c>
      <c r="DM522" t="e">
        <v>#N/A</v>
      </c>
      <c r="DN522" t="e">
        <v>#N/A</v>
      </c>
      <c r="DO522" t="e">
        <v>#N/A</v>
      </c>
      <c r="DP522" t="e">
        <v>#N/A</v>
      </c>
      <c r="DQ522" t="e">
        <v>#N/A</v>
      </c>
      <c r="DR522" t="e">
        <v>#N/A</v>
      </c>
      <c r="DS522" t="e">
        <v>#N/A</v>
      </c>
      <c r="DT522" t="e">
        <v>#N/A</v>
      </c>
      <c r="DU522" t="e">
        <v>#N/A</v>
      </c>
      <c r="DV522" t="e">
        <v>#N/A</v>
      </c>
      <c r="DW522" t="e">
        <v>#N/A</v>
      </c>
      <c r="DX522" t="e">
        <v>#N/A</v>
      </c>
      <c r="DY522" t="e">
        <v>#N/A</v>
      </c>
      <c r="DZ522" t="e">
        <v>#N/A</v>
      </c>
      <c r="EA522" t="e">
        <v>#N/A</v>
      </c>
      <c r="EB522" t="e">
        <v>#N/A</v>
      </c>
      <c r="EC522" t="e">
        <v>#N/A</v>
      </c>
    </row>
    <row r="523" spans="1:133" customFormat="1" x14ac:dyDescent="0.25">
      <c r="A523" t="s">
        <v>1238</v>
      </c>
      <c r="B523" t="s">
        <v>1528</v>
      </c>
      <c r="C523">
        <v>523</v>
      </c>
      <c r="D523">
        <v>349102.10866822925</v>
      </c>
      <c r="E523">
        <v>88.277850900828028</v>
      </c>
      <c r="F523">
        <v>928.17139704724173</v>
      </c>
      <c r="G523">
        <v>51487.292974884083</v>
      </c>
      <c r="H523">
        <v>85.428571419999997</v>
      </c>
      <c r="I523">
        <v>27.469789850000002</v>
      </c>
      <c r="J523">
        <v>27.540510139999999</v>
      </c>
      <c r="K523">
        <v>9.0479732800000008</v>
      </c>
      <c r="L523">
        <v>5.7115467100000004</v>
      </c>
      <c r="M523">
        <v>11464.57142857</v>
      </c>
      <c r="N523">
        <v>8315.8571428499999</v>
      </c>
      <c r="O523">
        <v>7958.1428571400002</v>
      </c>
      <c r="P523">
        <v>8056.7142857099998</v>
      </c>
      <c r="Q523">
        <v>8177.7142857099998</v>
      </c>
      <c r="R523">
        <v>8290</v>
      </c>
      <c r="S523">
        <v>3148.7142857099998</v>
      </c>
      <c r="T523">
        <v>2813.5714285700001</v>
      </c>
      <c r="U523">
        <v>2898.5714285700001</v>
      </c>
      <c r="V523">
        <v>2941</v>
      </c>
      <c r="W523">
        <v>3028.7142857099998</v>
      </c>
      <c r="X523">
        <v>20.81313171</v>
      </c>
      <c r="Y523">
        <v>0.99342514000000004</v>
      </c>
      <c r="Z523">
        <v>8342</v>
      </c>
      <c r="AA523">
        <v>8321.5714285699996</v>
      </c>
      <c r="AB523">
        <v>8170.4285714199996</v>
      </c>
      <c r="AC523">
        <v>8169.3696857100003</v>
      </c>
      <c r="AD523">
        <v>3308</v>
      </c>
      <c r="AE523">
        <v>3479.8571428499999</v>
      </c>
      <c r="AF523">
        <v>3628</v>
      </c>
      <c r="AG523">
        <v>3841.0848285699999</v>
      </c>
      <c r="AH523">
        <v>70389.792371140007</v>
      </c>
      <c r="AI523">
        <v>12435.29872957</v>
      </c>
      <c r="AJ523">
        <v>42.446787</v>
      </c>
      <c r="AK523">
        <v>117.03742685</v>
      </c>
      <c r="AL523">
        <v>256590.63266500001</v>
      </c>
      <c r="AM523">
        <v>55.712857139999997</v>
      </c>
      <c r="AN523">
        <v>2.6171694300000001</v>
      </c>
      <c r="AO523">
        <v>12.591507999999999</v>
      </c>
      <c r="AP523">
        <v>5.9981</v>
      </c>
      <c r="AQ523">
        <v>4.6783857099999997</v>
      </c>
      <c r="AR523">
        <v>3.8583571399999999</v>
      </c>
      <c r="AS523">
        <v>4.4972571400000003</v>
      </c>
      <c r="AT523">
        <v>5.3467000000000002</v>
      </c>
      <c r="AU523">
        <v>391134.01335170999</v>
      </c>
      <c r="AV523">
        <v>312505.96099971002</v>
      </c>
      <c r="AW523">
        <v>319498.84063642001</v>
      </c>
      <c r="AX523">
        <v>353576.50057271001</v>
      </c>
      <c r="AY523">
        <v>378297.06300814002</v>
      </c>
      <c r="AZ523">
        <v>27630.20227442</v>
      </c>
      <c r="BA523">
        <v>737.38009041999999</v>
      </c>
      <c r="BB523">
        <v>5083.6227412799999</v>
      </c>
      <c r="BC523">
        <v>92.204552849999999</v>
      </c>
      <c r="BD523">
        <v>168.93034057</v>
      </c>
      <c r="BE523">
        <v>120052.41444142</v>
      </c>
      <c r="BF523">
        <v>100773.52851341999</v>
      </c>
      <c r="BG523">
        <v>7.0948787099999997</v>
      </c>
      <c r="BH523">
        <v>828.42857142000003</v>
      </c>
      <c r="BI523">
        <v>832.02380951999999</v>
      </c>
      <c r="BJ523">
        <v>850.27380951999999</v>
      </c>
      <c r="BK523">
        <v>816.71428571000001</v>
      </c>
      <c r="BL523">
        <v>791</v>
      </c>
      <c r="BM523">
        <v>18.044137849999998</v>
      </c>
      <c r="BN523">
        <v>3.8370359999999999</v>
      </c>
      <c r="BO523">
        <v>0.37466370999999998</v>
      </c>
      <c r="BP523">
        <v>0.39009683000000001</v>
      </c>
      <c r="BQ523">
        <v>40.875731979999998</v>
      </c>
      <c r="BR523">
        <v>711.71428571000001</v>
      </c>
      <c r="BS523">
        <v>6236.142057</v>
      </c>
      <c r="BT523">
        <v>36833.667272999999</v>
      </c>
      <c r="BU523">
        <v>134227.78502057001</v>
      </c>
      <c r="BV523">
        <v>1034731.00736228</v>
      </c>
      <c r="BW523">
        <v>1852.2132135700001</v>
      </c>
      <c r="BX523">
        <v>64.7740711</v>
      </c>
      <c r="BY523">
        <v>10.15302142</v>
      </c>
      <c r="BZ523">
        <v>412.42857142000003</v>
      </c>
      <c r="CA523">
        <v>408.03571427999998</v>
      </c>
      <c r="CB523">
        <v>398.82142857000002</v>
      </c>
      <c r="CC523">
        <v>381.22222221999999</v>
      </c>
      <c r="CD523">
        <v>407.28571427999998</v>
      </c>
      <c r="CE523">
        <v>320.14285713999999</v>
      </c>
      <c r="CF523">
        <v>322.73809523</v>
      </c>
      <c r="CG523">
        <v>312.20238095000002</v>
      </c>
      <c r="CH523">
        <v>294.83333333000002</v>
      </c>
      <c r="CI523">
        <v>314.21428571000001</v>
      </c>
      <c r="CJ523">
        <v>93.142857140000004</v>
      </c>
      <c r="CK523">
        <v>85.297619040000001</v>
      </c>
      <c r="CL523">
        <v>86.619047620000003</v>
      </c>
      <c r="CM523">
        <v>86.388888890000004</v>
      </c>
      <c r="CN523">
        <v>94</v>
      </c>
      <c r="CO523">
        <v>3.5986829999999999</v>
      </c>
      <c r="CP523">
        <v>86.071428569999995</v>
      </c>
      <c r="CQ523">
        <v>73.566666670000004</v>
      </c>
      <c r="CR523">
        <v>17.333333329999999</v>
      </c>
      <c r="CS523">
        <v>34.142857139999997</v>
      </c>
      <c r="CT523">
        <v>87</v>
      </c>
      <c r="CU523">
        <v>85.142857140000004</v>
      </c>
      <c r="CV523">
        <v>80.784722220000006</v>
      </c>
      <c r="CW523">
        <v>48.166666659999997</v>
      </c>
      <c r="CX523">
        <v>31.285714280000001</v>
      </c>
      <c r="CY523">
        <v>68.857142850000002</v>
      </c>
      <c r="CZ523">
        <v>75.714285709999999</v>
      </c>
      <c r="DA523">
        <v>87.714285709999999</v>
      </c>
      <c r="DB523">
        <v>572.57142856999997</v>
      </c>
      <c r="DC523">
        <v>31.285714280000001</v>
      </c>
      <c r="DD523">
        <v>68.857142850000002</v>
      </c>
      <c r="DE523">
        <v>75.714285709999999</v>
      </c>
      <c r="DF523">
        <v>87.714285709999999</v>
      </c>
      <c r="DG523">
        <v>667.78571427999998</v>
      </c>
      <c r="DH523" t="e">
        <v>#N/A</v>
      </c>
      <c r="DI523" t="e">
        <v>#N/A</v>
      </c>
      <c r="DJ523" t="e">
        <v>#N/A</v>
      </c>
      <c r="DK523" t="e">
        <v>#N/A</v>
      </c>
      <c r="DL523" t="e">
        <v>#N/A</v>
      </c>
      <c r="DM523" t="e">
        <v>#N/A</v>
      </c>
      <c r="DN523" t="e">
        <v>#N/A</v>
      </c>
      <c r="DO523" t="e">
        <v>#N/A</v>
      </c>
      <c r="DP523" t="e">
        <v>#N/A</v>
      </c>
      <c r="DQ523" t="e">
        <v>#N/A</v>
      </c>
      <c r="DR523" t="e">
        <v>#N/A</v>
      </c>
      <c r="DS523" t="e">
        <v>#N/A</v>
      </c>
      <c r="DT523" t="e">
        <v>#N/A</v>
      </c>
      <c r="DU523" t="e">
        <v>#N/A</v>
      </c>
      <c r="DV523" t="e">
        <v>#N/A</v>
      </c>
      <c r="DW523" t="e">
        <v>#N/A</v>
      </c>
      <c r="DX523" t="e">
        <v>#N/A</v>
      </c>
      <c r="DY523" t="e">
        <v>#N/A</v>
      </c>
      <c r="DZ523" t="e">
        <v>#N/A</v>
      </c>
      <c r="EA523" t="e">
        <v>#N/A</v>
      </c>
      <c r="EB523" t="e">
        <v>#N/A</v>
      </c>
      <c r="EC523" t="e">
        <v>#N/A</v>
      </c>
    </row>
    <row r="524" spans="1:133" customFormat="1" x14ac:dyDescent="0.25">
      <c r="A524" t="s">
        <v>1239</v>
      </c>
      <c r="B524" t="s">
        <v>1529</v>
      </c>
      <c r="C524">
        <v>524</v>
      </c>
      <c r="D524">
        <v>48881.193803280003</v>
      </c>
      <c r="E524">
        <v>53.251995022731421</v>
      </c>
      <c r="F524">
        <v>1574.2647444285649</v>
      </c>
      <c r="G524">
        <v>64471.905606742162</v>
      </c>
      <c r="H524">
        <v>69</v>
      </c>
      <c r="I524">
        <v>25.961646569999999</v>
      </c>
      <c r="J524">
        <v>19.614480279999999</v>
      </c>
      <c r="K524">
        <v>8.1676215699999997</v>
      </c>
      <c r="L524">
        <v>5.3990602799999996</v>
      </c>
      <c r="M524">
        <v>2817.8571428499999</v>
      </c>
      <c r="N524">
        <v>2084.2857142799999</v>
      </c>
      <c r="O524">
        <v>1994.71428571</v>
      </c>
      <c r="P524">
        <v>2016.5714285700001</v>
      </c>
      <c r="Q524">
        <v>2050.5714285700001</v>
      </c>
      <c r="R524">
        <v>2076.2857142799999</v>
      </c>
      <c r="S524">
        <v>733.57142856999997</v>
      </c>
      <c r="T524">
        <v>665.14285714000005</v>
      </c>
      <c r="U524">
        <v>681.57142856999997</v>
      </c>
      <c r="V524">
        <v>695.42857142000003</v>
      </c>
      <c r="W524">
        <v>709.42857142000003</v>
      </c>
      <c r="X524">
        <v>20.81670871</v>
      </c>
      <c r="Y524">
        <v>0.98056714</v>
      </c>
      <c r="Z524">
        <v>2054.5714285700001</v>
      </c>
      <c r="AA524">
        <v>2044.42857142</v>
      </c>
      <c r="AB524">
        <v>2055.8571428499999</v>
      </c>
      <c r="AC524">
        <v>2037.7374857100001</v>
      </c>
      <c r="AD524">
        <v>776</v>
      </c>
      <c r="AE524">
        <v>813.85714284999995</v>
      </c>
      <c r="AF524">
        <v>855.14285714000005</v>
      </c>
      <c r="AG524">
        <v>902.45411428</v>
      </c>
      <c r="AH524">
        <v>69540.32047757</v>
      </c>
      <c r="AI524">
        <v>12117.375097849999</v>
      </c>
      <c r="AJ524">
        <v>9.8256162800000002</v>
      </c>
      <c r="AK524">
        <v>133.32121857000001</v>
      </c>
      <c r="AL524">
        <v>268790.89047742001</v>
      </c>
      <c r="AM524">
        <v>49.454285710000001</v>
      </c>
      <c r="AN524">
        <v>2.43300809</v>
      </c>
      <c r="AO524">
        <v>12.215643</v>
      </c>
      <c r="AP524">
        <v>8.5398142799999999</v>
      </c>
      <c r="AQ524">
        <v>10.821585710000001</v>
      </c>
      <c r="AR524">
        <v>6.0080142800000003</v>
      </c>
      <c r="AS524">
        <v>6.1573857099999998</v>
      </c>
      <c r="AT524">
        <v>4.8471857099999998</v>
      </c>
      <c r="AU524">
        <v>441889.72969599999</v>
      </c>
      <c r="AV524">
        <v>309362.53955099999</v>
      </c>
      <c r="AW524">
        <v>350000.72118241998</v>
      </c>
      <c r="AX524">
        <v>367847.79850984999</v>
      </c>
      <c r="AY524">
        <v>386876.29430328001</v>
      </c>
      <c r="AZ524">
        <v>27448.40554657</v>
      </c>
      <c r="BA524">
        <v>670.98365271</v>
      </c>
      <c r="BB524">
        <v>5067.1623617100004</v>
      </c>
      <c r="BC524">
        <v>117.56485642</v>
      </c>
      <c r="BD524">
        <v>101.76250871000001</v>
      </c>
      <c r="BE524">
        <v>126586.011276</v>
      </c>
      <c r="BF524">
        <v>106593.994729</v>
      </c>
      <c r="BG524">
        <v>6.3868768500000002</v>
      </c>
      <c r="BH524">
        <v>174.14285713999999</v>
      </c>
      <c r="BI524">
        <v>183.23611111</v>
      </c>
      <c r="BJ524">
        <v>173.21428571000001</v>
      </c>
      <c r="BK524">
        <v>174.42857142</v>
      </c>
      <c r="BL524">
        <v>176.28571428000001</v>
      </c>
      <c r="BM524">
        <v>17.014698849999998</v>
      </c>
      <c r="BN524">
        <v>0.77720199999999995</v>
      </c>
      <c r="BO524">
        <v>0.42858814000000001</v>
      </c>
      <c r="BP524">
        <v>0.40545785000000001</v>
      </c>
      <c r="BQ524">
        <v>24.990385379999999</v>
      </c>
      <c r="BR524">
        <v>163</v>
      </c>
      <c r="BS524">
        <v>6026.5889615699998</v>
      </c>
      <c r="BT524">
        <v>36186.955842709998</v>
      </c>
      <c r="BU524">
        <v>139432.84274828</v>
      </c>
      <c r="BV524">
        <v>1070464.765624</v>
      </c>
      <c r="BW524">
        <v>2237.3140372799999</v>
      </c>
      <c r="BX524">
        <v>36.438208930000002</v>
      </c>
      <c r="BY524">
        <v>10.593726569999999</v>
      </c>
      <c r="BZ524">
        <v>97.785714279999993</v>
      </c>
      <c r="CA524">
        <v>96.541666660000004</v>
      </c>
      <c r="CB524">
        <v>99.976190470000006</v>
      </c>
      <c r="CC524">
        <v>95.547619040000001</v>
      </c>
      <c r="CD524">
        <v>95.642857140000004</v>
      </c>
      <c r="CE524">
        <v>77.857142850000002</v>
      </c>
      <c r="CF524">
        <v>78.319444439999998</v>
      </c>
      <c r="CG524">
        <v>80.333333330000002</v>
      </c>
      <c r="CH524">
        <v>74.25</v>
      </c>
      <c r="CI524">
        <v>76.642857140000004</v>
      </c>
      <c r="CJ524">
        <v>19.5</v>
      </c>
      <c r="CK524">
        <v>18.222222219999999</v>
      </c>
      <c r="CL524">
        <v>19.64285714</v>
      </c>
      <c r="CM524">
        <v>21.297619040000001</v>
      </c>
      <c r="CN524">
        <v>19.14285714</v>
      </c>
      <c r="CO524">
        <v>3.4410304200000001</v>
      </c>
      <c r="CP524">
        <v>86.642857140000004</v>
      </c>
      <c r="CQ524">
        <v>76.416666669999998</v>
      </c>
      <c r="CR524">
        <v>17.14285714</v>
      </c>
      <c r="CS524">
        <v>32.571428570000002</v>
      </c>
      <c r="CT524">
        <v>90.571428569999995</v>
      </c>
      <c r="CU524">
        <v>89.428571419999997</v>
      </c>
      <c r="CV524">
        <v>78.083333330000002</v>
      </c>
      <c r="CW524">
        <v>48.428571419999997</v>
      </c>
      <c r="CX524">
        <v>24.285714280000001</v>
      </c>
      <c r="CY524">
        <v>67.285714279999993</v>
      </c>
      <c r="CZ524">
        <v>72.285714279999993</v>
      </c>
      <c r="DA524">
        <v>85.142857140000004</v>
      </c>
      <c r="DB524">
        <v>707.64285714000005</v>
      </c>
      <c r="DC524">
        <v>26.428571420000001</v>
      </c>
      <c r="DD524">
        <v>69.285714279999993</v>
      </c>
      <c r="DE524">
        <v>74.142857140000004</v>
      </c>
      <c r="DF524">
        <v>85</v>
      </c>
      <c r="DG524">
        <v>720.78571427999998</v>
      </c>
      <c r="DH524" t="e">
        <v>#N/A</v>
      </c>
      <c r="DI524" t="e">
        <v>#N/A</v>
      </c>
      <c r="DJ524" t="e">
        <v>#N/A</v>
      </c>
      <c r="DK524" t="e">
        <v>#N/A</v>
      </c>
      <c r="DL524" t="e">
        <v>#N/A</v>
      </c>
      <c r="DM524" t="e">
        <v>#N/A</v>
      </c>
      <c r="DN524" t="e">
        <v>#N/A</v>
      </c>
      <c r="DO524" t="e">
        <v>#N/A</v>
      </c>
      <c r="DP524" t="e">
        <v>#N/A</v>
      </c>
      <c r="DQ524" t="e">
        <v>#N/A</v>
      </c>
      <c r="DR524" t="e">
        <v>#N/A</v>
      </c>
      <c r="DS524" t="e">
        <v>#N/A</v>
      </c>
      <c r="DT524" t="e">
        <v>#N/A</v>
      </c>
      <c r="DU524" t="e">
        <v>#N/A</v>
      </c>
      <c r="DV524" t="e">
        <v>#N/A</v>
      </c>
      <c r="DW524" t="e">
        <v>#N/A</v>
      </c>
      <c r="DX524" t="e">
        <v>#N/A</v>
      </c>
      <c r="DY524" t="e">
        <v>#N/A</v>
      </c>
      <c r="DZ524" t="e">
        <v>#N/A</v>
      </c>
      <c r="EA524" t="e">
        <v>#N/A</v>
      </c>
      <c r="EB524" t="e">
        <v>#N/A</v>
      </c>
      <c r="EC524" t="e">
        <v>#N/A</v>
      </c>
    </row>
    <row r="525" spans="1:133" customFormat="1" x14ac:dyDescent="0.25">
      <c r="A525" t="s">
        <v>1240</v>
      </c>
      <c r="B525" t="s">
        <v>1530</v>
      </c>
      <c r="C525">
        <v>525</v>
      </c>
      <c r="D525">
        <v>172282.12251155998</v>
      </c>
      <c r="E525">
        <v>135.53737777466608</v>
      </c>
      <c r="F525">
        <v>617.32903718636874</v>
      </c>
      <c r="G525">
        <v>58926.434452623012</v>
      </c>
      <c r="H525">
        <v>91.285714279999993</v>
      </c>
      <c r="I525">
        <v>27.335540569999999</v>
      </c>
      <c r="J525">
        <v>34.046031849999999</v>
      </c>
      <c r="K525">
        <v>6.8373088500000003</v>
      </c>
      <c r="L525">
        <v>4.6031291400000001</v>
      </c>
      <c r="M525">
        <v>6665</v>
      </c>
      <c r="N525">
        <v>4886.1428571400002</v>
      </c>
      <c r="O525">
        <v>4800.8571428499999</v>
      </c>
      <c r="P525">
        <v>4828.7142857099998</v>
      </c>
      <c r="Q525">
        <v>4851.8571428499999</v>
      </c>
      <c r="R525">
        <v>4878.5714285699996</v>
      </c>
      <c r="S525">
        <v>1778.8571428499999</v>
      </c>
      <c r="T525">
        <v>1373.8571428499999</v>
      </c>
      <c r="U525">
        <v>1475.5714285700001</v>
      </c>
      <c r="V525">
        <v>1535.8571428499999</v>
      </c>
      <c r="W525">
        <v>1641.71428571</v>
      </c>
      <c r="X525">
        <v>16.879488850000001</v>
      </c>
      <c r="Y525">
        <v>0.64625385000000002</v>
      </c>
      <c r="Z525">
        <v>4852.5714285699996</v>
      </c>
      <c r="AA525">
        <v>4809.1428571400002</v>
      </c>
      <c r="AB525">
        <v>4824.7142857099998</v>
      </c>
      <c r="AC525">
        <v>4812.6445428500001</v>
      </c>
      <c r="AD525">
        <v>1904.8571428499999</v>
      </c>
      <c r="AE525">
        <v>2055.5714285700001</v>
      </c>
      <c r="AF525">
        <v>2181.7142857099998</v>
      </c>
      <c r="AG525">
        <v>2341.549</v>
      </c>
      <c r="AH525">
        <v>58476.715630279999</v>
      </c>
      <c r="AI525">
        <v>8042.4311175700004</v>
      </c>
      <c r="AJ525">
        <v>-52.542441850000003</v>
      </c>
      <c r="AK525">
        <v>62.303507000000003</v>
      </c>
      <c r="AL525">
        <v>214331.30046771001</v>
      </c>
      <c r="AM525">
        <v>61.151857139999997</v>
      </c>
      <c r="AN525">
        <v>1.8996988400000001</v>
      </c>
      <c r="AO525">
        <v>3.05452557</v>
      </c>
      <c r="AP525">
        <v>-12.618885710000001</v>
      </c>
      <c r="AQ525">
        <v>-5.65365714</v>
      </c>
      <c r="AR525">
        <v>-6.8703428500000001</v>
      </c>
      <c r="AS525">
        <v>-10.5191</v>
      </c>
      <c r="AT525">
        <v>-13.777942850000001</v>
      </c>
      <c r="AU525">
        <v>255397.35770728</v>
      </c>
      <c r="AV525">
        <v>222584.76334927999</v>
      </c>
      <c r="AW525">
        <v>216945.90629657</v>
      </c>
      <c r="AX525">
        <v>242409.62826500001</v>
      </c>
      <c r="AY525">
        <v>239788.58271399999</v>
      </c>
      <c r="AZ525">
        <v>16272.491848850001</v>
      </c>
      <c r="BA525">
        <v>268.66144728</v>
      </c>
      <c r="BB525">
        <v>2290.8307772799999</v>
      </c>
      <c r="BC525">
        <v>189.522862</v>
      </c>
      <c r="BD525">
        <v>103.47931028000001</v>
      </c>
      <c r="BE525">
        <v>73973.935226279995</v>
      </c>
      <c r="BF525">
        <v>60003.765315850003</v>
      </c>
      <c r="BG525">
        <v>6.5610212800000003</v>
      </c>
      <c r="BH525">
        <v>416.42857142000003</v>
      </c>
      <c r="BI525">
        <v>420.75</v>
      </c>
      <c r="BJ525">
        <v>438.85714285</v>
      </c>
      <c r="BK525">
        <v>417.42857142000003</v>
      </c>
      <c r="BL525">
        <v>404.71428571000001</v>
      </c>
      <c r="BM525">
        <v>16.040021849999999</v>
      </c>
      <c r="BN525">
        <v>3.221689</v>
      </c>
      <c r="BO525">
        <v>0.25200827999999997</v>
      </c>
      <c r="BP525">
        <v>0.64050870999999998</v>
      </c>
      <c r="BQ525">
        <v>36.718269929999998</v>
      </c>
      <c r="BR525">
        <v>391</v>
      </c>
      <c r="BS525">
        <v>5127.6185317099998</v>
      </c>
      <c r="BT525">
        <v>37993.190069279997</v>
      </c>
      <c r="BU525">
        <v>138555.40482970999</v>
      </c>
      <c r="BV525">
        <v>1062980.34154542</v>
      </c>
      <c r="BW525">
        <v>2057.4678324199999</v>
      </c>
      <c r="BX525">
        <v>57.641891379999997</v>
      </c>
      <c r="BY525">
        <v>9.4770204200000006</v>
      </c>
      <c r="BZ525">
        <v>232.71428571000001</v>
      </c>
      <c r="CA525">
        <v>197.86904762</v>
      </c>
      <c r="CB525">
        <v>206.47619047000001</v>
      </c>
      <c r="CC525">
        <v>201.08333332999999</v>
      </c>
      <c r="CD525">
        <v>211.5</v>
      </c>
      <c r="CE525">
        <v>168.42857142</v>
      </c>
      <c r="CF525">
        <v>147.98809523</v>
      </c>
      <c r="CG525">
        <v>155.55952381</v>
      </c>
      <c r="CH525">
        <v>147.27380951999999</v>
      </c>
      <c r="CI525">
        <v>151.78571428000001</v>
      </c>
      <c r="CJ525">
        <v>64.571428569999995</v>
      </c>
      <c r="CK525">
        <v>49.880952379999997</v>
      </c>
      <c r="CL525">
        <v>50.916666659999997</v>
      </c>
      <c r="CM525">
        <v>53.809523800000001</v>
      </c>
      <c r="CN525">
        <v>59.071428570000002</v>
      </c>
      <c r="CO525">
        <v>3.55899228</v>
      </c>
      <c r="CP525">
        <v>84.571428569999995</v>
      </c>
      <c r="CQ525">
        <v>79.037499999999994</v>
      </c>
      <c r="CR525">
        <v>12.285714280000001</v>
      </c>
      <c r="CS525">
        <v>32.714285709999999</v>
      </c>
      <c r="CT525">
        <v>83.857142850000002</v>
      </c>
      <c r="CU525">
        <v>81.285714279999993</v>
      </c>
      <c r="CV525">
        <v>76.863194440000001</v>
      </c>
      <c r="CW525">
        <v>31.714285709999999</v>
      </c>
      <c r="CX525">
        <v>30.714285709999999</v>
      </c>
      <c r="CY525">
        <v>64.714285709999999</v>
      </c>
      <c r="CZ525">
        <v>73.285714279999993</v>
      </c>
      <c r="DA525">
        <v>84.285714279999993</v>
      </c>
      <c r="DB525">
        <v>441.07142857000002</v>
      </c>
      <c r="DC525">
        <v>31.14285714</v>
      </c>
      <c r="DD525">
        <v>65.285714279999993</v>
      </c>
      <c r="DE525">
        <v>72.428571419999997</v>
      </c>
      <c r="DF525">
        <v>84.571428569999995</v>
      </c>
      <c r="DG525">
        <v>712</v>
      </c>
      <c r="DH525" t="e">
        <v>#N/A</v>
      </c>
      <c r="DI525" t="e">
        <v>#N/A</v>
      </c>
      <c r="DJ525" t="e">
        <v>#N/A</v>
      </c>
      <c r="DK525" t="e">
        <v>#N/A</v>
      </c>
      <c r="DL525" t="e">
        <v>#N/A</v>
      </c>
      <c r="DM525" t="e">
        <v>#N/A</v>
      </c>
      <c r="DN525" t="e">
        <v>#N/A</v>
      </c>
      <c r="DO525" t="e">
        <v>#N/A</v>
      </c>
      <c r="DP525" t="e">
        <v>#N/A</v>
      </c>
      <c r="DQ525" t="e">
        <v>#N/A</v>
      </c>
      <c r="DR525" t="e">
        <v>#N/A</v>
      </c>
      <c r="DS525" t="e">
        <v>#N/A</v>
      </c>
      <c r="DT525" t="e">
        <v>#N/A</v>
      </c>
      <c r="DU525" t="e">
        <v>#N/A</v>
      </c>
      <c r="DV525" t="e">
        <v>#N/A</v>
      </c>
      <c r="DW525" t="e">
        <v>#N/A</v>
      </c>
      <c r="DX525" t="e">
        <v>#N/A</v>
      </c>
      <c r="DY525" t="e">
        <v>#N/A</v>
      </c>
      <c r="DZ525" t="e">
        <v>#N/A</v>
      </c>
      <c r="EA525" t="e">
        <v>#N/A</v>
      </c>
      <c r="EB525" t="e">
        <v>#N/A</v>
      </c>
      <c r="EC525" t="e">
        <v>#N/A</v>
      </c>
    </row>
    <row r="526" spans="1:133" customFormat="1" x14ac:dyDescent="0.25">
      <c r="A526" t="s">
        <v>1241</v>
      </c>
      <c r="B526" t="s">
        <v>1531</v>
      </c>
      <c r="C526">
        <v>526</v>
      </c>
      <c r="D526">
        <v>410242.1263356572</v>
      </c>
      <c r="E526">
        <v>143.78422381856885</v>
      </c>
      <c r="F526">
        <v>531.26305663813673</v>
      </c>
      <c r="G526">
        <v>48287.140258801519</v>
      </c>
      <c r="H526">
        <v>97.714285709999999</v>
      </c>
      <c r="I526">
        <v>27.863716419999999</v>
      </c>
      <c r="J526">
        <v>35.115594710000003</v>
      </c>
      <c r="K526">
        <v>7.1994968500000001</v>
      </c>
      <c r="L526">
        <v>4.5571064200000002</v>
      </c>
      <c r="M526">
        <v>11488.85714285</v>
      </c>
      <c r="N526">
        <v>8292.8571428499999</v>
      </c>
      <c r="O526">
        <v>8216.7142857100007</v>
      </c>
      <c r="P526">
        <v>8256.5714285699996</v>
      </c>
      <c r="Q526">
        <v>8264.4285714199996</v>
      </c>
      <c r="R526">
        <v>8280.7142857100007</v>
      </c>
      <c r="S526">
        <v>3196</v>
      </c>
      <c r="T526">
        <v>2706.8571428499999</v>
      </c>
      <c r="U526">
        <v>2832.42857142</v>
      </c>
      <c r="V526">
        <v>2878.7142857099998</v>
      </c>
      <c r="W526">
        <v>3027.7142857099998</v>
      </c>
      <c r="X526">
        <v>16.359871850000001</v>
      </c>
      <c r="Y526">
        <v>0.74219314000000003</v>
      </c>
      <c r="Z526">
        <v>8372.7142857100007</v>
      </c>
      <c r="AA526">
        <v>8332</v>
      </c>
      <c r="AB526">
        <v>8307.2857142800003</v>
      </c>
      <c r="AC526">
        <v>8284.8843428500004</v>
      </c>
      <c r="AD526">
        <v>3411.42857142</v>
      </c>
      <c r="AE526">
        <v>3629</v>
      </c>
      <c r="AF526">
        <v>3755.42857142</v>
      </c>
      <c r="AG526">
        <v>3949.7682285699998</v>
      </c>
      <c r="AH526">
        <v>58438.282656000003</v>
      </c>
      <c r="AI526">
        <v>7813.8877244200003</v>
      </c>
      <c r="AJ526">
        <v>-115.10978371</v>
      </c>
      <c r="AK526">
        <v>79.933104850000007</v>
      </c>
      <c r="AL526">
        <v>209944.70978571</v>
      </c>
      <c r="AM526">
        <v>68.356999999999999</v>
      </c>
      <c r="AN526">
        <v>1.6930420100000001</v>
      </c>
      <c r="AO526">
        <v>2.9405418499999998</v>
      </c>
      <c r="AP526">
        <v>-17.635200000000001</v>
      </c>
      <c r="AQ526">
        <v>-13.214442849999999</v>
      </c>
      <c r="AR526">
        <v>-15.84461428</v>
      </c>
      <c r="AS526">
        <v>-16.46722857</v>
      </c>
      <c r="AT526">
        <v>-19.59125714</v>
      </c>
      <c r="AU526">
        <v>267841.53827242</v>
      </c>
      <c r="AV526">
        <v>206045.38384699999</v>
      </c>
      <c r="AW526">
        <v>212861.82864271</v>
      </c>
      <c r="AX526">
        <v>235156.56997742</v>
      </c>
      <c r="AY526">
        <v>257342.02097114001</v>
      </c>
      <c r="AZ526">
        <v>18698.912613140001</v>
      </c>
      <c r="BA526">
        <v>334.37002114000001</v>
      </c>
      <c r="BB526">
        <v>2553.3776451399999</v>
      </c>
      <c r="BC526">
        <v>143.56368714000001</v>
      </c>
      <c r="BD526">
        <v>100.242019</v>
      </c>
      <c r="BE526">
        <v>81472.982097710003</v>
      </c>
      <c r="BF526">
        <v>66966.384418999995</v>
      </c>
      <c r="BG526">
        <v>6.9894871399999996</v>
      </c>
      <c r="BH526">
        <v>813.71428571000001</v>
      </c>
      <c r="BI526">
        <v>881.76190475999999</v>
      </c>
      <c r="BJ526">
        <v>881.94047619000003</v>
      </c>
      <c r="BK526">
        <v>828.71428571000001</v>
      </c>
      <c r="BL526">
        <v>809</v>
      </c>
      <c r="BM526">
        <v>16.92962228</v>
      </c>
      <c r="BN526">
        <v>3.8822839999999998</v>
      </c>
      <c r="BO526">
        <v>0.22892428000000001</v>
      </c>
      <c r="BP526">
        <v>0.62415613999999997</v>
      </c>
      <c r="BQ526">
        <v>42.220872800000002</v>
      </c>
      <c r="BR526">
        <v>809.71428571000001</v>
      </c>
      <c r="BS526">
        <v>4602.4071662799997</v>
      </c>
      <c r="BT526">
        <v>35100.898566420001</v>
      </c>
      <c r="BU526">
        <v>126344.27761128001</v>
      </c>
      <c r="BV526">
        <v>964934.09516514</v>
      </c>
      <c r="BW526">
        <v>1770.0441357100001</v>
      </c>
      <c r="BX526">
        <v>67.440294480000006</v>
      </c>
      <c r="BY526">
        <v>9.6494365700000007</v>
      </c>
      <c r="BZ526">
        <v>421.14285713999999</v>
      </c>
      <c r="CA526">
        <v>386.48809523</v>
      </c>
      <c r="CB526">
        <v>399.48809523</v>
      </c>
      <c r="CC526">
        <v>380.38095238</v>
      </c>
      <c r="CD526">
        <v>388.42857142000003</v>
      </c>
      <c r="CE526">
        <v>310.35714285</v>
      </c>
      <c r="CF526">
        <v>296.65476189999998</v>
      </c>
      <c r="CG526">
        <v>302.54761903999997</v>
      </c>
      <c r="CH526">
        <v>282.34523809000001</v>
      </c>
      <c r="CI526">
        <v>290.21428571000001</v>
      </c>
      <c r="CJ526">
        <v>110.71428571</v>
      </c>
      <c r="CK526">
        <v>89.833333330000002</v>
      </c>
      <c r="CL526">
        <v>96.940476189999998</v>
      </c>
      <c r="CM526">
        <v>98.035714279999993</v>
      </c>
      <c r="CN526">
        <v>97.857142850000002</v>
      </c>
      <c r="CO526">
        <v>3.63255485</v>
      </c>
      <c r="CP526">
        <v>85.714285709999999</v>
      </c>
      <c r="CQ526">
        <v>80.030555550000003</v>
      </c>
      <c r="CR526">
        <v>12.62857142</v>
      </c>
      <c r="CS526">
        <v>29.857142849999999</v>
      </c>
      <c r="CT526">
        <v>80.142857140000004</v>
      </c>
      <c r="CU526">
        <v>79.142857140000004</v>
      </c>
      <c r="CV526">
        <v>79.104166660000004</v>
      </c>
      <c r="CW526">
        <v>35.571428570000002</v>
      </c>
      <c r="CX526">
        <v>27</v>
      </c>
      <c r="CY526">
        <v>66.857142850000002</v>
      </c>
      <c r="CZ526">
        <v>70.714285709999999</v>
      </c>
      <c r="DA526">
        <v>84</v>
      </c>
      <c r="DB526">
        <v>432.78571427999998</v>
      </c>
      <c r="DC526">
        <v>28.571428569999998</v>
      </c>
      <c r="DD526">
        <v>67.571428569999995</v>
      </c>
      <c r="DE526">
        <v>71.142857140000004</v>
      </c>
      <c r="DF526">
        <v>84.857142850000002</v>
      </c>
      <c r="DG526">
        <v>570.21428571000001</v>
      </c>
      <c r="DH526" t="e">
        <v>#N/A</v>
      </c>
      <c r="DI526" t="e">
        <v>#N/A</v>
      </c>
      <c r="DJ526" t="e">
        <v>#N/A</v>
      </c>
      <c r="DK526" t="e">
        <v>#N/A</v>
      </c>
      <c r="DL526" t="e">
        <v>#N/A</v>
      </c>
      <c r="DM526" t="e">
        <v>#N/A</v>
      </c>
      <c r="DN526" t="e">
        <v>#N/A</v>
      </c>
      <c r="DO526" t="e">
        <v>#N/A</v>
      </c>
      <c r="DP526" t="e">
        <v>#N/A</v>
      </c>
      <c r="DQ526" t="e">
        <v>#N/A</v>
      </c>
      <c r="DR526" t="e">
        <v>#N/A</v>
      </c>
      <c r="DS526" t="e">
        <v>#N/A</v>
      </c>
      <c r="DT526" t="e">
        <v>#N/A</v>
      </c>
      <c r="DU526" t="e">
        <v>#N/A</v>
      </c>
      <c r="DV526" t="e">
        <v>#N/A</v>
      </c>
      <c r="DW526" t="e">
        <v>#N/A</v>
      </c>
      <c r="DX526" t="e">
        <v>#N/A</v>
      </c>
      <c r="DY526" t="e">
        <v>#N/A</v>
      </c>
      <c r="DZ526" t="e">
        <v>#N/A</v>
      </c>
      <c r="EA526" t="e">
        <v>#N/A</v>
      </c>
      <c r="EB526" t="e">
        <v>#N/A</v>
      </c>
      <c r="EC526" t="e">
        <v>#N/A</v>
      </c>
    </row>
    <row r="527" spans="1:133" customFormat="1" x14ac:dyDescent="0.25">
      <c r="A527" t="s">
        <v>1242</v>
      </c>
      <c r="B527" t="s">
        <v>1532</v>
      </c>
      <c r="C527">
        <v>527</v>
      </c>
      <c r="D527">
        <v>37488.108819748639</v>
      </c>
      <c r="E527">
        <v>55.230479835480509</v>
      </c>
      <c r="F527">
        <v>1658.9250026769446</v>
      </c>
      <c r="G527">
        <v>48038.760542058924</v>
      </c>
      <c r="H527">
        <v>68</v>
      </c>
      <c r="I527">
        <v>27.484802139999999</v>
      </c>
      <c r="J527">
        <v>17.70363085</v>
      </c>
      <c r="K527">
        <v>11.132861849999999</v>
      </c>
      <c r="L527">
        <v>7.2689494200000002</v>
      </c>
      <c r="M527">
        <v>2684.5714285700001</v>
      </c>
      <c r="N527">
        <v>1943.1428571399999</v>
      </c>
      <c r="O527">
        <v>1912.71428571</v>
      </c>
      <c r="P527">
        <v>1926.2857142800001</v>
      </c>
      <c r="Q527">
        <v>1939.5714285700001</v>
      </c>
      <c r="R527">
        <v>1953.5714285700001</v>
      </c>
      <c r="S527">
        <v>741.42857142000003</v>
      </c>
      <c r="T527">
        <v>679.71428571000001</v>
      </c>
      <c r="U527">
        <v>698</v>
      </c>
      <c r="V527">
        <v>702.57142856999997</v>
      </c>
      <c r="W527">
        <v>713.14285714000005</v>
      </c>
      <c r="X527">
        <v>26.534312570000001</v>
      </c>
      <c r="Y527">
        <v>1.27286042</v>
      </c>
      <c r="Z527">
        <v>1908.5714285700001</v>
      </c>
      <c r="AA527">
        <v>1881</v>
      </c>
      <c r="AB527">
        <v>1869.5714285700001</v>
      </c>
      <c r="AC527">
        <v>1851.4860142800001</v>
      </c>
      <c r="AD527">
        <v>792.42857142000003</v>
      </c>
      <c r="AE527">
        <v>831.71428571000001</v>
      </c>
      <c r="AF527">
        <v>865</v>
      </c>
      <c r="AG527">
        <v>894.3261</v>
      </c>
      <c r="AH527">
        <v>68572.544009710007</v>
      </c>
      <c r="AI527">
        <v>15343.554421139999</v>
      </c>
      <c r="AJ527">
        <v>4.48603971</v>
      </c>
      <c r="AK527">
        <v>98.677315570000005</v>
      </c>
      <c r="AL527">
        <v>250063.16766757</v>
      </c>
      <c r="AM527">
        <v>51.064857140000001</v>
      </c>
      <c r="AN527">
        <v>2.45847931</v>
      </c>
      <c r="AO527">
        <v>9.6753719999999994</v>
      </c>
      <c r="AP527">
        <v>3.1832857099999998</v>
      </c>
      <c r="AQ527">
        <v>1.60672857</v>
      </c>
      <c r="AR527">
        <v>-0.11298571</v>
      </c>
      <c r="AS527">
        <v>2.0035571399999998</v>
      </c>
      <c r="AT527">
        <v>3.2315999999999998</v>
      </c>
      <c r="AU527">
        <v>352779.35752284998</v>
      </c>
      <c r="AV527">
        <v>304419.09688799997</v>
      </c>
      <c r="AW527">
        <v>287511.14143070998</v>
      </c>
      <c r="AX527">
        <v>331808.34315541998</v>
      </c>
      <c r="AY527">
        <v>333254.79696214001</v>
      </c>
      <c r="AZ527">
        <v>23298.082188140001</v>
      </c>
      <c r="BA527">
        <v>944.82051727999999</v>
      </c>
      <c r="BB527">
        <v>5382.4588874199999</v>
      </c>
      <c r="BC527">
        <v>217.30157814</v>
      </c>
      <c r="BD527">
        <v>55.528605419999998</v>
      </c>
      <c r="BE527">
        <v>104579.96100113999</v>
      </c>
      <c r="BF527">
        <v>84727.117591279995</v>
      </c>
      <c r="BG527">
        <v>6.7297765700000003</v>
      </c>
      <c r="BH527">
        <v>176.28571428000001</v>
      </c>
      <c r="BI527">
        <v>166</v>
      </c>
      <c r="BJ527">
        <v>176.11904762</v>
      </c>
      <c r="BK527">
        <v>172</v>
      </c>
      <c r="BL527">
        <v>169.85714285</v>
      </c>
      <c r="BM527">
        <v>17.35895485</v>
      </c>
      <c r="BN527">
        <v>0</v>
      </c>
      <c r="BO527">
        <v>0.53697713999999996</v>
      </c>
      <c r="BP527">
        <v>0.60289627999999995</v>
      </c>
      <c r="BQ527">
        <v>25.16463001</v>
      </c>
      <c r="BR527">
        <v>124.14285714</v>
      </c>
      <c r="BS527">
        <v>8644.7326965699995</v>
      </c>
      <c r="BT527">
        <v>39280.51021457</v>
      </c>
      <c r="BU527">
        <v>143470.38961971001</v>
      </c>
      <c r="BV527">
        <v>1147517.44744914</v>
      </c>
      <c r="BW527">
        <v>1742.1464084199999</v>
      </c>
      <c r="BX527">
        <v>50.34002564</v>
      </c>
      <c r="BY527">
        <v>10.164683849999999</v>
      </c>
      <c r="BZ527">
        <v>97.357142850000002</v>
      </c>
      <c r="CA527">
        <v>104.45238095000001</v>
      </c>
      <c r="CB527">
        <v>101.71428571</v>
      </c>
      <c r="CC527">
        <v>98.738095240000007</v>
      </c>
      <c r="CD527">
        <v>101</v>
      </c>
      <c r="CE527">
        <v>76.928571419999997</v>
      </c>
      <c r="CF527">
        <v>85.714285709999999</v>
      </c>
      <c r="CG527">
        <v>91.833333330000002</v>
      </c>
      <c r="CH527">
        <v>90.77777777</v>
      </c>
      <c r="CI527">
        <v>80.428571419999997</v>
      </c>
      <c r="CJ527">
        <v>20.428571420000001</v>
      </c>
      <c r="CK527">
        <v>18.738095229999999</v>
      </c>
      <c r="CL527">
        <v>21.194444440000002</v>
      </c>
      <c r="CM527">
        <v>20.805555550000001</v>
      </c>
      <c r="CN527">
        <v>20.571428569999998</v>
      </c>
      <c r="CO527">
        <v>3.5399275700000001</v>
      </c>
      <c r="CP527">
        <v>85.642857140000004</v>
      </c>
      <c r="CR527">
        <v>18.857142849999999</v>
      </c>
      <c r="CS527">
        <v>31.857142849999999</v>
      </c>
      <c r="CT527">
        <v>91.142857140000004</v>
      </c>
      <c r="CU527">
        <v>89.571428569999995</v>
      </c>
      <c r="CW527">
        <v>43.5</v>
      </c>
      <c r="CX527">
        <v>22.285714280000001</v>
      </c>
      <c r="CY527">
        <v>75.285714279999993</v>
      </c>
      <c r="CZ527">
        <v>83</v>
      </c>
      <c r="DA527">
        <v>89.285714279999993</v>
      </c>
      <c r="DB527">
        <v>731.07142856999997</v>
      </c>
      <c r="DC527">
        <v>23.285714280000001</v>
      </c>
      <c r="DD527">
        <v>70.857142850000002</v>
      </c>
      <c r="DE527">
        <v>80.857142850000002</v>
      </c>
      <c r="DF527">
        <v>89.142857140000004</v>
      </c>
      <c r="DG527">
        <v>863.35714284999995</v>
      </c>
      <c r="DH527" t="e">
        <v>#N/A</v>
      </c>
      <c r="DI527" t="e">
        <v>#N/A</v>
      </c>
      <c r="DJ527" t="e">
        <v>#N/A</v>
      </c>
      <c r="DK527" t="e">
        <v>#N/A</v>
      </c>
      <c r="DL527" t="e">
        <v>#N/A</v>
      </c>
      <c r="DM527" t="e">
        <v>#N/A</v>
      </c>
      <c r="DN527" t="e">
        <v>#N/A</v>
      </c>
      <c r="DO527" t="e">
        <v>#N/A</v>
      </c>
      <c r="DP527" t="e">
        <v>#N/A</v>
      </c>
      <c r="DQ527" t="e">
        <v>#N/A</v>
      </c>
      <c r="DR527" t="e">
        <v>#N/A</v>
      </c>
      <c r="DS527" t="e">
        <v>#N/A</v>
      </c>
      <c r="DT527" t="e">
        <v>#N/A</v>
      </c>
      <c r="DU527" t="e">
        <v>#N/A</v>
      </c>
      <c r="DV527" t="e">
        <v>#N/A</v>
      </c>
      <c r="DW527" t="e">
        <v>#N/A</v>
      </c>
      <c r="DX527" t="e">
        <v>#N/A</v>
      </c>
      <c r="DY527" t="e">
        <v>#N/A</v>
      </c>
      <c r="DZ527" t="e">
        <v>#N/A</v>
      </c>
      <c r="EA527" t="e">
        <v>#N/A</v>
      </c>
      <c r="EB527" t="e">
        <v>#N/A</v>
      </c>
      <c r="EC527" t="e">
        <v>#N/A</v>
      </c>
    </row>
    <row r="528" spans="1:133" customFormat="1" x14ac:dyDescent="0.25">
      <c r="A528" t="s">
        <v>1243</v>
      </c>
      <c r="B528" t="s">
        <v>1533</v>
      </c>
      <c r="C528">
        <v>528</v>
      </c>
      <c r="D528">
        <v>412813.91248291451</v>
      </c>
      <c r="E528">
        <v>86.270343739103652</v>
      </c>
      <c r="F528">
        <v>867.23618209069173</v>
      </c>
      <c r="G528">
        <v>53713.586094427781</v>
      </c>
      <c r="H528">
        <v>84.142857140000004</v>
      </c>
      <c r="I528">
        <v>27.291245140000001</v>
      </c>
      <c r="J528">
        <v>28.281357280000002</v>
      </c>
      <c r="K528">
        <v>10.189908709999999</v>
      </c>
      <c r="L528">
        <v>6.3875361399999999</v>
      </c>
      <c r="M528">
        <v>13740.85714285</v>
      </c>
      <c r="N528">
        <v>9987.7142857100007</v>
      </c>
      <c r="O528">
        <v>9630.7142857100007</v>
      </c>
      <c r="P528">
        <v>9713.4285714199996</v>
      </c>
      <c r="Q528">
        <v>9815.1428571399993</v>
      </c>
      <c r="R528">
        <v>9931</v>
      </c>
      <c r="S528">
        <v>3753.1428571400002</v>
      </c>
      <c r="T528">
        <v>3371.42857142</v>
      </c>
      <c r="U528">
        <v>3473.5714285700001</v>
      </c>
      <c r="V528">
        <v>3530.2857142799999</v>
      </c>
      <c r="W528">
        <v>3619.7142857099998</v>
      </c>
      <c r="X528">
        <v>23.41695</v>
      </c>
      <c r="Y528">
        <v>1.101121</v>
      </c>
      <c r="Z528">
        <v>9980.2857142800003</v>
      </c>
      <c r="AA528">
        <v>9921.5714285699996</v>
      </c>
      <c r="AB528">
        <v>9717.4285714199996</v>
      </c>
      <c r="AC528">
        <v>9638.3325571400001</v>
      </c>
      <c r="AD528">
        <v>3988.1428571400002</v>
      </c>
      <c r="AE528">
        <v>4222.7142857099998</v>
      </c>
      <c r="AF528">
        <v>4415.5714285699996</v>
      </c>
      <c r="AG528">
        <v>4649.9990428499996</v>
      </c>
      <c r="AH528">
        <v>68584.872350999998</v>
      </c>
      <c r="AI528">
        <v>13424.05142285</v>
      </c>
      <c r="AJ528">
        <v>17.446926139999999</v>
      </c>
      <c r="AK528">
        <v>100.14870771</v>
      </c>
      <c r="AL528">
        <v>251646.39962842001</v>
      </c>
      <c r="AM528">
        <v>59.222857140000002</v>
      </c>
      <c r="AN528">
        <v>3.24338266</v>
      </c>
      <c r="AO528">
        <v>11.644007569999999</v>
      </c>
      <c r="AP528">
        <v>2.9719285700000002</v>
      </c>
      <c r="AQ528">
        <v>-0.58044284999999995</v>
      </c>
      <c r="AR528">
        <v>0.38185713999999998</v>
      </c>
      <c r="AS528">
        <v>0.52447142000000002</v>
      </c>
      <c r="AT528">
        <v>2.22651428</v>
      </c>
      <c r="AU528">
        <v>369405.97429784999</v>
      </c>
      <c r="AV528">
        <v>289398.12291556998</v>
      </c>
      <c r="AW528">
        <v>309160.70585670997</v>
      </c>
      <c r="AX528">
        <v>342206.48860828002</v>
      </c>
      <c r="AY528">
        <v>352411.39414227998</v>
      </c>
      <c r="AZ528">
        <v>25645.108037999998</v>
      </c>
      <c r="BA528">
        <v>656.93693699999994</v>
      </c>
      <c r="BB528">
        <v>5143.5085981399998</v>
      </c>
      <c r="BC528">
        <v>97.406946000000005</v>
      </c>
      <c r="BD528">
        <v>126.794571</v>
      </c>
      <c r="BE528">
        <v>109651.96260142</v>
      </c>
      <c r="BF528">
        <v>94230.693994419998</v>
      </c>
      <c r="BG528">
        <v>6.9854084199999997</v>
      </c>
      <c r="BH528">
        <v>969.14285714000005</v>
      </c>
      <c r="BI528">
        <v>1019.44047619</v>
      </c>
      <c r="BJ528">
        <v>1023.72619047</v>
      </c>
      <c r="BK528">
        <v>981.28571427999998</v>
      </c>
      <c r="BL528">
        <v>981</v>
      </c>
      <c r="BM528">
        <v>17.943599420000002</v>
      </c>
      <c r="BN528">
        <v>3.778483</v>
      </c>
      <c r="BO528">
        <v>0.46011814000000001</v>
      </c>
      <c r="BP528">
        <v>0.44740732999999999</v>
      </c>
      <c r="BQ528">
        <v>36.652681219999998</v>
      </c>
      <c r="BR528">
        <v>938.57142856999997</v>
      </c>
      <c r="BS528">
        <v>7299.26192171</v>
      </c>
      <c r="BT528">
        <v>38208.382459280001</v>
      </c>
      <c r="BU528">
        <v>140034.90648342</v>
      </c>
      <c r="BV528">
        <v>951514.74847784999</v>
      </c>
      <c r="BW528">
        <v>2129.03174042</v>
      </c>
      <c r="BX528">
        <v>58.917580790000002</v>
      </c>
      <c r="BY528">
        <v>11.54101528</v>
      </c>
      <c r="BZ528">
        <v>544.64285714000005</v>
      </c>
      <c r="CA528">
        <v>523.01190475999999</v>
      </c>
      <c r="CB528">
        <v>522.77380951999999</v>
      </c>
      <c r="CC528">
        <v>531.73611111000002</v>
      </c>
      <c r="CD528">
        <v>508.64285713999999</v>
      </c>
      <c r="CE528">
        <v>427.14285713999999</v>
      </c>
      <c r="CF528">
        <v>412.47619047000001</v>
      </c>
      <c r="CG528">
        <v>412.22619047000001</v>
      </c>
      <c r="CH528">
        <v>423.81944443999998</v>
      </c>
      <c r="CI528">
        <v>399.92857142000003</v>
      </c>
      <c r="CJ528">
        <v>117.14285714</v>
      </c>
      <c r="CK528">
        <v>110.53571427999999</v>
      </c>
      <c r="CL528">
        <v>110.54761904</v>
      </c>
      <c r="CM528">
        <v>107.91666666</v>
      </c>
      <c r="CN528">
        <v>108.5</v>
      </c>
      <c r="CO528">
        <v>4.0209164199999998</v>
      </c>
      <c r="CP528">
        <v>85.571428569999995</v>
      </c>
      <c r="CQ528">
        <v>80.305555560000002</v>
      </c>
      <c r="CR528">
        <v>16.833333329999999</v>
      </c>
      <c r="CS528">
        <v>35.714285709999999</v>
      </c>
      <c r="CT528">
        <v>89.428571419999997</v>
      </c>
      <c r="CU528">
        <v>87.428571419999997</v>
      </c>
      <c r="CV528">
        <v>71.861111109999996</v>
      </c>
      <c r="CW528">
        <v>42.166666659999997</v>
      </c>
      <c r="CX528">
        <v>31</v>
      </c>
      <c r="CY528">
        <v>71.857142850000002</v>
      </c>
      <c r="CZ528">
        <v>79.142857140000004</v>
      </c>
      <c r="DA528">
        <v>88.285714279999993</v>
      </c>
      <c r="DB528">
        <v>678.42857142000003</v>
      </c>
      <c r="DC528">
        <v>31.428571420000001</v>
      </c>
      <c r="DD528">
        <v>70.142857140000004</v>
      </c>
      <c r="DE528">
        <v>77.857142850000002</v>
      </c>
      <c r="DF528">
        <v>86.857142850000002</v>
      </c>
      <c r="DG528">
        <v>656.85714284999995</v>
      </c>
      <c r="DH528" t="e">
        <v>#N/A</v>
      </c>
      <c r="DI528" t="e">
        <v>#N/A</v>
      </c>
      <c r="DJ528" t="e">
        <v>#N/A</v>
      </c>
      <c r="DK528" t="e">
        <v>#N/A</v>
      </c>
      <c r="DL528" t="e">
        <v>#N/A</v>
      </c>
      <c r="DM528" t="e">
        <v>#N/A</v>
      </c>
      <c r="DN528" t="e">
        <v>#N/A</v>
      </c>
      <c r="DO528" t="e">
        <v>#N/A</v>
      </c>
      <c r="DP528" t="e">
        <v>#N/A</v>
      </c>
      <c r="DQ528" t="e">
        <v>#N/A</v>
      </c>
      <c r="DR528" t="e">
        <v>#N/A</v>
      </c>
      <c r="DS528" t="e">
        <v>#N/A</v>
      </c>
      <c r="DT528" t="e">
        <v>#N/A</v>
      </c>
      <c r="DU528" t="e">
        <v>#N/A</v>
      </c>
      <c r="DV528" t="e">
        <v>#N/A</v>
      </c>
      <c r="DW528" t="e">
        <v>#N/A</v>
      </c>
      <c r="DX528" t="e">
        <v>#N/A</v>
      </c>
      <c r="DY528" t="e">
        <v>#N/A</v>
      </c>
      <c r="DZ528" t="e">
        <v>#N/A</v>
      </c>
      <c r="EA528" t="e">
        <v>#N/A</v>
      </c>
      <c r="EB528" t="e">
        <v>#N/A</v>
      </c>
      <c r="EC528" t="e">
        <v>#N/A</v>
      </c>
    </row>
    <row r="529" spans="1:133" customFormat="1" x14ac:dyDescent="0.25">
      <c r="A529" t="s">
        <v>1244</v>
      </c>
      <c r="B529" t="s">
        <v>1534</v>
      </c>
      <c r="C529">
        <v>529</v>
      </c>
      <c r="D529">
        <v>114283.24114284001</v>
      </c>
      <c r="E529">
        <v>61.204707098784525</v>
      </c>
      <c r="F529">
        <v>1359.1904020216577</v>
      </c>
      <c r="G529">
        <v>49275.653522423003</v>
      </c>
      <c r="H529">
        <v>82.714285709999999</v>
      </c>
      <c r="I529">
        <v>28.649246999999999</v>
      </c>
      <c r="J529">
        <v>22.911756279999999</v>
      </c>
      <c r="K529">
        <v>10.363028419999999</v>
      </c>
      <c r="L529">
        <v>6.9347854199999999</v>
      </c>
      <c r="M529">
        <v>5980.1428571400002</v>
      </c>
      <c r="N529">
        <v>4268.8571428499999</v>
      </c>
      <c r="O529">
        <v>4244.2857142800003</v>
      </c>
      <c r="P529">
        <v>4268.2857142800003</v>
      </c>
      <c r="Q529">
        <v>4283.1428571400002</v>
      </c>
      <c r="R529">
        <v>4291.1428571400002</v>
      </c>
      <c r="S529">
        <v>1711.2857142800001</v>
      </c>
      <c r="T529">
        <v>1537.2857142800001</v>
      </c>
      <c r="U529">
        <v>1574.5714285700001</v>
      </c>
      <c r="V529">
        <v>1610</v>
      </c>
      <c r="W529">
        <v>1656</v>
      </c>
      <c r="X529">
        <v>24.254154710000002</v>
      </c>
      <c r="Y529">
        <v>1.12296785</v>
      </c>
      <c r="Z529">
        <v>4250.7142857099998</v>
      </c>
      <c r="AA529">
        <v>4213.1428571400002</v>
      </c>
      <c r="AB529">
        <v>4189.1428571400002</v>
      </c>
      <c r="AC529">
        <v>4154.9416714199997</v>
      </c>
      <c r="AD529">
        <v>1793.71428571</v>
      </c>
      <c r="AE529">
        <v>1873.5714285700001</v>
      </c>
      <c r="AF529">
        <v>1934.1428571399999</v>
      </c>
      <c r="AG529">
        <v>2032.2429857100001</v>
      </c>
      <c r="AH529">
        <v>73994.165175279995</v>
      </c>
      <c r="AI529">
        <v>14972.96964657</v>
      </c>
      <c r="AJ529">
        <v>19.96739985</v>
      </c>
      <c r="AK529">
        <v>131.46681871000001</v>
      </c>
      <c r="AL529">
        <v>257968.92642428001</v>
      </c>
      <c r="AM529">
        <v>53.67185714</v>
      </c>
      <c r="AN529">
        <v>4.5887323999999996</v>
      </c>
      <c r="AO529">
        <v>12.88007457</v>
      </c>
      <c r="AP529">
        <v>6.64761428</v>
      </c>
      <c r="AQ529">
        <v>8.3284857100000007</v>
      </c>
      <c r="AR529">
        <v>7.99412857</v>
      </c>
      <c r="AS529">
        <v>6.3961571399999997</v>
      </c>
      <c r="AT529">
        <v>8.4976000000000003</v>
      </c>
      <c r="AU529">
        <v>389723.58111714001</v>
      </c>
      <c r="AV529">
        <v>312039.23355900001</v>
      </c>
      <c r="AW529">
        <v>329578.22141042002</v>
      </c>
      <c r="AX529">
        <v>340689.66905427998</v>
      </c>
      <c r="AY529">
        <v>355733.70361057</v>
      </c>
      <c r="AZ529">
        <v>25406.518122140002</v>
      </c>
      <c r="BA529">
        <v>823.23163627999998</v>
      </c>
      <c r="BB529">
        <v>5236.60134457</v>
      </c>
      <c r="BC529">
        <v>159.37348842</v>
      </c>
      <c r="BD529">
        <v>85.936094710000006</v>
      </c>
      <c r="BE529">
        <v>105982.13240557</v>
      </c>
      <c r="BF529">
        <v>88713.251609850005</v>
      </c>
      <c r="BG529">
        <v>6.7817204200000001</v>
      </c>
      <c r="BH529">
        <v>398.57142857000002</v>
      </c>
      <c r="BI529">
        <v>404.54761903999997</v>
      </c>
      <c r="BJ529">
        <v>411.76190475999999</v>
      </c>
      <c r="BK529">
        <v>417.42857142000003</v>
      </c>
      <c r="BL529">
        <v>407.28571427999998</v>
      </c>
      <c r="BM529">
        <v>16.373602139999999</v>
      </c>
      <c r="BN529">
        <v>3.07066375</v>
      </c>
      <c r="BO529">
        <v>0.40517742000000001</v>
      </c>
      <c r="BP529">
        <v>0.45394171</v>
      </c>
      <c r="BQ529">
        <v>32.066004810000003</v>
      </c>
      <c r="BR529">
        <v>297</v>
      </c>
      <c r="BS529">
        <v>8536.3348829999995</v>
      </c>
      <c r="BT529">
        <v>42976.838022999997</v>
      </c>
      <c r="BU529">
        <v>149653.02982356999</v>
      </c>
      <c r="BV529">
        <v>1047541.858889</v>
      </c>
      <c r="BW529">
        <v>1981.6908985699999</v>
      </c>
      <c r="BX529">
        <v>52.637344169999999</v>
      </c>
      <c r="BY529">
        <v>11.107956850000001</v>
      </c>
      <c r="BZ529">
        <v>240.5</v>
      </c>
      <c r="CA529">
        <v>261.41666665999998</v>
      </c>
      <c r="CB529">
        <v>252.61904761</v>
      </c>
      <c r="CC529">
        <v>233.52380951999999</v>
      </c>
      <c r="CD529">
        <v>230</v>
      </c>
      <c r="CE529">
        <v>189.07142856999999</v>
      </c>
      <c r="CF529">
        <v>209.15476190000001</v>
      </c>
      <c r="CG529">
        <v>200.57142856999999</v>
      </c>
      <c r="CH529">
        <v>186.52380951999999</v>
      </c>
      <c r="CI529">
        <v>183.14285713999999</v>
      </c>
      <c r="CJ529">
        <v>50.642857139999997</v>
      </c>
      <c r="CK529">
        <v>52.26190476</v>
      </c>
      <c r="CL529">
        <v>52.047619040000001</v>
      </c>
      <c r="CM529">
        <v>46.999999989999999</v>
      </c>
      <c r="CN529">
        <v>46.428571419999997</v>
      </c>
      <c r="CO529">
        <v>4.0742498500000002</v>
      </c>
      <c r="CP529">
        <v>86.5</v>
      </c>
      <c r="CQ529">
        <v>75.175925919999997</v>
      </c>
      <c r="CR529">
        <v>15.45</v>
      </c>
      <c r="CS529">
        <v>35.428571419999997</v>
      </c>
      <c r="CT529">
        <v>89</v>
      </c>
      <c r="CU529">
        <v>87.428571419999997</v>
      </c>
      <c r="CV529">
        <v>72.379629629999997</v>
      </c>
      <c r="CW529">
        <v>42.4</v>
      </c>
      <c r="CX529">
        <v>31.285714280000001</v>
      </c>
      <c r="CY529">
        <v>70.428571419999997</v>
      </c>
      <c r="CZ529">
        <v>80.285714279999993</v>
      </c>
      <c r="DA529">
        <v>87.714285709999999</v>
      </c>
      <c r="DB529">
        <v>583.71428571000001</v>
      </c>
      <c r="DC529">
        <v>32.166666659999997</v>
      </c>
      <c r="DD529">
        <v>72.666666660000004</v>
      </c>
      <c r="DE529">
        <v>82.666666660000004</v>
      </c>
      <c r="DF529">
        <v>88.5</v>
      </c>
      <c r="DG529">
        <v>874.85714284999995</v>
      </c>
      <c r="DH529" t="e">
        <v>#N/A</v>
      </c>
      <c r="DI529" t="e">
        <v>#N/A</v>
      </c>
      <c r="DJ529" t="e">
        <v>#N/A</v>
      </c>
      <c r="DK529" t="e">
        <v>#N/A</v>
      </c>
      <c r="DL529" t="e">
        <v>#N/A</v>
      </c>
      <c r="DM529" t="e">
        <v>#N/A</v>
      </c>
      <c r="DN529" t="e">
        <v>#N/A</v>
      </c>
      <c r="DO529" t="e">
        <v>#N/A</v>
      </c>
      <c r="DP529" t="e">
        <v>#N/A</v>
      </c>
      <c r="DQ529" t="e">
        <v>#N/A</v>
      </c>
      <c r="DR529" t="e">
        <v>#N/A</v>
      </c>
      <c r="DS529" t="e">
        <v>#N/A</v>
      </c>
      <c r="DT529" t="e">
        <v>#N/A</v>
      </c>
      <c r="DU529" t="e">
        <v>#N/A</v>
      </c>
      <c r="DV529" t="e">
        <v>#N/A</v>
      </c>
      <c r="DW529" t="e">
        <v>#N/A</v>
      </c>
      <c r="DX529" t="e">
        <v>#N/A</v>
      </c>
      <c r="DY529" t="e">
        <v>#N/A</v>
      </c>
      <c r="DZ529" t="e">
        <v>#N/A</v>
      </c>
      <c r="EA529" t="e">
        <v>#N/A</v>
      </c>
      <c r="EB529" t="e">
        <v>#N/A</v>
      </c>
      <c r="EC529" t="e">
        <v>#N/A</v>
      </c>
    </row>
    <row r="530" spans="1:133" customFormat="1" x14ac:dyDescent="0.25">
      <c r="A530" t="s">
        <v>1245</v>
      </c>
      <c r="B530" t="s">
        <v>1535</v>
      </c>
      <c r="C530">
        <v>530</v>
      </c>
      <c r="D530">
        <v>765173.19975770987</v>
      </c>
      <c r="E530">
        <v>103.77022481565605</v>
      </c>
      <c r="F530">
        <v>748.79816089483211</v>
      </c>
      <c r="G530">
        <v>53417.475790721874</v>
      </c>
      <c r="H530">
        <v>91.571428569999995</v>
      </c>
      <c r="I530">
        <v>27.76156314</v>
      </c>
      <c r="J530">
        <v>34.24976942</v>
      </c>
      <c r="K530">
        <v>8.0928571399999996</v>
      </c>
      <c r="L530">
        <v>5.1417390000000003</v>
      </c>
      <c r="M530">
        <v>26225.285714279999</v>
      </c>
      <c r="N530">
        <v>18942.428571420001</v>
      </c>
      <c r="O530">
        <v>18319.85714285</v>
      </c>
      <c r="P530">
        <v>18570</v>
      </c>
      <c r="Q530">
        <v>18757</v>
      </c>
      <c r="R530">
        <v>18904</v>
      </c>
      <c r="S530">
        <v>7282.8571428499999</v>
      </c>
      <c r="T530">
        <v>6505.5714285699996</v>
      </c>
      <c r="U530">
        <v>6665.5714285699996</v>
      </c>
      <c r="V530">
        <v>6781.7142857099998</v>
      </c>
      <c r="W530">
        <v>6990.2857142800003</v>
      </c>
      <c r="X530">
        <v>18.524454850000001</v>
      </c>
      <c r="Y530">
        <v>0.91846914000000002</v>
      </c>
      <c r="Z530">
        <v>19215.571428570001</v>
      </c>
      <c r="AA530">
        <v>19195.285714279999</v>
      </c>
      <c r="AB530">
        <v>18917.142857139999</v>
      </c>
      <c r="AC530">
        <v>18735.357414279999</v>
      </c>
      <c r="AD530">
        <v>7784</v>
      </c>
      <c r="AE530">
        <v>8232.1428571399993</v>
      </c>
      <c r="AF530">
        <v>8531.7142857100007</v>
      </c>
      <c r="AG530">
        <v>8886.0196714199992</v>
      </c>
      <c r="AH530">
        <v>66557.837221280002</v>
      </c>
      <c r="AI530">
        <v>10292.012408279999</v>
      </c>
      <c r="AJ530">
        <v>-30.678920850000001</v>
      </c>
      <c r="AK530">
        <v>177.21259028</v>
      </c>
      <c r="AL530">
        <v>240040.14880842</v>
      </c>
      <c r="AM530">
        <v>54.307000000000002</v>
      </c>
      <c r="AN530">
        <v>3.3976565999999999</v>
      </c>
      <c r="AO530">
        <v>13.379631659999999</v>
      </c>
      <c r="AP530">
        <v>-1.4367000000000001</v>
      </c>
      <c r="AQ530">
        <v>0.88460000000000005</v>
      </c>
      <c r="AR530">
        <v>2.57907142</v>
      </c>
      <c r="AS530">
        <v>0.96195713999999999</v>
      </c>
      <c r="AT530">
        <v>-0.18160000000000001</v>
      </c>
      <c r="AU530">
        <v>361204.27722275001</v>
      </c>
      <c r="AV530">
        <v>292158.69454241998</v>
      </c>
      <c r="AW530">
        <v>309022.89833533001</v>
      </c>
      <c r="AX530">
        <v>319859.43169671</v>
      </c>
      <c r="AY530">
        <v>403470.12819100003</v>
      </c>
      <c r="AZ530">
        <v>21913.956655419999</v>
      </c>
      <c r="BA530">
        <v>573.64672871000005</v>
      </c>
      <c r="BB530">
        <v>3454.5820020000001</v>
      </c>
      <c r="BC530">
        <v>105.90871971</v>
      </c>
      <c r="BD530">
        <v>126.423885</v>
      </c>
      <c r="BE530">
        <v>96985.313627850002</v>
      </c>
      <c r="BF530">
        <v>79236.805110000001</v>
      </c>
      <c r="BG530">
        <v>6.57353275</v>
      </c>
      <c r="BH530">
        <v>1586.25</v>
      </c>
      <c r="BI530">
        <v>1826.5714285700001</v>
      </c>
      <c r="BJ530">
        <v>1860.45833333</v>
      </c>
      <c r="BK530">
        <v>1752.2857142800001</v>
      </c>
      <c r="BL530">
        <v>1555.8571428499999</v>
      </c>
      <c r="BM530">
        <v>16.139803499999999</v>
      </c>
      <c r="BN530">
        <v>4.9606735000000004</v>
      </c>
      <c r="BO530">
        <v>0.40177125000000002</v>
      </c>
      <c r="BP530">
        <v>0.35536125000000002</v>
      </c>
      <c r="BQ530">
        <v>42.305147329999997</v>
      </c>
      <c r="BR530">
        <v>1507.25</v>
      </c>
      <c r="BS530">
        <v>5854.2392971400004</v>
      </c>
      <c r="BT530">
        <v>38562.964411419998</v>
      </c>
      <c r="BU530">
        <v>138870.79488713999</v>
      </c>
      <c r="BV530">
        <v>985852.917762</v>
      </c>
      <c r="BW530">
        <v>1904.9818857099999</v>
      </c>
      <c r="BX530">
        <v>59.372914160000001</v>
      </c>
      <c r="BY530">
        <v>10.499843500000001</v>
      </c>
      <c r="BZ530">
        <v>935.25</v>
      </c>
      <c r="CA530">
        <v>1146.2023809499999</v>
      </c>
      <c r="CB530">
        <v>1048.58333333</v>
      </c>
      <c r="CC530">
        <v>1114.68055555</v>
      </c>
      <c r="CD530">
        <v>1114.5714285700001</v>
      </c>
      <c r="CE530">
        <v>722.125</v>
      </c>
      <c r="CF530">
        <v>913.29761903999997</v>
      </c>
      <c r="CG530">
        <v>822.77777776999994</v>
      </c>
      <c r="CH530">
        <v>863.30555555000001</v>
      </c>
      <c r="CI530">
        <v>850.92857142000003</v>
      </c>
      <c r="CJ530">
        <v>210.375</v>
      </c>
      <c r="CK530">
        <v>232.90476190000001</v>
      </c>
      <c r="CL530">
        <v>225.80555555000001</v>
      </c>
      <c r="CM530">
        <v>251.375</v>
      </c>
      <c r="CN530">
        <v>263.57142857000002</v>
      </c>
      <c r="CO530">
        <v>3.7991012500000001</v>
      </c>
      <c r="CP530">
        <v>86</v>
      </c>
      <c r="CQ530">
        <v>78.01840335</v>
      </c>
      <c r="CR530">
        <v>14.68</v>
      </c>
      <c r="CS530">
        <v>30.428571420000001</v>
      </c>
      <c r="CT530">
        <v>85.714285709999999</v>
      </c>
      <c r="CU530">
        <v>84.142857140000004</v>
      </c>
      <c r="CV530">
        <v>76.763625700000006</v>
      </c>
      <c r="CW530">
        <v>66.75</v>
      </c>
      <c r="CX530">
        <v>33.142857139999997</v>
      </c>
      <c r="CY530">
        <v>68</v>
      </c>
      <c r="CZ530">
        <v>78.142857140000004</v>
      </c>
      <c r="DA530">
        <v>86.428571419999997</v>
      </c>
      <c r="DB530">
        <v>609.28571427999998</v>
      </c>
      <c r="DC530">
        <v>33.142857139999997</v>
      </c>
      <c r="DD530">
        <v>68</v>
      </c>
      <c r="DE530">
        <v>78.142857140000004</v>
      </c>
      <c r="DF530">
        <v>86.428571419999997</v>
      </c>
      <c r="DG530">
        <v>709.35714284999995</v>
      </c>
      <c r="DH530" t="e">
        <v>#N/A</v>
      </c>
      <c r="DI530" t="e">
        <v>#N/A</v>
      </c>
      <c r="DJ530" t="e">
        <v>#N/A</v>
      </c>
      <c r="DK530" t="e">
        <v>#N/A</v>
      </c>
      <c r="DL530" t="e">
        <v>#N/A</v>
      </c>
      <c r="DM530" t="e">
        <v>#N/A</v>
      </c>
      <c r="DN530" t="e">
        <v>#N/A</v>
      </c>
      <c r="DO530" t="e">
        <v>#N/A</v>
      </c>
      <c r="DP530" t="e">
        <v>#N/A</v>
      </c>
      <c r="DQ530" t="e">
        <v>#N/A</v>
      </c>
      <c r="DR530" t="e">
        <v>#N/A</v>
      </c>
      <c r="DS530" t="e">
        <v>#N/A</v>
      </c>
      <c r="DT530" t="e">
        <v>#N/A</v>
      </c>
      <c r="DU530" t="e">
        <v>#N/A</v>
      </c>
      <c r="DV530" t="e">
        <v>#N/A</v>
      </c>
      <c r="DW530" t="e">
        <v>#N/A</v>
      </c>
      <c r="DX530" t="e">
        <v>#N/A</v>
      </c>
      <c r="DY530" t="e">
        <v>#N/A</v>
      </c>
      <c r="DZ530" t="e">
        <v>#N/A</v>
      </c>
      <c r="EA530" t="e">
        <v>#N/A</v>
      </c>
      <c r="EB530" t="e">
        <v>#N/A</v>
      </c>
      <c r="EC530" t="e">
        <v>#N/A</v>
      </c>
    </row>
    <row r="531" spans="1:133" customFormat="1" x14ac:dyDescent="0.25">
      <c r="A531" t="s">
        <v>1246</v>
      </c>
      <c r="B531" t="s">
        <v>1536</v>
      </c>
      <c r="C531">
        <v>531</v>
      </c>
      <c r="D531">
        <v>214851.6348945066</v>
      </c>
      <c r="E531">
        <v>131.72624241375166</v>
      </c>
      <c r="F531">
        <v>602.42562876244142</v>
      </c>
      <c r="G531">
        <v>63397.369270152376</v>
      </c>
      <c r="H531">
        <v>91.571428569999995</v>
      </c>
      <c r="I531">
        <v>27.287996280000002</v>
      </c>
      <c r="J531">
        <v>35.695714420000002</v>
      </c>
      <c r="K531">
        <v>6.7910301400000002</v>
      </c>
      <c r="L531">
        <v>4.5558139999999998</v>
      </c>
      <c r="M531">
        <v>7998.4285714199996</v>
      </c>
      <c r="N531">
        <v>5817</v>
      </c>
      <c r="O531">
        <v>5713</v>
      </c>
      <c r="P531">
        <v>5747</v>
      </c>
      <c r="Q531">
        <v>5764</v>
      </c>
      <c r="R531">
        <v>5806.8571428499999</v>
      </c>
      <c r="S531">
        <v>2181.42857142</v>
      </c>
      <c r="T531">
        <v>1724.1428571399999</v>
      </c>
      <c r="U531">
        <v>1840.2857142800001</v>
      </c>
      <c r="V531">
        <v>1903.1428571399999</v>
      </c>
      <c r="W531">
        <v>2026</v>
      </c>
      <c r="X531">
        <v>16.751313849999999</v>
      </c>
      <c r="Y531">
        <v>0.68122757</v>
      </c>
      <c r="Z531">
        <v>5813.8571428499999</v>
      </c>
      <c r="AA531">
        <v>5771.5714285699996</v>
      </c>
      <c r="AB531">
        <v>5798.1428571400002</v>
      </c>
      <c r="AC531">
        <v>5794.7233285700004</v>
      </c>
      <c r="AD531">
        <v>2350</v>
      </c>
      <c r="AE531">
        <v>2535.5714285700001</v>
      </c>
      <c r="AF531">
        <v>2671.8571428499999</v>
      </c>
      <c r="AG531">
        <v>2850.6689000000001</v>
      </c>
      <c r="AH531">
        <v>56939.765652419999</v>
      </c>
      <c r="AI531">
        <v>7765.7148054199997</v>
      </c>
      <c r="AJ531">
        <v>-71.131033279999997</v>
      </c>
      <c r="AK531">
        <v>69.193049569999999</v>
      </c>
      <c r="AL531">
        <v>209497.62418827999</v>
      </c>
      <c r="AM531">
        <v>62.702285709999998</v>
      </c>
      <c r="AN531">
        <v>1.98473286</v>
      </c>
      <c r="AO531">
        <v>2.750432</v>
      </c>
      <c r="AP531">
        <v>-15.217185710000001</v>
      </c>
      <c r="AQ531">
        <v>-5.8186714200000003</v>
      </c>
      <c r="AR531">
        <v>-8.69618571</v>
      </c>
      <c r="AS531">
        <v>-11.923971420000001</v>
      </c>
      <c r="AT531">
        <v>-16.27448571</v>
      </c>
      <c r="AU531">
        <v>255866.96376914001</v>
      </c>
      <c r="AV531">
        <v>225500.50391971</v>
      </c>
      <c r="AW531">
        <v>220277.14776585001</v>
      </c>
      <c r="AX531">
        <v>252324.12522727999</v>
      </c>
      <c r="AY531">
        <v>248792.24325242001</v>
      </c>
      <c r="AZ531">
        <v>15910.217171709999</v>
      </c>
      <c r="BA531">
        <v>282.43369228</v>
      </c>
      <c r="BB531">
        <v>2229.7666749999999</v>
      </c>
      <c r="BC531">
        <v>201.19568641999999</v>
      </c>
      <c r="BD531">
        <v>77.153268710000006</v>
      </c>
      <c r="BE531">
        <v>72830.924429139995</v>
      </c>
      <c r="BF531">
        <v>58723.022471850003</v>
      </c>
      <c r="BG531">
        <v>6.3919415700000002</v>
      </c>
      <c r="BH531">
        <v>505.85714285</v>
      </c>
      <c r="BI531">
        <v>550.02380951999999</v>
      </c>
      <c r="BJ531">
        <v>565.51190475999999</v>
      </c>
      <c r="BK531">
        <v>515.42857142000003</v>
      </c>
      <c r="BL531">
        <v>500.85714285</v>
      </c>
      <c r="BM531">
        <v>15.987352850000001</v>
      </c>
      <c r="BN531">
        <v>3.4318095</v>
      </c>
      <c r="BO531">
        <v>0.24850628</v>
      </c>
      <c r="BP531">
        <v>0.53319342000000003</v>
      </c>
      <c r="BQ531">
        <v>37.27844151</v>
      </c>
      <c r="BR531">
        <v>480.28571427999998</v>
      </c>
      <c r="BS531">
        <v>4905.98292571</v>
      </c>
      <c r="BT531">
        <v>36665.426897570003</v>
      </c>
      <c r="BU531">
        <v>134592.35170657001</v>
      </c>
      <c r="BV531">
        <v>1015660.54219757</v>
      </c>
      <c r="BW531">
        <v>2281.0552142800002</v>
      </c>
      <c r="BX531">
        <v>55.81697415</v>
      </c>
      <c r="BY531">
        <v>9.7043739999999996</v>
      </c>
      <c r="BZ531">
        <v>287.78571427999998</v>
      </c>
      <c r="CA531">
        <v>255.80952379999999</v>
      </c>
      <c r="CB531">
        <v>260.45238095000002</v>
      </c>
      <c r="CC531">
        <v>252.98809523</v>
      </c>
      <c r="CD531">
        <v>260.71428571000001</v>
      </c>
      <c r="CE531">
        <v>211.35714285</v>
      </c>
      <c r="CF531">
        <v>191.83333332999999</v>
      </c>
      <c r="CG531">
        <v>194.82142856999999</v>
      </c>
      <c r="CH531">
        <v>187.07142856999999</v>
      </c>
      <c r="CI531">
        <v>191.21428571000001</v>
      </c>
      <c r="CJ531">
        <v>76.785714279999993</v>
      </c>
      <c r="CK531">
        <v>63.976190469999999</v>
      </c>
      <c r="CL531">
        <v>65.630952379999997</v>
      </c>
      <c r="CM531">
        <v>65.916666660000004</v>
      </c>
      <c r="CN531">
        <v>68.928571419999997</v>
      </c>
      <c r="CO531">
        <v>3.6020219999999998</v>
      </c>
      <c r="CP531">
        <v>85.071428569999995</v>
      </c>
      <c r="CQ531">
        <v>79.037499999999994</v>
      </c>
      <c r="CR531">
        <v>12.857142850000001</v>
      </c>
      <c r="CS531">
        <v>32</v>
      </c>
      <c r="CT531">
        <v>83.142857140000004</v>
      </c>
      <c r="CU531">
        <v>81.285714279999993</v>
      </c>
      <c r="CV531">
        <v>76.021296289999995</v>
      </c>
      <c r="CW531">
        <v>32.857142850000002</v>
      </c>
      <c r="CX531">
        <v>30</v>
      </c>
      <c r="CY531">
        <v>64.142857140000004</v>
      </c>
      <c r="CZ531">
        <v>72.285714279999993</v>
      </c>
      <c r="DA531">
        <v>85.142857140000004</v>
      </c>
      <c r="DB531">
        <v>485.64285713999999</v>
      </c>
      <c r="DC531">
        <v>30</v>
      </c>
      <c r="DD531">
        <v>64.142857140000004</v>
      </c>
      <c r="DE531">
        <v>72.285714279999993</v>
      </c>
      <c r="DF531">
        <v>85.142857140000004</v>
      </c>
      <c r="DG531">
        <v>657.92857142000003</v>
      </c>
      <c r="DH531" t="e">
        <v>#N/A</v>
      </c>
      <c r="DI531" t="e">
        <v>#N/A</v>
      </c>
      <c r="DJ531" t="e">
        <v>#N/A</v>
      </c>
      <c r="DK531" t="e">
        <v>#N/A</v>
      </c>
      <c r="DL531" t="e">
        <v>#N/A</v>
      </c>
      <c r="DM531" t="e">
        <v>#N/A</v>
      </c>
      <c r="DN531" t="e">
        <v>#N/A</v>
      </c>
      <c r="DO531" t="e">
        <v>#N/A</v>
      </c>
      <c r="DP531" t="e">
        <v>#N/A</v>
      </c>
      <c r="DQ531" t="e">
        <v>#N/A</v>
      </c>
      <c r="DR531" t="e">
        <v>#N/A</v>
      </c>
      <c r="DS531" t="e">
        <v>#N/A</v>
      </c>
      <c r="DT531" t="e">
        <v>#N/A</v>
      </c>
      <c r="DU531" t="e">
        <v>#N/A</v>
      </c>
      <c r="DV531" t="e">
        <v>#N/A</v>
      </c>
      <c r="DW531" t="e">
        <v>#N/A</v>
      </c>
      <c r="DX531" t="e">
        <v>#N/A</v>
      </c>
      <c r="DY531" t="e">
        <v>#N/A</v>
      </c>
      <c r="DZ531" t="e">
        <v>#N/A</v>
      </c>
      <c r="EA531" t="e">
        <v>#N/A</v>
      </c>
      <c r="EB531" t="e">
        <v>#N/A</v>
      </c>
      <c r="EC531" t="e">
        <v>#N/A</v>
      </c>
    </row>
    <row r="532" spans="1:133" customFormat="1" x14ac:dyDescent="0.25">
      <c r="A532" t="s">
        <v>1247</v>
      </c>
      <c r="B532" t="s">
        <v>1537</v>
      </c>
      <c r="C532">
        <v>532</v>
      </c>
      <c r="D532">
        <v>142065.45090575999</v>
      </c>
      <c r="E532">
        <v>133.43734764533178</v>
      </c>
      <c r="F532">
        <v>660.67198487731196</v>
      </c>
      <c r="G532">
        <v>58287.357688307071</v>
      </c>
      <c r="H532">
        <v>89.857142850000002</v>
      </c>
      <c r="I532">
        <v>25.831030139999999</v>
      </c>
      <c r="J532">
        <v>32.523195280000003</v>
      </c>
      <c r="K532">
        <v>6.59875042</v>
      </c>
      <c r="L532">
        <v>4.1559567099999999</v>
      </c>
      <c r="M532">
        <v>6240.4285714199996</v>
      </c>
      <c r="N532">
        <v>4641.5714285699996</v>
      </c>
      <c r="O532">
        <v>4491</v>
      </c>
      <c r="P532">
        <v>4536.7142857099998</v>
      </c>
      <c r="Q532">
        <v>4554.7142857099998</v>
      </c>
      <c r="R532">
        <v>4596.1428571400002</v>
      </c>
      <c r="S532">
        <v>1598.8571428499999</v>
      </c>
      <c r="T532">
        <v>1264.1428571399999</v>
      </c>
      <c r="U532">
        <v>1346.8571428499999</v>
      </c>
      <c r="V532">
        <v>1392.42857142</v>
      </c>
      <c r="W532">
        <v>1486.1428571399999</v>
      </c>
      <c r="X532">
        <v>16.058681849999999</v>
      </c>
      <c r="Y532">
        <v>0.58008256999999996</v>
      </c>
      <c r="Z532">
        <v>4667.5714285699996</v>
      </c>
      <c r="AA532">
        <v>4666</v>
      </c>
      <c r="AB532">
        <v>4665</v>
      </c>
      <c r="AC532">
        <v>4668.3882428500001</v>
      </c>
      <c r="AD532">
        <v>1703.42857142</v>
      </c>
      <c r="AE532">
        <v>1824.8571428499999</v>
      </c>
      <c r="AF532">
        <v>1943.5714285700001</v>
      </c>
      <c r="AG532">
        <v>2072.4098428500001</v>
      </c>
      <c r="AH532">
        <v>58317.564552999997</v>
      </c>
      <c r="AI532">
        <v>7595.1737245699996</v>
      </c>
      <c r="AJ532">
        <v>-39.305716279999999</v>
      </c>
      <c r="AK532">
        <v>87.383584850000005</v>
      </c>
      <c r="AL532">
        <v>228698.31378699999</v>
      </c>
      <c r="AM532">
        <v>63.57057142</v>
      </c>
      <c r="AN532">
        <v>1.87495005</v>
      </c>
      <c r="AO532">
        <v>2.8967271399999999</v>
      </c>
      <c r="AP532">
        <v>-11.22447142</v>
      </c>
      <c r="AQ532">
        <v>-2.9852285699999999</v>
      </c>
      <c r="AR532">
        <v>-4.8803142800000003</v>
      </c>
      <c r="AS532">
        <v>-10.034885709999999</v>
      </c>
      <c r="AT532">
        <v>-13.101471419999999</v>
      </c>
      <c r="AU532">
        <v>252308.23503333001</v>
      </c>
      <c r="AV532">
        <v>224502.39175514001</v>
      </c>
      <c r="AW532">
        <v>224557.26777628</v>
      </c>
      <c r="AX532">
        <v>248368.59373728</v>
      </c>
      <c r="AY532">
        <v>236373.05044913999</v>
      </c>
      <c r="AZ532">
        <v>16177.962990280001</v>
      </c>
      <c r="BA532">
        <v>236.15143542000001</v>
      </c>
      <c r="BB532">
        <v>2133.6521764200002</v>
      </c>
      <c r="BC532">
        <v>156.06085328</v>
      </c>
      <c r="BD532">
        <v>87.989719570000005</v>
      </c>
      <c r="BE532">
        <v>77140.007410139995</v>
      </c>
      <c r="BF532">
        <v>64150.349580280003</v>
      </c>
      <c r="BG532">
        <v>6.2218336599999997</v>
      </c>
      <c r="BH532">
        <v>372</v>
      </c>
      <c r="BI532">
        <v>397.48809523</v>
      </c>
      <c r="BJ532">
        <v>410.94047619000003</v>
      </c>
      <c r="BK532">
        <v>384.14285713999999</v>
      </c>
      <c r="BL532">
        <v>371.28571427999998</v>
      </c>
      <c r="BM532">
        <v>15.3989195</v>
      </c>
      <c r="BN532">
        <v>4.0453686600000003</v>
      </c>
      <c r="BO532">
        <v>0.20521816000000001</v>
      </c>
      <c r="BP532">
        <v>0.53778271</v>
      </c>
      <c r="BQ532">
        <v>34.616337940000001</v>
      </c>
      <c r="BR532">
        <v>342</v>
      </c>
      <c r="BS532">
        <v>4893.9254912799997</v>
      </c>
      <c r="BT532">
        <v>38073.972659140003</v>
      </c>
      <c r="BU532">
        <v>148419.621518</v>
      </c>
      <c r="BV532">
        <v>1116187.1655955701</v>
      </c>
      <c r="BW532">
        <v>2110.2363890000001</v>
      </c>
      <c r="BX532">
        <v>50.498697730000004</v>
      </c>
      <c r="BY532">
        <v>9.983822</v>
      </c>
      <c r="BZ532">
        <v>225.92857142</v>
      </c>
      <c r="CA532">
        <v>199.58333332999999</v>
      </c>
      <c r="CB532">
        <v>237.22222221999999</v>
      </c>
      <c r="CC532">
        <v>200.79761904</v>
      </c>
      <c r="CD532">
        <v>210.35714285</v>
      </c>
      <c r="CE532">
        <v>164.14285713999999</v>
      </c>
      <c r="CF532">
        <v>145.84523809000001</v>
      </c>
      <c r="CG532">
        <v>175.20833332999999</v>
      </c>
      <c r="CH532">
        <v>145.47619047000001</v>
      </c>
      <c r="CI532">
        <v>138.25</v>
      </c>
      <c r="CJ532">
        <v>62.285714280000001</v>
      </c>
      <c r="CK532">
        <v>53.738095229999999</v>
      </c>
      <c r="CL532">
        <v>62.013888880000003</v>
      </c>
      <c r="CM532">
        <v>55.321428570000002</v>
      </c>
      <c r="CN532">
        <v>54.583333330000002</v>
      </c>
      <c r="CO532">
        <v>3.50176957</v>
      </c>
      <c r="CP532">
        <v>84.785714279999993</v>
      </c>
      <c r="CQ532">
        <v>78.006481480000005</v>
      </c>
      <c r="CR532">
        <v>13.14285714</v>
      </c>
      <c r="CS532">
        <v>32.285714280000001</v>
      </c>
      <c r="CT532">
        <v>84</v>
      </c>
      <c r="CU532">
        <v>80.571428569999995</v>
      </c>
      <c r="CV532">
        <v>78.668333329999996</v>
      </c>
      <c r="CW532">
        <v>38.285714280000001</v>
      </c>
      <c r="CX532">
        <v>35.142857139999997</v>
      </c>
      <c r="CY532">
        <v>66.142857140000004</v>
      </c>
      <c r="CZ532">
        <v>73</v>
      </c>
      <c r="DA532">
        <v>85</v>
      </c>
      <c r="DB532">
        <v>529.91666666000003</v>
      </c>
      <c r="DC532">
        <v>35.142857139999997</v>
      </c>
      <c r="DD532">
        <v>66.142857140000004</v>
      </c>
      <c r="DE532">
        <v>73</v>
      </c>
      <c r="DF532">
        <v>85</v>
      </c>
      <c r="DG532">
        <v>706.71428571000001</v>
      </c>
      <c r="DH532" t="e">
        <v>#N/A</v>
      </c>
      <c r="DI532" t="e">
        <v>#N/A</v>
      </c>
      <c r="DJ532" t="e">
        <v>#N/A</v>
      </c>
      <c r="DK532" t="e">
        <v>#N/A</v>
      </c>
      <c r="DL532" t="e">
        <v>#N/A</v>
      </c>
      <c r="DM532" t="e">
        <v>#N/A</v>
      </c>
      <c r="DN532" t="e">
        <v>#N/A</v>
      </c>
      <c r="DO532" t="e">
        <v>#N/A</v>
      </c>
      <c r="DP532" t="e">
        <v>#N/A</v>
      </c>
      <c r="DQ532" t="e">
        <v>#N/A</v>
      </c>
      <c r="DR532" t="e">
        <v>#N/A</v>
      </c>
      <c r="DS532" t="e">
        <v>#N/A</v>
      </c>
      <c r="DT532" t="e">
        <v>#N/A</v>
      </c>
      <c r="DU532" t="e">
        <v>#N/A</v>
      </c>
      <c r="DV532" t="e">
        <v>#N/A</v>
      </c>
      <c r="DW532" t="e">
        <v>#N/A</v>
      </c>
      <c r="DX532" t="e">
        <v>#N/A</v>
      </c>
      <c r="DY532" t="e">
        <v>#N/A</v>
      </c>
      <c r="DZ532" t="e">
        <v>#N/A</v>
      </c>
      <c r="EA532" t="e">
        <v>#N/A</v>
      </c>
      <c r="EB532" t="e">
        <v>#N/A</v>
      </c>
      <c r="EC532" t="e">
        <v>#N/A</v>
      </c>
    </row>
    <row r="533" spans="1:133" customFormat="1" x14ac:dyDescent="0.25">
      <c r="A533" t="s">
        <v>1248</v>
      </c>
      <c r="B533" t="s">
        <v>1538</v>
      </c>
      <c r="C533">
        <v>533</v>
      </c>
      <c r="D533">
        <v>1163901.4591919521</v>
      </c>
      <c r="E533">
        <v>118.76943253587815</v>
      </c>
      <c r="F533">
        <v>691.7451267581381</v>
      </c>
      <c r="G533">
        <v>58540.186822922078</v>
      </c>
      <c r="H533">
        <v>93.714285709999999</v>
      </c>
      <c r="I533">
        <v>27.305028570000001</v>
      </c>
      <c r="J533">
        <v>36.871050850000003</v>
      </c>
      <c r="K533">
        <v>8.0205185700000001</v>
      </c>
      <c r="L533">
        <v>4.8559029999999996</v>
      </c>
      <c r="M533">
        <v>31065</v>
      </c>
      <c r="N533">
        <v>22574.428571420001</v>
      </c>
      <c r="O533">
        <v>21622.428571420001</v>
      </c>
      <c r="P533">
        <v>21919.85714285</v>
      </c>
      <c r="Q533">
        <v>22179.285714279999</v>
      </c>
      <c r="R533">
        <v>22407.285714279999</v>
      </c>
      <c r="S533">
        <v>8490.5714285699996</v>
      </c>
      <c r="T533">
        <v>7734.2857142800003</v>
      </c>
      <c r="U533">
        <v>7901.7142857099998</v>
      </c>
      <c r="V533">
        <v>8000</v>
      </c>
      <c r="W533">
        <v>8189.8571428499999</v>
      </c>
      <c r="X533">
        <v>17.764001140000001</v>
      </c>
      <c r="Y533">
        <v>0.86658742</v>
      </c>
      <c r="Z533">
        <v>22952.571428570001</v>
      </c>
      <c r="AA533">
        <v>22971.285714279999</v>
      </c>
      <c r="AB533">
        <v>22769.142857139999</v>
      </c>
      <c r="AC533">
        <v>22679.060357139999</v>
      </c>
      <c r="AD533">
        <v>9049.2857142800003</v>
      </c>
      <c r="AE533">
        <v>9553.5714285699996</v>
      </c>
      <c r="AF533">
        <v>9860.4285714199996</v>
      </c>
      <c r="AG533">
        <v>10230.23134285</v>
      </c>
      <c r="AH533">
        <v>68767.202566849999</v>
      </c>
      <c r="AI533">
        <v>10087.14878442</v>
      </c>
      <c r="AJ533">
        <v>-6.6482477099999997</v>
      </c>
      <c r="AK533">
        <v>180.69957514000001</v>
      </c>
      <c r="AL533">
        <v>252687.48736385</v>
      </c>
      <c r="AM533">
        <v>58.468857139999997</v>
      </c>
      <c r="AN533">
        <v>3.2669343999999998</v>
      </c>
      <c r="AO533">
        <v>14.23578214</v>
      </c>
      <c r="AP533">
        <v>0.86987141999999995</v>
      </c>
      <c r="AQ533">
        <v>-1.63327142</v>
      </c>
      <c r="AR533">
        <v>0.94808570999999997</v>
      </c>
      <c r="AS533">
        <v>0.78280000000000005</v>
      </c>
      <c r="AT533">
        <v>1.4489714199999999</v>
      </c>
      <c r="AU533">
        <v>335859.82080039999</v>
      </c>
      <c r="AV533">
        <v>267724.03272814001</v>
      </c>
      <c r="AW533">
        <v>289911.85864033003</v>
      </c>
      <c r="AX533">
        <v>305397.44495057</v>
      </c>
      <c r="AY533">
        <v>395136.64251042</v>
      </c>
      <c r="AZ533">
        <v>22832.132407140001</v>
      </c>
      <c r="BA533">
        <v>602.59243100000003</v>
      </c>
      <c r="BB533">
        <v>3411.0324852799999</v>
      </c>
      <c r="BC533">
        <v>104.148383</v>
      </c>
      <c r="BD533">
        <v>115.57929285</v>
      </c>
      <c r="BE533">
        <v>103794.25062799999</v>
      </c>
      <c r="BF533">
        <v>84239.351619570007</v>
      </c>
      <c r="BG533">
        <v>7.3530818</v>
      </c>
      <c r="BH533">
        <v>2397.1999999999998</v>
      </c>
      <c r="BI533">
        <v>2361.7023809500001</v>
      </c>
      <c r="BJ533">
        <v>2483.5833333300002</v>
      </c>
      <c r="BK533">
        <v>2260.7142857099998</v>
      </c>
      <c r="BL533">
        <v>2053.7142857099998</v>
      </c>
      <c r="BM533">
        <v>18.049904399999999</v>
      </c>
      <c r="BN533">
        <v>7.4320463999999999</v>
      </c>
      <c r="BO533">
        <v>0.34952519999999998</v>
      </c>
      <c r="BP533">
        <v>0.36964200000000003</v>
      </c>
      <c r="BQ533">
        <v>41.541797270000004</v>
      </c>
      <c r="BR533">
        <v>2334.8000000000002</v>
      </c>
      <c r="BS533">
        <v>5673.0961315699997</v>
      </c>
      <c r="BT533">
        <v>39384.325903420002</v>
      </c>
      <c r="BU533">
        <v>144458.79671284999</v>
      </c>
      <c r="BV533">
        <v>1044438.3007971999</v>
      </c>
      <c r="BW533">
        <v>2181.2414694200002</v>
      </c>
      <c r="BX533">
        <v>73.124229319999998</v>
      </c>
      <c r="BY533">
        <v>10.5639904</v>
      </c>
      <c r="BZ533">
        <v>1157.5</v>
      </c>
      <c r="CA533">
        <v>1320.6428571399999</v>
      </c>
      <c r="CB533">
        <v>1251.05555555</v>
      </c>
      <c r="CC533">
        <v>1306.8194444400001</v>
      </c>
      <c r="CD533">
        <v>1268.5</v>
      </c>
      <c r="CE533">
        <v>877.1</v>
      </c>
      <c r="CF533">
        <v>1034.5</v>
      </c>
      <c r="CG533">
        <v>967.93055555000001</v>
      </c>
      <c r="CH533">
        <v>997.09722222000005</v>
      </c>
      <c r="CI533">
        <v>962.85714284999995</v>
      </c>
      <c r="CJ533">
        <v>278.8</v>
      </c>
      <c r="CK533">
        <v>286.14285713999999</v>
      </c>
      <c r="CL533">
        <v>283.125</v>
      </c>
      <c r="CM533">
        <v>309.72222221999999</v>
      </c>
      <c r="CN533">
        <v>305.78571427999998</v>
      </c>
      <c r="CO533">
        <v>3.7763551999999998</v>
      </c>
      <c r="CP533">
        <v>85.714285709999999</v>
      </c>
      <c r="CQ533">
        <v>77.212962959999999</v>
      </c>
      <c r="CR533">
        <v>14.166666660000001</v>
      </c>
      <c r="CS533">
        <v>31.285714280000001</v>
      </c>
      <c r="CT533">
        <v>84.571428569999995</v>
      </c>
      <c r="CU533">
        <v>83.571428569999995</v>
      </c>
      <c r="CV533">
        <v>76.009259259999993</v>
      </c>
      <c r="CW533">
        <v>57.166666659999997</v>
      </c>
      <c r="CX533">
        <v>32.428571419999997</v>
      </c>
      <c r="CY533">
        <v>65.857142850000002</v>
      </c>
      <c r="CZ533">
        <v>76</v>
      </c>
      <c r="DA533">
        <v>85.571428569999995</v>
      </c>
      <c r="DB533">
        <v>581.71428571000001</v>
      </c>
      <c r="DC533">
        <v>32.428571419999997</v>
      </c>
      <c r="DD533">
        <v>65.857142850000002</v>
      </c>
      <c r="DE533">
        <v>76</v>
      </c>
      <c r="DF533">
        <v>85.571428569999995</v>
      </c>
      <c r="DG533">
        <v>687.28571427999998</v>
      </c>
      <c r="DH533" t="e">
        <v>#N/A</v>
      </c>
      <c r="DI533" t="e">
        <v>#N/A</v>
      </c>
      <c r="DJ533" t="e">
        <v>#N/A</v>
      </c>
      <c r="DK533" t="e">
        <v>#N/A</v>
      </c>
      <c r="DL533" t="e">
        <v>#N/A</v>
      </c>
      <c r="DM533" t="e">
        <v>#N/A</v>
      </c>
      <c r="DN533" t="e">
        <v>#N/A</v>
      </c>
      <c r="DO533" t="e">
        <v>#N/A</v>
      </c>
      <c r="DP533" t="e">
        <v>#N/A</v>
      </c>
      <c r="DQ533" t="e">
        <v>#N/A</v>
      </c>
      <c r="DR533" t="e">
        <v>#N/A</v>
      </c>
      <c r="DS533" t="e">
        <v>#N/A</v>
      </c>
      <c r="DT533" t="e">
        <v>#N/A</v>
      </c>
      <c r="DU533" t="e">
        <v>#N/A</v>
      </c>
      <c r="DV533" t="e">
        <v>#N/A</v>
      </c>
      <c r="DW533" t="e">
        <v>#N/A</v>
      </c>
      <c r="DX533" t="e">
        <v>#N/A</v>
      </c>
      <c r="DY533" t="e">
        <v>#N/A</v>
      </c>
      <c r="DZ533" t="e">
        <v>#N/A</v>
      </c>
      <c r="EA533" t="e">
        <v>#N/A</v>
      </c>
      <c r="EB533" t="e">
        <v>#N/A</v>
      </c>
      <c r="EC533" t="e">
        <v>#N/A</v>
      </c>
    </row>
    <row r="534" spans="1:133" customFormat="1" x14ac:dyDescent="0.25">
      <c r="A534" t="s">
        <v>1249</v>
      </c>
      <c r="B534" t="s">
        <v>1539</v>
      </c>
      <c r="C534">
        <v>534</v>
      </c>
      <c r="D534">
        <v>78472.888746167999</v>
      </c>
      <c r="E534">
        <v>78.947539627744987</v>
      </c>
      <c r="F534">
        <v>1023.849275160466</v>
      </c>
      <c r="G534">
        <v>72178.996035773307</v>
      </c>
      <c r="H534">
        <v>71.857142850000002</v>
      </c>
      <c r="I534">
        <v>27.592790709999999</v>
      </c>
      <c r="J534">
        <v>18.703646419999998</v>
      </c>
      <c r="K534">
        <v>11.558037710000001</v>
      </c>
      <c r="L534">
        <v>7.2927308499999999</v>
      </c>
      <c r="M534">
        <v>2954.7142857099998</v>
      </c>
      <c r="N534">
        <v>2135</v>
      </c>
      <c r="O534">
        <v>2099.5714285700001</v>
      </c>
      <c r="P534">
        <v>2111.2857142799999</v>
      </c>
      <c r="Q534">
        <v>2137.1428571400002</v>
      </c>
      <c r="R534">
        <v>2132.7142857099998</v>
      </c>
      <c r="S534">
        <v>819.71428571000001</v>
      </c>
      <c r="T534">
        <v>751.42857142000003</v>
      </c>
      <c r="U534">
        <v>770.42857142000003</v>
      </c>
      <c r="V534">
        <v>777.71428571000001</v>
      </c>
      <c r="W534">
        <v>798.14285714000005</v>
      </c>
      <c r="X534">
        <v>26.473150709999999</v>
      </c>
      <c r="Y534">
        <v>1.2821718499999999</v>
      </c>
      <c r="Z534">
        <v>2081.1428571400002</v>
      </c>
      <c r="AA534">
        <v>2051.1428571400002</v>
      </c>
      <c r="AB534">
        <v>2061.8571428499999</v>
      </c>
      <c r="AC534">
        <v>2042.4588142800001</v>
      </c>
      <c r="AD534">
        <v>860.71428571000001</v>
      </c>
      <c r="AE534">
        <v>902.28571427999998</v>
      </c>
      <c r="AF534">
        <v>924.28571427999998</v>
      </c>
      <c r="AG534">
        <v>979.74829999999997</v>
      </c>
      <c r="AH534">
        <v>76893.176252710007</v>
      </c>
      <c r="AI534">
        <v>16832.145024140002</v>
      </c>
      <c r="AJ534">
        <v>13.75451771</v>
      </c>
      <c r="AK534">
        <v>36.627526570000001</v>
      </c>
      <c r="AL534">
        <v>280025.00246300001</v>
      </c>
      <c r="AM534">
        <v>54.574857139999999</v>
      </c>
      <c r="AN534">
        <v>1.8546581600000001</v>
      </c>
      <c r="AO534">
        <v>14.705219140000001</v>
      </c>
      <c r="AP534">
        <v>8.5790142800000009</v>
      </c>
      <c r="AQ534">
        <v>4.4955428499999996</v>
      </c>
      <c r="AR534">
        <v>2.7433999999999998</v>
      </c>
      <c r="AS534">
        <v>4.9510142799999999</v>
      </c>
      <c r="AT534">
        <v>6.7114857099999998</v>
      </c>
      <c r="AU534">
        <v>403740.75508799998</v>
      </c>
      <c r="AV534">
        <v>329159.38468727999</v>
      </c>
      <c r="AW534">
        <v>321299.11755999998</v>
      </c>
      <c r="AX534">
        <v>346025.62541528</v>
      </c>
      <c r="AY534">
        <v>367584.96789128002</v>
      </c>
      <c r="AZ534">
        <v>25844.049282849999</v>
      </c>
      <c r="BA534">
        <v>1078.9090980000001</v>
      </c>
      <c r="BB534">
        <v>5945.6246789999996</v>
      </c>
      <c r="BC534">
        <v>214.701953</v>
      </c>
      <c r="BD534">
        <v>83.837769850000001</v>
      </c>
      <c r="BE534">
        <v>116704.74012471001</v>
      </c>
      <c r="BF534">
        <v>94225.793234419994</v>
      </c>
      <c r="BG534">
        <v>6.8316115999999996</v>
      </c>
      <c r="BH534">
        <v>199</v>
      </c>
      <c r="BI534">
        <v>187.42857143000001</v>
      </c>
      <c r="BJ534">
        <v>194.60714285</v>
      </c>
      <c r="BK534">
        <v>194.28571428000001</v>
      </c>
      <c r="BL534">
        <v>193.42857142</v>
      </c>
      <c r="BM534">
        <v>16.505814000000001</v>
      </c>
      <c r="BN534">
        <v>5.5637125000000003</v>
      </c>
      <c r="BO534">
        <v>0.5969506</v>
      </c>
      <c r="BP534">
        <v>0.44719300000000001</v>
      </c>
      <c r="BQ534">
        <v>35.120340470000002</v>
      </c>
      <c r="BR534">
        <v>186.2</v>
      </c>
      <c r="BS534">
        <v>9472.4541414199994</v>
      </c>
      <c r="BT534">
        <v>44676.861223419997</v>
      </c>
      <c r="BU534">
        <v>162528.77813371</v>
      </c>
      <c r="BV534">
        <v>1042143.5707185999</v>
      </c>
      <c r="BW534">
        <v>2867.89628885</v>
      </c>
      <c r="BX534">
        <v>52.435220770000001</v>
      </c>
      <c r="BY534">
        <v>10.998299599999999</v>
      </c>
      <c r="BZ534">
        <v>117.4</v>
      </c>
      <c r="CA534">
        <v>123.35714285</v>
      </c>
      <c r="CB534">
        <v>121.51190475999999</v>
      </c>
      <c r="CC534">
        <v>116.29166666</v>
      </c>
      <c r="CD534">
        <v>119.28571427999999</v>
      </c>
      <c r="CE534">
        <v>89.4</v>
      </c>
      <c r="CF534">
        <v>99.333333330000002</v>
      </c>
      <c r="CG534">
        <v>96.630952379999997</v>
      </c>
      <c r="CH534">
        <v>91.972222220000006</v>
      </c>
      <c r="CI534">
        <v>91.428571419999997</v>
      </c>
      <c r="CJ534">
        <v>27.4</v>
      </c>
      <c r="CK534">
        <v>24.02380952</v>
      </c>
      <c r="CL534">
        <v>24.88095238</v>
      </c>
      <c r="CM534">
        <v>24.319444440000002</v>
      </c>
      <c r="CN534">
        <v>27.64285714</v>
      </c>
      <c r="CO534">
        <v>3.9424381999999998</v>
      </c>
      <c r="CP534">
        <v>85.214285709999999</v>
      </c>
      <c r="CQ534">
        <v>63.986111110000003</v>
      </c>
      <c r="CR534">
        <v>18</v>
      </c>
      <c r="CS534">
        <v>31.14285714</v>
      </c>
      <c r="CT534">
        <v>90.428571419999997</v>
      </c>
      <c r="CU534">
        <v>87.142857140000004</v>
      </c>
      <c r="CV534">
        <v>79.208333330000002</v>
      </c>
      <c r="CW534">
        <v>34</v>
      </c>
      <c r="CX534">
        <v>33.285714280000001</v>
      </c>
      <c r="CY534">
        <v>66.857142850000002</v>
      </c>
      <c r="CZ534">
        <v>79.857142850000002</v>
      </c>
      <c r="DA534">
        <v>89.285714279999993</v>
      </c>
      <c r="DB534">
        <v>544.78571427999998</v>
      </c>
      <c r="DC534">
        <v>26.571428569999998</v>
      </c>
      <c r="DD534">
        <v>71</v>
      </c>
      <c r="DE534">
        <v>81</v>
      </c>
      <c r="DF534">
        <v>90</v>
      </c>
      <c r="DG534">
        <v>801.28571427999998</v>
      </c>
      <c r="DH534" t="e">
        <v>#N/A</v>
      </c>
      <c r="DI534" t="e">
        <v>#N/A</v>
      </c>
      <c r="DJ534" t="e">
        <v>#N/A</v>
      </c>
      <c r="DK534" t="e">
        <v>#N/A</v>
      </c>
      <c r="DL534" t="e">
        <v>#N/A</v>
      </c>
      <c r="DM534" t="e">
        <v>#N/A</v>
      </c>
      <c r="DN534" t="e">
        <v>#N/A</v>
      </c>
      <c r="DO534" t="e">
        <v>#N/A</v>
      </c>
      <c r="DP534" t="e">
        <v>#N/A</v>
      </c>
      <c r="DQ534" t="e">
        <v>#N/A</v>
      </c>
      <c r="DR534" t="e">
        <v>#N/A</v>
      </c>
      <c r="DS534" t="e">
        <v>#N/A</v>
      </c>
      <c r="DT534" t="e">
        <v>#N/A</v>
      </c>
      <c r="DU534" t="e">
        <v>#N/A</v>
      </c>
      <c r="DV534" t="e">
        <v>#N/A</v>
      </c>
      <c r="DW534" t="e">
        <v>#N/A</v>
      </c>
      <c r="DX534" t="e">
        <v>#N/A</v>
      </c>
      <c r="DY534" t="e">
        <v>#N/A</v>
      </c>
      <c r="DZ534" t="e">
        <v>#N/A</v>
      </c>
      <c r="EA534" t="e">
        <v>#N/A</v>
      </c>
      <c r="EB534" t="e">
        <v>#N/A</v>
      </c>
      <c r="EC534" t="e">
        <v>#N/A</v>
      </c>
    </row>
    <row r="535" spans="1:133" customFormat="1" x14ac:dyDescent="0.25">
      <c r="A535" t="s">
        <v>1250</v>
      </c>
      <c r="B535" t="s">
        <v>1540</v>
      </c>
      <c r="C535">
        <v>535</v>
      </c>
      <c r="D535">
        <v>65332.672565219997</v>
      </c>
      <c r="E535">
        <v>80.419492486638262</v>
      </c>
      <c r="F535">
        <v>1309.699042059269</v>
      </c>
      <c r="G535">
        <v>70716.99916494741</v>
      </c>
      <c r="H535">
        <v>67.142857140000004</v>
      </c>
      <c r="I535">
        <v>28.07124971</v>
      </c>
      <c r="J535">
        <v>16.481661849999998</v>
      </c>
      <c r="K535">
        <v>13.729873570000001</v>
      </c>
      <c r="L535">
        <v>8.2614632799999992</v>
      </c>
      <c r="M535">
        <v>2405</v>
      </c>
      <c r="N535">
        <v>1729</v>
      </c>
      <c r="O535">
        <v>1721</v>
      </c>
      <c r="P535">
        <v>1718.42857142</v>
      </c>
      <c r="Q535">
        <v>1718.42857142</v>
      </c>
      <c r="R535">
        <v>1730.2857142800001</v>
      </c>
      <c r="S535">
        <v>676</v>
      </c>
      <c r="T535">
        <v>663.71428571000001</v>
      </c>
      <c r="U535">
        <v>666.28571427999998</v>
      </c>
      <c r="V535">
        <v>662.57142856999997</v>
      </c>
      <c r="W535">
        <v>666.71428571000001</v>
      </c>
      <c r="X535">
        <v>29.41898685</v>
      </c>
      <c r="Y535">
        <v>1.4079947100000001</v>
      </c>
      <c r="Z535">
        <v>1704.8571428499999</v>
      </c>
      <c r="AA535">
        <v>1690.2857142800001</v>
      </c>
      <c r="AB535">
        <v>1685.8571428499999</v>
      </c>
      <c r="AC535">
        <v>1678.0572142799999</v>
      </c>
      <c r="AD535">
        <v>701.42857142000003</v>
      </c>
      <c r="AE535">
        <v>724.57142856999997</v>
      </c>
      <c r="AF535">
        <v>742.85714284999995</v>
      </c>
      <c r="AG535">
        <v>767.43425714</v>
      </c>
      <c r="AH535">
        <v>88593.207879280002</v>
      </c>
      <c r="AI535">
        <v>22340.223258139999</v>
      </c>
      <c r="AJ535">
        <v>22.395698280000001</v>
      </c>
      <c r="AK535">
        <v>158.45770185000001</v>
      </c>
      <c r="AL535">
        <v>317267.23430428002</v>
      </c>
      <c r="AM535">
        <v>58.22985714</v>
      </c>
      <c r="AN535">
        <v>1.78870445</v>
      </c>
      <c r="AO535">
        <v>13.76395628</v>
      </c>
      <c r="AP535">
        <v>14.895</v>
      </c>
      <c r="AQ535">
        <v>16.695257139999999</v>
      </c>
      <c r="AR535">
        <v>12.110200000000001</v>
      </c>
      <c r="AS535">
        <v>11.654342850000001</v>
      </c>
      <c r="AT535">
        <v>14.056671420000001</v>
      </c>
      <c r="AU535">
        <v>453931.77015300002</v>
      </c>
      <c r="AV535">
        <v>327788.28945657</v>
      </c>
      <c r="AW535">
        <v>345323.73368800001</v>
      </c>
      <c r="AX535">
        <v>425157.56791600003</v>
      </c>
      <c r="AY535">
        <v>412832.02669233002</v>
      </c>
      <c r="AZ535">
        <v>34275.838755420002</v>
      </c>
      <c r="BA535">
        <v>1268.6547475699999</v>
      </c>
      <c r="BB535">
        <v>9033.0255844200001</v>
      </c>
      <c r="BC535">
        <v>155.47090270999999</v>
      </c>
      <c r="BD535">
        <v>184.82855214</v>
      </c>
      <c r="BE535">
        <v>143950.66689600001</v>
      </c>
      <c r="BF535">
        <v>121844.27144257</v>
      </c>
      <c r="BG535">
        <v>8.0380958299999996</v>
      </c>
      <c r="BH535">
        <v>188.5</v>
      </c>
      <c r="BI535">
        <v>203.77380951999999</v>
      </c>
      <c r="BJ535">
        <v>201.28571428000001</v>
      </c>
      <c r="BK535">
        <v>176.66666666</v>
      </c>
      <c r="BL535">
        <v>187.83333332999999</v>
      </c>
      <c r="BM535">
        <v>19.604087660000001</v>
      </c>
      <c r="BN535">
        <v>3.2866379999999999</v>
      </c>
      <c r="BO535">
        <v>0.71950274999999997</v>
      </c>
      <c r="BP535">
        <v>0.67193800000000004</v>
      </c>
      <c r="BQ535">
        <v>32.120291330000001</v>
      </c>
      <c r="BR535">
        <v>169.5</v>
      </c>
      <c r="BS535">
        <v>11539.832870419999</v>
      </c>
      <c r="BT535">
        <v>47552.259830570001</v>
      </c>
      <c r="BU535">
        <v>171230.34945871</v>
      </c>
      <c r="BV535">
        <v>1334620.9864366599</v>
      </c>
      <c r="BW535">
        <v>2391.5381560000001</v>
      </c>
      <c r="BX535">
        <v>36.672046399999999</v>
      </c>
      <c r="BY535">
        <v>9.7154969999999992</v>
      </c>
      <c r="BZ535">
        <v>81.333333330000002</v>
      </c>
      <c r="CA535">
        <v>96.77380952</v>
      </c>
      <c r="CB535">
        <v>101.34722222000001</v>
      </c>
      <c r="CC535">
        <v>86.541666660000004</v>
      </c>
      <c r="CD535">
        <v>84.083333330000002</v>
      </c>
      <c r="CE535">
        <v>64.25</v>
      </c>
      <c r="CF535">
        <v>77.77380952</v>
      </c>
      <c r="CG535">
        <v>81.041666660000004</v>
      </c>
      <c r="CH535">
        <v>69.222222220000006</v>
      </c>
      <c r="CI535">
        <v>67.833333330000002</v>
      </c>
      <c r="CJ535">
        <v>16.416666660000001</v>
      </c>
      <c r="CK535">
        <v>19</v>
      </c>
      <c r="CL535">
        <v>20.305555550000001</v>
      </c>
      <c r="CM535">
        <v>17.319444440000002</v>
      </c>
      <c r="CN535">
        <v>16.25</v>
      </c>
      <c r="CO535">
        <v>3.5678139999999998</v>
      </c>
      <c r="CP535">
        <v>85.5</v>
      </c>
      <c r="CQ535">
        <v>77.420995669999996</v>
      </c>
      <c r="CR535">
        <v>17</v>
      </c>
      <c r="CS535">
        <v>37.714285709999999</v>
      </c>
      <c r="CT535">
        <v>93.571428569999995</v>
      </c>
      <c r="CU535">
        <v>93</v>
      </c>
      <c r="CV535">
        <v>70.745370370000003</v>
      </c>
      <c r="CW535">
        <v>49.666666659999997</v>
      </c>
      <c r="CX535">
        <v>26.857142849999999</v>
      </c>
      <c r="CY535">
        <v>70.857142850000002</v>
      </c>
      <c r="CZ535">
        <v>75.571428569999995</v>
      </c>
      <c r="DA535">
        <v>81.428571419999997</v>
      </c>
      <c r="DB535">
        <v>734.91666666000003</v>
      </c>
      <c r="DC535">
        <v>30</v>
      </c>
      <c r="DD535">
        <v>66.285714279999993</v>
      </c>
      <c r="DE535">
        <v>75.714285709999999</v>
      </c>
      <c r="DF535">
        <v>80.428571419999997</v>
      </c>
      <c r="DG535">
        <v>708.42857142000003</v>
      </c>
      <c r="DH535" t="e">
        <v>#N/A</v>
      </c>
      <c r="DI535" t="e">
        <v>#N/A</v>
      </c>
      <c r="DJ535" t="e">
        <v>#N/A</v>
      </c>
      <c r="DK535" t="e">
        <v>#N/A</v>
      </c>
      <c r="DL535" t="e">
        <v>#N/A</v>
      </c>
      <c r="DM535" t="e">
        <v>#N/A</v>
      </c>
      <c r="DN535" t="e">
        <v>#N/A</v>
      </c>
      <c r="DO535" t="e">
        <v>#N/A</v>
      </c>
      <c r="DP535" t="e">
        <v>#N/A</v>
      </c>
      <c r="DQ535" t="e">
        <v>#N/A</v>
      </c>
      <c r="DR535" t="e">
        <v>#N/A</v>
      </c>
      <c r="DS535" t="e">
        <v>#N/A</v>
      </c>
      <c r="DT535" t="e">
        <v>#N/A</v>
      </c>
      <c r="DU535" t="e">
        <v>#N/A</v>
      </c>
      <c r="DV535" t="e">
        <v>#N/A</v>
      </c>
      <c r="DW535" t="e">
        <v>#N/A</v>
      </c>
      <c r="DX535" t="e">
        <v>#N/A</v>
      </c>
      <c r="DY535" t="e">
        <v>#N/A</v>
      </c>
      <c r="DZ535" t="e">
        <v>#N/A</v>
      </c>
      <c r="EA535" t="e">
        <v>#N/A</v>
      </c>
      <c r="EB535" t="e">
        <v>#N/A</v>
      </c>
      <c r="EC535" t="e">
        <v>#N/A</v>
      </c>
    </row>
    <row r="536" spans="1:133" customFormat="1" x14ac:dyDescent="0.25">
      <c r="A536" t="s">
        <v>1251</v>
      </c>
      <c r="B536" t="s">
        <v>1541</v>
      </c>
      <c r="C536">
        <v>536</v>
      </c>
      <c r="D536">
        <v>72584.961133816047</v>
      </c>
      <c r="E536">
        <v>75.108038253806569</v>
      </c>
      <c r="F536">
        <v>1076.1244574064549</v>
      </c>
      <c r="G536">
        <v>61196.424468109821</v>
      </c>
      <c r="H536">
        <v>75.714285709999999</v>
      </c>
      <c r="I536">
        <v>24.37363942</v>
      </c>
      <c r="J536">
        <v>24.188897000000001</v>
      </c>
      <c r="K536">
        <v>8.3538917099999992</v>
      </c>
      <c r="L536">
        <v>4.9983855699999999</v>
      </c>
      <c r="M536">
        <v>2914.2857142799999</v>
      </c>
      <c r="N536">
        <v>2205.2857142799999</v>
      </c>
      <c r="O536">
        <v>2095.5714285700001</v>
      </c>
      <c r="P536">
        <v>2126.1428571400002</v>
      </c>
      <c r="Q536">
        <v>2166.5714285700001</v>
      </c>
      <c r="R536">
        <v>2194.1428571400002</v>
      </c>
      <c r="S536">
        <v>709</v>
      </c>
      <c r="T536">
        <v>605</v>
      </c>
      <c r="U536">
        <v>629.57142856999997</v>
      </c>
      <c r="V536">
        <v>650.71428571000001</v>
      </c>
      <c r="W536">
        <v>671.85714284999995</v>
      </c>
      <c r="X536">
        <v>20.53693157</v>
      </c>
      <c r="Y536">
        <v>0.78418984999999997</v>
      </c>
      <c r="Z536">
        <v>2179</v>
      </c>
      <c r="AA536">
        <v>2160.8571428499999</v>
      </c>
      <c r="AB536">
        <v>2155.7142857099998</v>
      </c>
      <c r="AC536">
        <v>2154.4618714200001</v>
      </c>
      <c r="AD536">
        <v>754.71428571000001</v>
      </c>
      <c r="AE536">
        <v>811</v>
      </c>
      <c r="AF536">
        <v>856.57142856999997</v>
      </c>
      <c r="AG536">
        <v>918.00942856999995</v>
      </c>
      <c r="AH536">
        <v>67762.107583710007</v>
      </c>
      <c r="AI536">
        <v>11749.564670420001</v>
      </c>
      <c r="AJ536">
        <v>16.888607279999999</v>
      </c>
      <c r="AK536">
        <v>46.966739709999999</v>
      </c>
      <c r="AL536">
        <v>278190.43795771</v>
      </c>
      <c r="AM536">
        <v>54.192</v>
      </c>
      <c r="AN536">
        <v>2.0589498100000001</v>
      </c>
      <c r="AO536">
        <v>12.174569569999999</v>
      </c>
      <c r="AP536">
        <v>11.46158571</v>
      </c>
      <c r="AQ536">
        <v>8.0387571399999995</v>
      </c>
      <c r="AR536">
        <v>7.2163285699999999</v>
      </c>
      <c r="AS536">
        <v>7.3301857100000003</v>
      </c>
      <c r="AT536">
        <v>9.4700857099999993</v>
      </c>
      <c r="AU536">
        <v>426167.70337414002</v>
      </c>
      <c r="AV536">
        <v>310280.42375841999</v>
      </c>
      <c r="AW536">
        <v>303990.50730727997</v>
      </c>
      <c r="AX536">
        <v>354017.38776242</v>
      </c>
      <c r="AY536">
        <v>400576.31556371</v>
      </c>
      <c r="AZ536">
        <v>26390.389534710001</v>
      </c>
      <c r="BA536">
        <v>473.94162856999998</v>
      </c>
      <c r="BB536">
        <v>4887.7276009999996</v>
      </c>
      <c r="BC536">
        <v>72.055936849999995</v>
      </c>
      <c r="BD536">
        <v>454.72303728000003</v>
      </c>
      <c r="BE536">
        <v>133754.94665999999</v>
      </c>
      <c r="BF536">
        <v>108683.105901</v>
      </c>
      <c r="BG536">
        <v>6.2887654199999998</v>
      </c>
      <c r="BH536">
        <v>183.28571428000001</v>
      </c>
      <c r="BI536">
        <v>205.59523809000001</v>
      </c>
      <c r="BJ536">
        <v>206.04761904</v>
      </c>
      <c r="BK536">
        <v>179.42857142</v>
      </c>
      <c r="BL536">
        <v>175.71428571000001</v>
      </c>
      <c r="BM536">
        <v>16.905012849999999</v>
      </c>
      <c r="BN536">
        <v>5.5</v>
      </c>
      <c r="BO536">
        <v>0.44392032999999997</v>
      </c>
      <c r="BP536">
        <v>0.38286700000000001</v>
      </c>
      <c r="BQ536">
        <v>34.063738800000003</v>
      </c>
      <c r="BR536">
        <v>177.57142856999999</v>
      </c>
      <c r="BS536">
        <v>5814.3730720000003</v>
      </c>
      <c r="BT536">
        <v>34923.291241999999</v>
      </c>
      <c r="BU536">
        <v>143251.73226570999</v>
      </c>
      <c r="BV536">
        <v>1031103.587421</v>
      </c>
      <c r="BW536">
        <v>2033.8811659999999</v>
      </c>
      <c r="BX536">
        <v>52.736650859999997</v>
      </c>
      <c r="BY536">
        <v>10.82000257</v>
      </c>
      <c r="BZ536">
        <v>96.857142850000002</v>
      </c>
      <c r="CA536">
        <v>85.944444439999998</v>
      </c>
      <c r="CB536">
        <v>96.40277777</v>
      </c>
      <c r="CC536">
        <v>91.309523810000002</v>
      </c>
      <c r="CD536">
        <v>94.857142850000002</v>
      </c>
      <c r="CE536">
        <v>74.928571419999997</v>
      </c>
      <c r="CF536">
        <v>68.333333330000002</v>
      </c>
      <c r="CG536">
        <v>75.25</v>
      </c>
      <c r="CH536">
        <v>70.297619040000001</v>
      </c>
      <c r="CI536">
        <v>72.928571419999997</v>
      </c>
      <c r="CJ536">
        <v>21.714285709999999</v>
      </c>
      <c r="CK536">
        <v>17.61111111</v>
      </c>
      <c r="CL536">
        <v>21.15277777</v>
      </c>
      <c r="CM536">
        <v>21.01190476</v>
      </c>
      <c r="CN536">
        <v>21.428571420000001</v>
      </c>
      <c r="CO536">
        <v>3.4026482800000002</v>
      </c>
      <c r="CP536">
        <v>86.071428569999995</v>
      </c>
      <c r="CQ536">
        <v>76.612447149999994</v>
      </c>
      <c r="CR536">
        <v>18.2</v>
      </c>
      <c r="CS536">
        <v>33.571428570000002</v>
      </c>
      <c r="CT536">
        <v>90.428571419999997</v>
      </c>
      <c r="CU536">
        <v>90.142857140000004</v>
      </c>
      <c r="CV536">
        <v>80.69964564</v>
      </c>
      <c r="CW536">
        <v>58</v>
      </c>
      <c r="CX536">
        <v>31.14285714</v>
      </c>
      <c r="CY536">
        <v>74.285714279999993</v>
      </c>
      <c r="CZ536">
        <v>76.571428569999995</v>
      </c>
      <c r="DA536">
        <v>87</v>
      </c>
      <c r="DB536">
        <v>804.64285714000005</v>
      </c>
      <c r="DC536">
        <v>31.14285714</v>
      </c>
      <c r="DD536">
        <v>74.285714279999993</v>
      </c>
      <c r="DE536">
        <v>76.571428569999995</v>
      </c>
      <c r="DF536">
        <v>87</v>
      </c>
      <c r="DG536">
        <v>777.07142856999997</v>
      </c>
      <c r="DH536" t="e">
        <v>#N/A</v>
      </c>
      <c r="DI536" t="e">
        <v>#N/A</v>
      </c>
      <c r="DJ536" t="e">
        <v>#N/A</v>
      </c>
      <c r="DK536" t="e">
        <v>#N/A</v>
      </c>
      <c r="DL536" t="e">
        <v>#N/A</v>
      </c>
      <c r="DM536" t="e">
        <v>#N/A</v>
      </c>
      <c r="DN536" t="e">
        <v>#N/A</v>
      </c>
      <c r="DO536" t="e">
        <v>#N/A</v>
      </c>
      <c r="DP536" t="e">
        <v>#N/A</v>
      </c>
      <c r="DQ536" t="e">
        <v>#N/A</v>
      </c>
      <c r="DR536" t="e">
        <v>#N/A</v>
      </c>
      <c r="DS536" t="e">
        <v>#N/A</v>
      </c>
      <c r="DT536" t="e">
        <v>#N/A</v>
      </c>
      <c r="DU536" t="e">
        <v>#N/A</v>
      </c>
      <c r="DV536" t="e">
        <v>#N/A</v>
      </c>
      <c r="DW536" t="e">
        <v>#N/A</v>
      </c>
      <c r="DX536" t="e">
        <v>#N/A</v>
      </c>
      <c r="DY536" t="e">
        <v>#N/A</v>
      </c>
      <c r="DZ536" t="e">
        <v>#N/A</v>
      </c>
      <c r="EA536" t="e">
        <v>#N/A</v>
      </c>
      <c r="EB536" t="e">
        <v>#N/A</v>
      </c>
      <c r="EC536" t="e">
        <v>#N/A</v>
      </c>
    </row>
    <row r="537" spans="1:133" customFormat="1" x14ac:dyDescent="0.25">
      <c r="A537" t="s">
        <v>1252</v>
      </c>
      <c r="B537" t="s">
        <v>1542</v>
      </c>
      <c r="C537">
        <v>537</v>
      </c>
      <c r="D537">
        <v>65286.08383019254</v>
      </c>
      <c r="E537">
        <v>129.42769955119451</v>
      </c>
      <c r="F537">
        <v>945.8543637813184</v>
      </c>
      <c r="G537">
        <v>90094.951897563398</v>
      </c>
      <c r="H537">
        <v>70.857142850000002</v>
      </c>
      <c r="I537">
        <v>27.797808419999999</v>
      </c>
      <c r="J537">
        <v>18.836482849999999</v>
      </c>
      <c r="K537">
        <v>13.056205569999999</v>
      </c>
      <c r="L537">
        <v>8.00700228</v>
      </c>
      <c r="M537">
        <v>2396.42857142</v>
      </c>
      <c r="N537">
        <v>1727.42857142</v>
      </c>
      <c r="O537">
        <v>1690.5714285700001</v>
      </c>
      <c r="P537">
        <v>1694.2857142800001</v>
      </c>
      <c r="Q537">
        <v>1710.2857142800001</v>
      </c>
      <c r="R537">
        <v>1725.2857142800001</v>
      </c>
      <c r="S537">
        <v>669</v>
      </c>
      <c r="T537">
        <v>624.14285714000005</v>
      </c>
      <c r="U537">
        <v>637.14285714000005</v>
      </c>
      <c r="V537">
        <v>640.28571427999998</v>
      </c>
      <c r="W537">
        <v>654</v>
      </c>
      <c r="X537">
        <v>28.873925419999999</v>
      </c>
      <c r="Y537">
        <v>1.3649645699999999</v>
      </c>
      <c r="Z537">
        <v>1721.42857142</v>
      </c>
      <c r="AA537">
        <v>1708</v>
      </c>
      <c r="AB537">
        <v>1680</v>
      </c>
      <c r="AC537">
        <v>1663.3912571400001</v>
      </c>
      <c r="AD537">
        <v>696</v>
      </c>
      <c r="AE537">
        <v>722.57142856999997</v>
      </c>
      <c r="AF537">
        <v>733.57142856999997</v>
      </c>
      <c r="AG537">
        <v>771.12798570999996</v>
      </c>
      <c r="AH537">
        <v>79713.022351849999</v>
      </c>
      <c r="AI537">
        <v>19026.239825140001</v>
      </c>
      <c r="AJ537">
        <v>10.61452014</v>
      </c>
      <c r="AK537">
        <v>121.23365028000001</v>
      </c>
      <c r="AL537">
        <v>288110.01939628</v>
      </c>
      <c r="AM537">
        <v>50.769285709999998</v>
      </c>
      <c r="AN537">
        <v>2.3901958699999999</v>
      </c>
      <c r="AO537">
        <v>12.00980828</v>
      </c>
      <c r="AP537">
        <v>7.6254714200000002</v>
      </c>
      <c r="AQ537">
        <v>7.3861714200000002</v>
      </c>
      <c r="AR537">
        <v>7.26461428</v>
      </c>
      <c r="AS537">
        <v>6.3017285699999999</v>
      </c>
      <c r="AT537">
        <v>4.4783857100000004</v>
      </c>
      <c r="AU537">
        <v>350526.73956850002</v>
      </c>
      <c r="AV537">
        <v>279347.49596857</v>
      </c>
      <c r="AW537">
        <v>282267.87884542003</v>
      </c>
      <c r="AX537">
        <v>299734.58463428001</v>
      </c>
      <c r="AY537">
        <v>345253.52384227997</v>
      </c>
      <c r="AZ537">
        <v>27788.11950271</v>
      </c>
      <c r="BA537">
        <v>1257.03909714</v>
      </c>
      <c r="BB537">
        <v>7078.4995847099999</v>
      </c>
      <c r="BC537">
        <v>112.63524085</v>
      </c>
      <c r="BD537">
        <v>214.81498999999999</v>
      </c>
      <c r="BE537">
        <v>123186.17573585</v>
      </c>
      <c r="BF537">
        <v>100613.65278085</v>
      </c>
      <c r="BG537">
        <v>7.7227445000000001</v>
      </c>
      <c r="BH537">
        <v>176.16666666</v>
      </c>
      <c r="BI537">
        <v>176.13095238</v>
      </c>
      <c r="BJ537">
        <v>182.36904761</v>
      </c>
      <c r="BK537">
        <v>182.57142856999999</v>
      </c>
      <c r="BL537">
        <v>178</v>
      </c>
      <c r="BM537">
        <v>19.151997999999999</v>
      </c>
      <c r="BN537">
        <v>3.5241389999999999</v>
      </c>
      <c r="BO537">
        <v>0.86410540000000002</v>
      </c>
      <c r="BP537">
        <v>0.45378299999999999</v>
      </c>
      <c r="BQ537">
        <v>33.343250169999997</v>
      </c>
      <c r="BR537">
        <v>163.16666666</v>
      </c>
      <c r="BS537">
        <v>10242.036418420001</v>
      </c>
      <c r="BT537">
        <v>44991.058053000001</v>
      </c>
      <c r="BU537">
        <v>162987.10678028001</v>
      </c>
      <c r="BV537">
        <v>1559132.0048736599</v>
      </c>
      <c r="BW537">
        <v>2850.9927648500002</v>
      </c>
      <c r="BX537">
        <v>53.551567939999998</v>
      </c>
      <c r="BY537">
        <v>10.8295826</v>
      </c>
      <c r="BZ537">
        <v>75.833333330000002</v>
      </c>
      <c r="CA537">
        <v>106.95833333</v>
      </c>
      <c r="CB537">
        <v>92.976190470000006</v>
      </c>
      <c r="CC537">
        <v>84.071428569999995</v>
      </c>
      <c r="CD537">
        <v>88.071428569999995</v>
      </c>
      <c r="CE537">
        <v>70.5</v>
      </c>
      <c r="CF537">
        <v>87.583333330000002</v>
      </c>
      <c r="CG537">
        <v>75.988095229999999</v>
      </c>
      <c r="CH537">
        <v>75.361111109999996</v>
      </c>
      <c r="CI537">
        <v>90.1</v>
      </c>
      <c r="CJ537">
        <v>16.100000000000001</v>
      </c>
      <c r="CK537">
        <v>19.375</v>
      </c>
      <c r="CL537">
        <v>16.988095229999999</v>
      </c>
      <c r="CM537">
        <v>17.27777777</v>
      </c>
      <c r="CN537">
        <v>20.100000000000001</v>
      </c>
      <c r="CO537">
        <v>3.3174595</v>
      </c>
      <c r="CP537">
        <v>86.285714279999993</v>
      </c>
      <c r="CQ537">
        <v>69.361111109999996</v>
      </c>
      <c r="CR537">
        <v>15.5</v>
      </c>
      <c r="CS537">
        <v>29.571428569999998</v>
      </c>
      <c r="CT537">
        <v>92.428571419999997</v>
      </c>
      <c r="CU537">
        <v>88.714285709999999</v>
      </c>
      <c r="CV537">
        <v>75.555555560000002</v>
      </c>
      <c r="CW537">
        <v>50</v>
      </c>
      <c r="CX537">
        <v>27.714285709999999</v>
      </c>
      <c r="CY537">
        <v>70.285714279999993</v>
      </c>
      <c r="CZ537">
        <v>75.857142850000002</v>
      </c>
      <c r="DA537">
        <v>85.142857140000004</v>
      </c>
      <c r="DB537">
        <v>688.14285714000005</v>
      </c>
      <c r="DC537">
        <v>28.14285714</v>
      </c>
      <c r="DD537">
        <v>62</v>
      </c>
      <c r="DE537">
        <v>69.142857140000004</v>
      </c>
      <c r="DF537">
        <v>81.857142850000002</v>
      </c>
      <c r="DG537">
        <v>931.71428571000001</v>
      </c>
      <c r="DH537" t="e">
        <v>#N/A</v>
      </c>
      <c r="DI537" t="e">
        <v>#N/A</v>
      </c>
      <c r="DJ537" t="e">
        <v>#N/A</v>
      </c>
      <c r="DK537" t="e">
        <v>#N/A</v>
      </c>
      <c r="DL537" t="e">
        <v>#N/A</v>
      </c>
      <c r="DM537" t="e">
        <v>#N/A</v>
      </c>
      <c r="DN537" t="e">
        <v>#N/A</v>
      </c>
      <c r="DO537" t="e">
        <v>#N/A</v>
      </c>
      <c r="DP537" t="e">
        <v>#N/A</v>
      </c>
      <c r="DQ537" t="e">
        <v>#N/A</v>
      </c>
      <c r="DR537" t="e">
        <v>#N/A</v>
      </c>
      <c r="DS537" t="e">
        <v>#N/A</v>
      </c>
      <c r="DT537" t="e">
        <v>#N/A</v>
      </c>
      <c r="DU537" t="e">
        <v>#N/A</v>
      </c>
      <c r="DV537" t="e">
        <v>#N/A</v>
      </c>
      <c r="DW537" t="e">
        <v>#N/A</v>
      </c>
      <c r="DX537" t="e">
        <v>#N/A</v>
      </c>
      <c r="DY537" t="e">
        <v>#N/A</v>
      </c>
      <c r="DZ537" t="e">
        <v>#N/A</v>
      </c>
      <c r="EA537" t="e">
        <v>#N/A</v>
      </c>
      <c r="EB537" t="e">
        <v>#N/A</v>
      </c>
      <c r="EC537" t="e">
        <v>#N/A</v>
      </c>
    </row>
    <row r="538" spans="1:133" customFormat="1" x14ac:dyDescent="0.25">
      <c r="A538" t="s">
        <v>1253</v>
      </c>
      <c r="B538" t="s">
        <v>1543</v>
      </c>
      <c r="C538">
        <v>538</v>
      </c>
      <c r="D538">
        <v>203520.85814801269</v>
      </c>
      <c r="E538">
        <v>127.5614203056502</v>
      </c>
      <c r="F538">
        <v>626.25154943439497</v>
      </c>
      <c r="G538">
        <v>55692.2443725536</v>
      </c>
      <c r="H538">
        <v>92.714285709999999</v>
      </c>
      <c r="I538">
        <v>26.447632710000001</v>
      </c>
      <c r="J538">
        <v>33.002465280000003</v>
      </c>
      <c r="K538">
        <v>6.8624890000000001</v>
      </c>
      <c r="L538">
        <v>4.40032785</v>
      </c>
      <c r="M538">
        <v>7303</v>
      </c>
      <c r="N538">
        <v>5364</v>
      </c>
      <c r="O538">
        <v>5276.5714285699996</v>
      </c>
      <c r="P538">
        <v>5311</v>
      </c>
      <c r="Q538">
        <v>5320.7142857099998</v>
      </c>
      <c r="R538">
        <v>5359</v>
      </c>
      <c r="S538">
        <v>1939</v>
      </c>
      <c r="T538">
        <v>1510.42857142</v>
      </c>
      <c r="U538">
        <v>1613.2857142800001</v>
      </c>
      <c r="V538">
        <v>1680.42857142</v>
      </c>
      <c r="W538">
        <v>1793.71428571</v>
      </c>
      <c r="X538">
        <v>16.651524999999999</v>
      </c>
      <c r="Y538">
        <v>0.64413628000000001</v>
      </c>
      <c r="Z538">
        <v>5356.7142857099998</v>
      </c>
      <c r="AA538">
        <v>5319.7142857099998</v>
      </c>
      <c r="AB538">
        <v>5322.8571428499999</v>
      </c>
      <c r="AC538">
        <v>5307.9661999999998</v>
      </c>
      <c r="AD538">
        <v>2078.2857142799999</v>
      </c>
      <c r="AE538">
        <v>2245.7142857099998</v>
      </c>
      <c r="AF538">
        <v>2381</v>
      </c>
      <c r="AG538">
        <v>2554.3100857099998</v>
      </c>
      <c r="AH538">
        <v>57979.276169850003</v>
      </c>
      <c r="AI538">
        <v>7884.96931571</v>
      </c>
      <c r="AJ538">
        <v>-54.760975850000001</v>
      </c>
      <c r="AK538">
        <v>72.969648849999999</v>
      </c>
      <c r="AL538">
        <v>220562.81252514001</v>
      </c>
      <c r="AM538">
        <v>63.873142850000001</v>
      </c>
      <c r="AN538">
        <v>1.84415968</v>
      </c>
      <c r="AO538">
        <v>2.6134117099999998</v>
      </c>
      <c r="AP538">
        <v>-12.05487142</v>
      </c>
      <c r="AQ538">
        <v>-7.0205142800000004</v>
      </c>
      <c r="AR538">
        <v>-8.3479857099999997</v>
      </c>
      <c r="AS538">
        <v>-10.689857140000001</v>
      </c>
      <c r="AT538">
        <v>-14.91902857</v>
      </c>
      <c r="AU538">
        <v>271925.25733314001</v>
      </c>
      <c r="AV538">
        <v>224410.52693185001</v>
      </c>
      <c r="AW538">
        <v>220623.42948913999</v>
      </c>
      <c r="AX538">
        <v>254293.06192671001</v>
      </c>
      <c r="AY538">
        <v>251011.41828141999</v>
      </c>
      <c r="AZ538">
        <v>17589.407829569998</v>
      </c>
      <c r="BA538">
        <v>274.83679956999998</v>
      </c>
      <c r="BB538">
        <v>2437.795627</v>
      </c>
      <c r="BC538">
        <v>226.33358371</v>
      </c>
      <c r="BD538">
        <v>102.58944871</v>
      </c>
      <c r="BE538">
        <v>82915.722062279994</v>
      </c>
      <c r="BF538">
        <v>67132.771864420007</v>
      </c>
      <c r="BG538">
        <v>6.6313511399999996</v>
      </c>
      <c r="BH538">
        <v>468.71428571000001</v>
      </c>
      <c r="BI538">
        <v>474.90476189999998</v>
      </c>
      <c r="BJ538">
        <v>497.39285713999999</v>
      </c>
      <c r="BK538">
        <v>458.28571427999998</v>
      </c>
      <c r="BL538">
        <v>451.14285713999999</v>
      </c>
      <c r="BM538">
        <v>16.881042000000001</v>
      </c>
      <c r="BN538">
        <v>3.9397441999999998</v>
      </c>
      <c r="BO538">
        <v>0.25620342000000002</v>
      </c>
      <c r="BP538">
        <v>0.48721713999999999</v>
      </c>
      <c r="BQ538">
        <v>38.309293510000003</v>
      </c>
      <c r="BR538">
        <v>442.71428571000001</v>
      </c>
      <c r="BS538">
        <v>4770.4644415700004</v>
      </c>
      <c r="BT538">
        <v>35673.43555142</v>
      </c>
      <c r="BU538">
        <v>135439.45157842</v>
      </c>
      <c r="BV538">
        <v>1014318.68974614</v>
      </c>
      <c r="BW538">
        <v>1931.5418178499999</v>
      </c>
      <c r="BX538">
        <v>60.127408619999997</v>
      </c>
      <c r="BY538">
        <v>9.5881224199999995</v>
      </c>
      <c r="BZ538">
        <v>253.28571428000001</v>
      </c>
      <c r="CA538">
        <v>226.13095238</v>
      </c>
      <c r="CB538">
        <v>250.5</v>
      </c>
      <c r="CC538">
        <v>233.64285713999999</v>
      </c>
      <c r="CD538">
        <v>233.35714285</v>
      </c>
      <c r="CE538">
        <v>182.71428571000001</v>
      </c>
      <c r="CF538">
        <v>165.44047619</v>
      </c>
      <c r="CG538">
        <v>184.77777777</v>
      </c>
      <c r="CH538">
        <v>168.54761904</v>
      </c>
      <c r="CI538">
        <v>166.28571428000001</v>
      </c>
      <c r="CJ538">
        <v>71.214285709999999</v>
      </c>
      <c r="CK538">
        <v>60.690476189999998</v>
      </c>
      <c r="CL538">
        <v>65.722222220000006</v>
      </c>
      <c r="CM538">
        <v>65.095238089999995</v>
      </c>
      <c r="CN538">
        <v>66.714285709999999</v>
      </c>
      <c r="CO538">
        <v>3.5089711399999999</v>
      </c>
      <c r="CP538">
        <v>84.714285709999999</v>
      </c>
      <c r="CQ538">
        <v>69.713888890000007</v>
      </c>
      <c r="CR538">
        <v>13.14285714</v>
      </c>
      <c r="CS538">
        <v>30.14285714</v>
      </c>
      <c r="CT538">
        <v>81.428571419999997</v>
      </c>
      <c r="CU538">
        <v>80.142857140000004</v>
      </c>
      <c r="CV538">
        <v>75.373148139999998</v>
      </c>
      <c r="CW538">
        <v>37.857142850000002</v>
      </c>
      <c r="CX538">
        <v>29.285714280000001</v>
      </c>
      <c r="CY538">
        <v>62.142857139999997</v>
      </c>
      <c r="CZ538">
        <v>68.142857140000004</v>
      </c>
      <c r="DA538">
        <v>80.142857140000004</v>
      </c>
      <c r="DB538">
        <v>465.92857142000003</v>
      </c>
      <c r="DC538">
        <v>29.285714280000001</v>
      </c>
      <c r="DD538">
        <v>62.142857139999997</v>
      </c>
      <c r="DE538">
        <v>68.142857140000004</v>
      </c>
      <c r="DF538">
        <v>80.142857140000004</v>
      </c>
      <c r="DG538">
        <v>662.71428571000001</v>
      </c>
      <c r="DH538" t="e">
        <v>#N/A</v>
      </c>
      <c r="DI538" t="e">
        <v>#N/A</v>
      </c>
      <c r="DJ538" t="e">
        <v>#N/A</v>
      </c>
      <c r="DK538" t="e">
        <v>#N/A</v>
      </c>
      <c r="DL538" t="e">
        <v>#N/A</v>
      </c>
      <c r="DM538" t="e">
        <v>#N/A</v>
      </c>
      <c r="DN538" t="e">
        <v>#N/A</v>
      </c>
      <c r="DO538" t="e">
        <v>#N/A</v>
      </c>
      <c r="DP538" t="e">
        <v>#N/A</v>
      </c>
      <c r="DQ538" t="e">
        <v>#N/A</v>
      </c>
      <c r="DR538" t="e">
        <v>#N/A</v>
      </c>
      <c r="DS538" t="e">
        <v>#N/A</v>
      </c>
      <c r="DT538" t="e">
        <v>#N/A</v>
      </c>
      <c r="DU538" t="e">
        <v>#N/A</v>
      </c>
      <c r="DV538" t="e">
        <v>#N/A</v>
      </c>
      <c r="DW538" t="e">
        <v>#N/A</v>
      </c>
      <c r="DX538" t="e">
        <v>#N/A</v>
      </c>
      <c r="DY538" t="e">
        <v>#N/A</v>
      </c>
      <c r="DZ538" t="e">
        <v>#N/A</v>
      </c>
      <c r="EA538" t="e">
        <v>#N/A</v>
      </c>
      <c r="EB538" t="e">
        <v>#N/A</v>
      </c>
      <c r="EC538" t="e">
        <v>#N/A</v>
      </c>
    </row>
    <row r="539" spans="1:133" customFormat="1" x14ac:dyDescent="0.25">
      <c r="A539" t="s">
        <v>1254</v>
      </c>
      <c r="B539" t="s">
        <v>1544</v>
      </c>
      <c r="C539">
        <v>539</v>
      </c>
      <c r="D539">
        <v>88621.563776761002</v>
      </c>
      <c r="E539">
        <v>139.84102240144856</v>
      </c>
      <c r="F539">
        <v>728.94038177624452</v>
      </c>
      <c r="G539">
        <v>56873.953445912666</v>
      </c>
      <c r="H539">
        <v>70.714285709999999</v>
      </c>
      <c r="I539">
        <v>25.86694971</v>
      </c>
      <c r="J539">
        <v>22.555841000000001</v>
      </c>
      <c r="K539">
        <v>13.481448139999999</v>
      </c>
      <c r="L539">
        <v>8.0157027099999993</v>
      </c>
      <c r="M539">
        <v>2462.5714285700001</v>
      </c>
      <c r="N539">
        <v>1822.8571428499999</v>
      </c>
      <c r="O539">
        <v>1754.1428571399999</v>
      </c>
      <c r="P539">
        <v>1769.5714285700001</v>
      </c>
      <c r="Q539">
        <v>1790.8571428499999</v>
      </c>
      <c r="R539">
        <v>1809</v>
      </c>
      <c r="S539">
        <v>639.71428571000001</v>
      </c>
      <c r="T539">
        <v>588.85714284999995</v>
      </c>
      <c r="U539">
        <v>599</v>
      </c>
      <c r="V539">
        <v>607.28571427999998</v>
      </c>
      <c r="W539">
        <v>629.85714284999995</v>
      </c>
      <c r="X539">
        <v>31.137621280000001</v>
      </c>
      <c r="Y539">
        <v>1.38595114</v>
      </c>
      <c r="Z539">
        <v>1790.8571428499999</v>
      </c>
      <c r="AA539">
        <v>1771.8571428499999</v>
      </c>
      <c r="AB539">
        <v>1754.42857142</v>
      </c>
      <c r="AC539">
        <v>1747.5926857100001</v>
      </c>
      <c r="AD539">
        <v>675.57142856999997</v>
      </c>
      <c r="AE539">
        <v>708</v>
      </c>
      <c r="AF539">
        <v>720.85714284999995</v>
      </c>
      <c r="AG539">
        <v>778.03214285000001</v>
      </c>
      <c r="AH539">
        <v>75614.728740849998</v>
      </c>
      <c r="AI539">
        <v>19377.97053871</v>
      </c>
      <c r="AJ539">
        <v>10.942264140000001</v>
      </c>
      <c r="AK539">
        <v>206.70915385000001</v>
      </c>
      <c r="AL539">
        <v>292023.56077799998</v>
      </c>
      <c r="AM539">
        <v>52.639285710000003</v>
      </c>
      <c r="AN539">
        <v>2.2490511400000002</v>
      </c>
      <c r="AO539">
        <v>11.302432</v>
      </c>
      <c r="AP539">
        <v>6.0778857100000003</v>
      </c>
      <c r="AQ539">
        <v>4.5462428499999996</v>
      </c>
      <c r="AR539">
        <v>3.6326428499999999</v>
      </c>
      <c r="AS539">
        <v>4.5587714200000002</v>
      </c>
      <c r="AT539">
        <v>3.92368571</v>
      </c>
      <c r="AU539">
        <v>333234.23415471002</v>
      </c>
      <c r="AV539">
        <v>292090.67994100001</v>
      </c>
      <c r="AW539">
        <v>286298.79937656998</v>
      </c>
      <c r="AX539">
        <v>307362.38550628</v>
      </c>
      <c r="AY539">
        <v>318436.49943756999</v>
      </c>
      <c r="AZ539">
        <v>25604.42206642</v>
      </c>
      <c r="BA539">
        <v>1176.3851231399999</v>
      </c>
      <c r="BB539">
        <v>6962.3491969999995</v>
      </c>
      <c r="BC539">
        <v>175.40687270999999</v>
      </c>
      <c r="BD539">
        <v>238.52052184999999</v>
      </c>
      <c r="BE539">
        <v>123290.76367571</v>
      </c>
      <c r="BF539">
        <v>99318.771219999995</v>
      </c>
      <c r="BG539">
        <v>7.8475728499999997</v>
      </c>
      <c r="BH539">
        <v>193.85714285</v>
      </c>
      <c r="BI539">
        <v>170.30952381</v>
      </c>
      <c r="BJ539">
        <v>174.83333332999999</v>
      </c>
      <c r="BK539">
        <v>177.57142856999999</v>
      </c>
      <c r="BL539">
        <v>182.85714285</v>
      </c>
      <c r="BM539">
        <v>20.669784279999998</v>
      </c>
      <c r="BN539">
        <v>2.9603418000000001</v>
      </c>
      <c r="BO539">
        <v>0.70371614000000005</v>
      </c>
      <c r="BP539">
        <v>0.84929441999999999</v>
      </c>
      <c r="BQ539">
        <v>36.987297069999997</v>
      </c>
      <c r="BR539">
        <v>199.66666666</v>
      </c>
      <c r="BS539">
        <v>10618.54707814</v>
      </c>
      <c r="BT539">
        <v>42966.245678140003</v>
      </c>
      <c r="BU539">
        <v>165572.43399885</v>
      </c>
      <c r="BV539">
        <v>1280103.1725334199</v>
      </c>
      <c r="BW539">
        <v>2152.8167201400001</v>
      </c>
      <c r="BX539">
        <v>53.386173759999998</v>
      </c>
      <c r="BY539">
        <v>10.379135570000001</v>
      </c>
      <c r="BZ539">
        <v>93.214285709999999</v>
      </c>
      <c r="CA539">
        <v>96.130952379999997</v>
      </c>
      <c r="CB539">
        <v>117.26666666</v>
      </c>
      <c r="CC539">
        <v>95.535714279999993</v>
      </c>
      <c r="CD539">
        <v>95.857142850000002</v>
      </c>
      <c r="CE539">
        <v>71.785714279999993</v>
      </c>
      <c r="CF539">
        <v>74.785714279999993</v>
      </c>
      <c r="CG539">
        <v>91.1</v>
      </c>
      <c r="CH539">
        <v>73.630952379999997</v>
      </c>
      <c r="CI539">
        <v>74.857142850000002</v>
      </c>
      <c r="CJ539">
        <v>21.214285709999999</v>
      </c>
      <c r="CK539">
        <v>21.345238089999999</v>
      </c>
      <c r="CL539">
        <v>26.166666660000001</v>
      </c>
      <c r="CM539">
        <v>21.9047619</v>
      </c>
      <c r="CN539">
        <v>21.14285714</v>
      </c>
      <c r="CO539">
        <v>3.5051744199999999</v>
      </c>
      <c r="CP539">
        <v>86.785714279999993</v>
      </c>
      <c r="CQ539">
        <v>66.680555549999994</v>
      </c>
      <c r="CR539">
        <v>16.857142849999999</v>
      </c>
      <c r="CS539">
        <v>32.142857139999997</v>
      </c>
      <c r="CT539">
        <v>91.142857140000004</v>
      </c>
      <c r="CU539">
        <v>89.428571419999997</v>
      </c>
      <c r="CV539">
        <v>66.263888879999996</v>
      </c>
      <c r="CW539">
        <v>60.166666659999997</v>
      </c>
      <c r="CX539">
        <v>24.714285709999999</v>
      </c>
      <c r="CY539">
        <v>72</v>
      </c>
      <c r="CZ539">
        <v>72.142857140000004</v>
      </c>
      <c r="DA539">
        <v>81.857142850000002</v>
      </c>
      <c r="DB539">
        <v>759.64285714000005</v>
      </c>
      <c r="DC539">
        <v>27.714285709999999</v>
      </c>
      <c r="DD539">
        <v>75</v>
      </c>
      <c r="DE539">
        <v>72.714285709999999</v>
      </c>
      <c r="DF539">
        <v>82</v>
      </c>
      <c r="DG539">
        <v>705.5</v>
      </c>
      <c r="DH539" t="e">
        <v>#N/A</v>
      </c>
      <c r="DI539" t="e">
        <v>#N/A</v>
      </c>
      <c r="DJ539" t="e">
        <v>#N/A</v>
      </c>
      <c r="DK539" t="e">
        <v>#N/A</v>
      </c>
      <c r="DL539" t="e">
        <v>#N/A</v>
      </c>
      <c r="DM539" t="e">
        <v>#N/A</v>
      </c>
      <c r="DN539" t="e">
        <v>#N/A</v>
      </c>
      <c r="DO539" t="e">
        <v>#N/A</v>
      </c>
      <c r="DP539" t="e">
        <v>#N/A</v>
      </c>
      <c r="DQ539" t="e">
        <v>#N/A</v>
      </c>
      <c r="DR539" t="e">
        <v>#N/A</v>
      </c>
      <c r="DS539" t="e">
        <v>#N/A</v>
      </c>
      <c r="DT539" t="e">
        <v>#N/A</v>
      </c>
      <c r="DU539" t="e">
        <v>#N/A</v>
      </c>
      <c r="DV539" t="e">
        <v>#N/A</v>
      </c>
      <c r="DW539" t="e">
        <v>#N/A</v>
      </c>
      <c r="DX539" t="e">
        <v>#N/A</v>
      </c>
      <c r="DY539" t="e">
        <v>#N/A</v>
      </c>
      <c r="DZ539" t="e">
        <v>#N/A</v>
      </c>
      <c r="EA539" t="e">
        <v>#N/A</v>
      </c>
      <c r="EB539" t="e">
        <v>#N/A</v>
      </c>
      <c r="EC539" t="e">
        <v>#N/A</v>
      </c>
    </row>
    <row r="540" spans="1:133" customFormat="1" x14ac:dyDescent="0.25">
      <c r="A540" t="s">
        <v>1255</v>
      </c>
      <c r="B540" t="s">
        <v>1545</v>
      </c>
      <c r="C540">
        <v>540</v>
      </c>
      <c r="D540">
        <v>85560.389093578095</v>
      </c>
      <c r="E540">
        <v>103.93118361598948</v>
      </c>
      <c r="F540">
        <v>897.05548523249138</v>
      </c>
      <c r="G540">
        <v>71076.521777136819</v>
      </c>
      <c r="H540">
        <v>76.857142850000002</v>
      </c>
      <c r="I540">
        <v>26.674118849999999</v>
      </c>
      <c r="J540">
        <v>22.712578570000002</v>
      </c>
      <c r="K540">
        <v>10.300117999999999</v>
      </c>
      <c r="L540">
        <v>6.8776385700000002</v>
      </c>
      <c r="M540">
        <v>3673.1428571400002</v>
      </c>
      <c r="N540">
        <v>2702</v>
      </c>
      <c r="O540">
        <v>2579.7142857099998</v>
      </c>
      <c r="P540">
        <v>2607.42857142</v>
      </c>
      <c r="Q540">
        <v>2639.5714285700001</v>
      </c>
      <c r="R540">
        <v>2673</v>
      </c>
      <c r="S540">
        <v>971.14285714000005</v>
      </c>
      <c r="T540">
        <v>852</v>
      </c>
      <c r="U540">
        <v>881.85714284999995</v>
      </c>
      <c r="V540">
        <v>905.57142856999997</v>
      </c>
      <c r="W540">
        <v>933</v>
      </c>
      <c r="X540">
        <v>25.926752709999999</v>
      </c>
      <c r="Y540">
        <v>1.1742285699999999</v>
      </c>
      <c r="Z540">
        <v>2646.42857142</v>
      </c>
      <c r="AA540">
        <v>2635.42857142</v>
      </c>
      <c r="AB540">
        <v>2643.1428571400002</v>
      </c>
      <c r="AC540">
        <v>2650.12185714</v>
      </c>
      <c r="AD540">
        <v>1014.57142857</v>
      </c>
      <c r="AE540">
        <v>1071.1428571399999</v>
      </c>
      <c r="AF540">
        <v>1123.71428571</v>
      </c>
      <c r="AG540">
        <v>1186.894</v>
      </c>
      <c r="AH540">
        <v>66008.818209570003</v>
      </c>
      <c r="AI540">
        <v>14317.173514710001</v>
      </c>
      <c r="AJ540">
        <v>4.8206195699999999</v>
      </c>
      <c r="AK540">
        <v>173.86669028</v>
      </c>
      <c r="AL540">
        <v>247626.95032285</v>
      </c>
      <c r="AM540">
        <v>50.307428569999999</v>
      </c>
      <c r="AN540">
        <v>2.2237175900000001</v>
      </c>
      <c r="AO540">
        <v>9.8501010000000004</v>
      </c>
      <c r="AP540">
        <v>2.3111285700000002</v>
      </c>
      <c r="AQ540">
        <v>2.47021428</v>
      </c>
      <c r="AR540">
        <v>1.4056999999999999</v>
      </c>
      <c r="AS540">
        <v>2.8317142799999999</v>
      </c>
      <c r="AT540">
        <v>3.1997714199999998</v>
      </c>
      <c r="AU540">
        <v>360339.98288741999</v>
      </c>
      <c r="AV540">
        <v>305688.72642765997</v>
      </c>
      <c r="AW540">
        <v>303402.81898128003</v>
      </c>
      <c r="AX540">
        <v>327074.12629913999</v>
      </c>
      <c r="AY540">
        <v>340255.67385485</v>
      </c>
      <c r="AZ540">
        <v>21079.46983985</v>
      </c>
      <c r="BA540">
        <v>916.70198500000004</v>
      </c>
      <c r="BB540">
        <v>4810.7108871399996</v>
      </c>
      <c r="BC540">
        <v>131.36115971000001</v>
      </c>
      <c r="BD540">
        <v>229.23603900000001</v>
      </c>
      <c r="BE540">
        <v>102217.97373957001</v>
      </c>
      <c r="BF540">
        <v>79838.339561140005</v>
      </c>
      <c r="BG540">
        <v>5.9083071399999998</v>
      </c>
      <c r="BH540">
        <v>213</v>
      </c>
      <c r="BI540">
        <v>216.97222221999999</v>
      </c>
      <c r="BJ540">
        <v>221.22619047000001</v>
      </c>
      <c r="BK540">
        <v>216.14285713999999</v>
      </c>
      <c r="BL540">
        <v>217.28571428000001</v>
      </c>
      <c r="BM540">
        <v>15.447861420000001</v>
      </c>
      <c r="BN540">
        <v>4.9265889999999999</v>
      </c>
      <c r="BO540">
        <v>0.75568614000000001</v>
      </c>
      <c r="BP540">
        <v>0.63827599999999995</v>
      </c>
      <c r="BQ540">
        <v>35.322170540000002</v>
      </c>
      <c r="BR540">
        <v>201.85714285</v>
      </c>
      <c r="BS540">
        <v>8055.3016967100002</v>
      </c>
      <c r="BT540">
        <v>38204.139918419998</v>
      </c>
      <c r="BU540">
        <v>142432.97247842001</v>
      </c>
      <c r="BV540">
        <v>1189860.9819702799</v>
      </c>
      <c r="BW540">
        <v>2288.8674559999999</v>
      </c>
      <c r="BX540">
        <v>64.451770539999998</v>
      </c>
      <c r="BY540">
        <v>9.8471567100000001</v>
      </c>
      <c r="BZ540">
        <v>118.28571427999999</v>
      </c>
      <c r="CA540">
        <v>123.19444444</v>
      </c>
      <c r="CB540">
        <v>114.89285714</v>
      </c>
      <c r="CC540">
        <v>111.45238095000001</v>
      </c>
      <c r="CD540">
        <v>105.57142856999999</v>
      </c>
      <c r="CE540">
        <v>95.714285709999999</v>
      </c>
      <c r="CF540">
        <v>103.29166666</v>
      </c>
      <c r="CG540">
        <v>96.130952379999997</v>
      </c>
      <c r="CH540">
        <v>92.869047609999996</v>
      </c>
      <c r="CI540">
        <v>87.428571419999997</v>
      </c>
      <c r="CJ540">
        <v>21.857142849999999</v>
      </c>
      <c r="CK540">
        <v>19.90277777</v>
      </c>
      <c r="CL540">
        <v>18.76190476</v>
      </c>
      <c r="CM540">
        <v>18.583333329999999</v>
      </c>
      <c r="CN540">
        <v>17.571428569999998</v>
      </c>
      <c r="CO540">
        <v>3.2698612800000002</v>
      </c>
      <c r="CP540">
        <v>86</v>
      </c>
      <c r="CQ540">
        <v>79.277777779999994</v>
      </c>
      <c r="CR540">
        <v>14.785714280000001</v>
      </c>
      <c r="CS540">
        <v>33.428571419999997</v>
      </c>
      <c r="CT540">
        <v>90.428571419999997</v>
      </c>
      <c r="CU540">
        <v>88.428571419999997</v>
      </c>
      <c r="CV540">
        <v>73.861111109999996</v>
      </c>
      <c r="CW540">
        <v>39.714285709999999</v>
      </c>
      <c r="CX540">
        <v>30.571428569999998</v>
      </c>
      <c r="CY540">
        <v>75.714285709999999</v>
      </c>
      <c r="CZ540">
        <v>82.714285709999999</v>
      </c>
      <c r="DA540">
        <v>90.857142850000002</v>
      </c>
      <c r="DB540">
        <v>624.57142856999997</v>
      </c>
      <c r="DC540">
        <v>32</v>
      </c>
      <c r="DD540">
        <v>80.714285709999999</v>
      </c>
      <c r="DE540">
        <v>87.142857140000004</v>
      </c>
      <c r="DF540">
        <v>93</v>
      </c>
      <c r="DG540">
        <v>1052</v>
      </c>
      <c r="DH540" t="e">
        <v>#N/A</v>
      </c>
      <c r="DI540" t="e">
        <v>#N/A</v>
      </c>
      <c r="DJ540" t="e">
        <v>#N/A</v>
      </c>
      <c r="DK540" t="e">
        <v>#N/A</v>
      </c>
      <c r="DL540" t="e">
        <v>#N/A</v>
      </c>
      <c r="DM540" t="e">
        <v>#N/A</v>
      </c>
      <c r="DN540" t="e">
        <v>#N/A</v>
      </c>
      <c r="DO540" t="e">
        <v>#N/A</v>
      </c>
      <c r="DP540" t="e">
        <v>#N/A</v>
      </c>
      <c r="DQ540" t="e">
        <v>#N/A</v>
      </c>
      <c r="DR540" t="e">
        <v>#N/A</v>
      </c>
      <c r="DS540" t="e">
        <v>#N/A</v>
      </c>
      <c r="DT540" t="e">
        <v>#N/A</v>
      </c>
      <c r="DU540" t="e">
        <v>#N/A</v>
      </c>
      <c r="DV540" t="e">
        <v>#N/A</v>
      </c>
      <c r="DW540" t="e">
        <v>#N/A</v>
      </c>
      <c r="DX540" t="e">
        <v>#N/A</v>
      </c>
      <c r="DY540" t="e">
        <v>#N/A</v>
      </c>
      <c r="DZ540" t="e">
        <v>#N/A</v>
      </c>
      <c r="EA540" t="e">
        <v>#N/A</v>
      </c>
      <c r="EB540" t="e">
        <v>#N/A</v>
      </c>
      <c r="EC540" t="e">
        <v>#N/A</v>
      </c>
    </row>
    <row r="541" spans="1:133" customFormat="1" x14ac:dyDescent="0.25">
      <c r="A541" t="s">
        <v>1256</v>
      </c>
      <c r="B541" t="s">
        <v>1546</v>
      </c>
      <c r="C541">
        <v>541</v>
      </c>
      <c r="D541">
        <v>427004.31893256004</v>
      </c>
      <c r="E541">
        <v>82.580246186811408</v>
      </c>
      <c r="F541">
        <v>940.29645226644175</v>
      </c>
      <c r="G541">
        <v>65098.681134022489</v>
      </c>
      <c r="H541">
        <v>84.857142850000002</v>
      </c>
      <c r="I541">
        <v>27.854012709999999</v>
      </c>
      <c r="J541">
        <v>29.425447139999999</v>
      </c>
      <c r="K541">
        <v>10.019456999999999</v>
      </c>
      <c r="L541">
        <v>6.34835057</v>
      </c>
      <c r="M541">
        <v>15219.57142857</v>
      </c>
      <c r="N541">
        <v>10980.714285710001</v>
      </c>
      <c r="O541">
        <v>10653.28571428</v>
      </c>
      <c r="P541">
        <v>10741.28571428</v>
      </c>
      <c r="Q541">
        <v>10860.85714285</v>
      </c>
      <c r="R541">
        <v>10953</v>
      </c>
      <c r="S541">
        <v>4238.8571428499999</v>
      </c>
      <c r="T541">
        <v>3820.5714285700001</v>
      </c>
      <c r="U541">
        <v>3935.5714285700001</v>
      </c>
      <c r="V541">
        <v>4004.2857142799999</v>
      </c>
      <c r="W541">
        <v>4097.2857142800003</v>
      </c>
      <c r="X541">
        <v>22.795053280000001</v>
      </c>
      <c r="Y541">
        <v>1.0895518500000001</v>
      </c>
      <c r="Z541">
        <v>11035.42857142</v>
      </c>
      <c r="AA541">
        <v>10995.142857139999</v>
      </c>
      <c r="AB541">
        <v>10787</v>
      </c>
      <c r="AC541">
        <v>10686.637699999999</v>
      </c>
      <c r="AD541">
        <v>4474.2857142800003</v>
      </c>
      <c r="AE541">
        <v>4706.5714285699996</v>
      </c>
      <c r="AF541">
        <v>4873.7142857099998</v>
      </c>
      <c r="AG541">
        <v>5100.2380857099997</v>
      </c>
      <c r="AH541">
        <v>72426.096920569995</v>
      </c>
      <c r="AI541">
        <v>13918.410517570001</v>
      </c>
      <c r="AJ541">
        <v>66.558455140000007</v>
      </c>
      <c r="AK541">
        <v>103.45405028</v>
      </c>
      <c r="AL541">
        <v>260432.31877071</v>
      </c>
      <c r="AM541">
        <v>57.907857139999997</v>
      </c>
      <c r="AN541">
        <v>3.8083275200000002</v>
      </c>
      <c r="AO541">
        <v>12.487214570000001</v>
      </c>
      <c r="AP541">
        <v>7.4316428500000002</v>
      </c>
      <c r="AQ541">
        <v>5.8063428500000001</v>
      </c>
      <c r="AR541">
        <v>5.8216000000000001</v>
      </c>
      <c r="AS541">
        <v>5.1265142800000003</v>
      </c>
      <c r="AT541">
        <v>6.41321428</v>
      </c>
      <c r="AU541">
        <v>367683.74193656998</v>
      </c>
      <c r="AV541">
        <v>297622.35392457002</v>
      </c>
      <c r="AW541">
        <v>303741.34903514001</v>
      </c>
      <c r="AX541">
        <v>331422.23961414001</v>
      </c>
      <c r="AY541">
        <v>344931.59523799998</v>
      </c>
      <c r="AZ541">
        <v>26430.69168557</v>
      </c>
      <c r="BA541">
        <v>544.62033284999995</v>
      </c>
      <c r="BB541">
        <v>5278.9566974199997</v>
      </c>
      <c r="BC541">
        <v>107.53183156999999</v>
      </c>
      <c r="BD541">
        <v>148.13470885000001</v>
      </c>
      <c r="BE541">
        <v>109251.141605</v>
      </c>
      <c r="BF541">
        <v>95349.848112570005</v>
      </c>
      <c r="BG541">
        <v>7.2046452800000003</v>
      </c>
      <c r="BH541">
        <v>1092</v>
      </c>
      <c r="BI541">
        <v>1152.5119047600001</v>
      </c>
      <c r="BJ541">
        <v>1152.7023809499999</v>
      </c>
      <c r="BK541">
        <v>1111</v>
      </c>
      <c r="BL541">
        <v>1111.1428571399999</v>
      </c>
      <c r="BM541">
        <v>17.989840000000001</v>
      </c>
      <c r="BN541">
        <v>2.5604418299999998</v>
      </c>
      <c r="BO541">
        <v>0.35768341999999997</v>
      </c>
      <c r="BP541">
        <v>0.39005499999999999</v>
      </c>
      <c r="BQ541">
        <v>33.506302490000003</v>
      </c>
      <c r="BR541">
        <v>1062</v>
      </c>
      <c r="BS541">
        <v>7735.7177385699997</v>
      </c>
      <c r="BT541">
        <v>41614.754533569998</v>
      </c>
      <c r="BU541">
        <v>149307.03743642001</v>
      </c>
      <c r="BV541">
        <v>996897.63133500004</v>
      </c>
      <c r="BW541">
        <v>2720.36314528</v>
      </c>
      <c r="BX541">
        <v>58.860085990000002</v>
      </c>
      <c r="BY541">
        <v>11.709172710000001</v>
      </c>
      <c r="BZ541">
        <v>636</v>
      </c>
      <c r="CA541">
        <v>637.54761903999997</v>
      </c>
      <c r="CB541">
        <v>626.38095238000005</v>
      </c>
      <c r="CC541">
        <v>648.15277776999994</v>
      </c>
      <c r="CD541">
        <v>598.85714284999995</v>
      </c>
      <c r="CE541">
        <v>498.21428571000001</v>
      </c>
      <c r="CF541">
        <v>501.82142857000002</v>
      </c>
      <c r="CG541">
        <v>490.65476189999998</v>
      </c>
      <c r="CH541">
        <v>509.93055555000001</v>
      </c>
      <c r="CI541">
        <v>468.71428571000001</v>
      </c>
      <c r="CJ541">
        <v>138.78571428000001</v>
      </c>
      <c r="CK541">
        <v>135.72619047000001</v>
      </c>
      <c r="CL541">
        <v>135.72619047000001</v>
      </c>
      <c r="CM541">
        <v>138.22222221999999</v>
      </c>
      <c r="CN541">
        <v>131.14285713999999</v>
      </c>
      <c r="CO541">
        <v>4.1703488499999999</v>
      </c>
      <c r="CP541">
        <v>85.142857140000004</v>
      </c>
      <c r="CQ541">
        <v>78.152777779999994</v>
      </c>
      <c r="CR541">
        <v>16.428571420000001</v>
      </c>
      <c r="CS541">
        <v>34.857142850000002</v>
      </c>
      <c r="CT541">
        <v>86.857142850000002</v>
      </c>
      <c r="CU541">
        <v>86</v>
      </c>
      <c r="CV541">
        <v>73.986111109999996</v>
      </c>
      <c r="CW541">
        <v>29.8</v>
      </c>
      <c r="CX541">
        <v>31.285714280000001</v>
      </c>
      <c r="CY541">
        <v>70.571428569999995</v>
      </c>
      <c r="CZ541">
        <v>77</v>
      </c>
      <c r="DA541">
        <v>87</v>
      </c>
      <c r="DB541">
        <v>676.28571427999998</v>
      </c>
      <c r="DC541">
        <v>30.857142849999999</v>
      </c>
      <c r="DD541">
        <v>69.857142850000002</v>
      </c>
      <c r="DE541">
        <v>76.571428569999995</v>
      </c>
      <c r="DF541">
        <v>87.714285709999999</v>
      </c>
      <c r="DG541">
        <v>753.57142856999997</v>
      </c>
      <c r="DH541" t="e">
        <v>#N/A</v>
      </c>
      <c r="DI541" t="e">
        <v>#N/A</v>
      </c>
      <c r="DJ541" t="e">
        <v>#N/A</v>
      </c>
      <c r="DK541" t="e">
        <v>#N/A</v>
      </c>
      <c r="DL541" t="e">
        <v>#N/A</v>
      </c>
      <c r="DM541" t="e">
        <v>#N/A</v>
      </c>
      <c r="DN541" t="e">
        <v>#N/A</v>
      </c>
      <c r="DO541" t="e">
        <v>#N/A</v>
      </c>
      <c r="DP541" t="e">
        <v>#N/A</v>
      </c>
      <c r="DQ541" t="e">
        <v>#N/A</v>
      </c>
      <c r="DR541" t="e">
        <v>#N/A</v>
      </c>
      <c r="DS541" t="e">
        <v>#N/A</v>
      </c>
      <c r="DT541" t="e">
        <v>#N/A</v>
      </c>
      <c r="DU541" t="e">
        <v>#N/A</v>
      </c>
      <c r="DV541" t="e">
        <v>#N/A</v>
      </c>
      <c r="DW541" t="e">
        <v>#N/A</v>
      </c>
      <c r="DX541" t="e">
        <v>#N/A</v>
      </c>
      <c r="DY541" t="e">
        <v>#N/A</v>
      </c>
      <c r="DZ541" t="e">
        <v>#N/A</v>
      </c>
      <c r="EA541" t="e">
        <v>#N/A</v>
      </c>
      <c r="EB541" t="e">
        <v>#N/A</v>
      </c>
      <c r="EC541" t="e">
        <v>#N/A</v>
      </c>
    </row>
    <row r="542" spans="1:133" customFormat="1" x14ac:dyDescent="0.25">
      <c r="A542" t="s">
        <v>1257</v>
      </c>
      <c r="B542" t="s">
        <v>1547</v>
      </c>
      <c r="C542">
        <v>542</v>
      </c>
      <c r="D542">
        <v>119402.35431376676</v>
      </c>
      <c r="E542">
        <v>105.62878342342022</v>
      </c>
      <c r="F542">
        <v>848.37008441671185</v>
      </c>
      <c r="G542">
        <v>48387.661647431116</v>
      </c>
      <c r="H542">
        <v>90</v>
      </c>
      <c r="I542">
        <v>28.784248000000002</v>
      </c>
      <c r="J542">
        <v>34.432399420000003</v>
      </c>
      <c r="K542">
        <v>7.0981937100000003</v>
      </c>
      <c r="L542">
        <v>5.1652717099999998</v>
      </c>
      <c r="M542">
        <v>6416.1428571400002</v>
      </c>
      <c r="N542">
        <v>4534.1428571400002</v>
      </c>
      <c r="O542">
        <v>4585.2857142800003</v>
      </c>
      <c r="P542">
        <v>4569.4285714199996</v>
      </c>
      <c r="Q542">
        <v>4567.2857142800003</v>
      </c>
      <c r="R542">
        <v>4553</v>
      </c>
      <c r="S542">
        <v>1882</v>
      </c>
      <c r="T542">
        <v>1492.2857142800001</v>
      </c>
      <c r="U542">
        <v>1591.5714285700001</v>
      </c>
      <c r="V542">
        <v>1647.71428571</v>
      </c>
      <c r="W542">
        <v>1747.5714285700001</v>
      </c>
      <c r="X542">
        <v>17.98956557</v>
      </c>
      <c r="Y542">
        <v>0.73803942</v>
      </c>
      <c r="Z542">
        <v>4487.1428571400002</v>
      </c>
      <c r="AA542">
        <v>4430.7142857099998</v>
      </c>
      <c r="AB542">
        <v>4427</v>
      </c>
      <c r="AC542">
        <v>4402.2627142800002</v>
      </c>
      <c r="AD542">
        <v>1999.71428571</v>
      </c>
      <c r="AE542">
        <v>2145.1428571400002</v>
      </c>
      <c r="AF542">
        <v>2292</v>
      </c>
      <c r="AG542">
        <v>2425.5014999999999</v>
      </c>
      <c r="AH542">
        <v>58006.847556280001</v>
      </c>
      <c r="AI542">
        <v>8549.3390427100003</v>
      </c>
      <c r="AJ542">
        <v>-58.945408999999998</v>
      </c>
      <c r="AK542">
        <v>52.331084279999999</v>
      </c>
      <c r="AL542">
        <v>201569.72025314</v>
      </c>
      <c r="AM542">
        <v>62.601714280000003</v>
      </c>
      <c r="AN542">
        <v>1.71082998</v>
      </c>
      <c r="AO542">
        <v>3.2585041399999999</v>
      </c>
      <c r="AP542">
        <v>-13.01354285</v>
      </c>
      <c r="AQ542">
        <v>-5.7629285699999997</v>
      </c>
      <c r="AR542">
        <v>-8.1904285699999999</v>
      </c>
      <c r="AS542">
        <v>-12.808071419999999</v>
      </c>
      <c r="AT542">
        <v>-13.135514280000001</v>
      </c>
      <c r="AU542">
        <v>233480.96736014</v>
      </c>
      <c r="AV542">
        <v>207200.21599385</v>
      </c>
      <c r="AW542">
        <v>207301.272394</v>
      </c>
      <c r="AX542">
        <v>218772.85187327999</v>
      </c>
      <c r="AY542">
        <v>220329.65973357001</v>
      </c>
      <c r="AZ542">
        <v>16174.068487</v>
      </c>
      <c r="BA542">
        <v>330.26275428000002</v>
      </c>
      <c r="BB542">
        <v>2416.4136697099998</v>
      </c>
      <c r="BC542">
        <v>126.66716785</v>
      </c>
      <c r="BD542">
        <v>94.217061849999993</v>
      </c>
      <c r="BE542">
        <v>67730.055338709994</v>
      </c>
      <c r="BF542">
        <v>56129.78874371</v>
      </c>
      <c r="BG542">
        <v>6.9765057099999996</v>
      </c>
      <c r="BH542">
        <v>433.85714285</v>
      </c>
      <c r="BI542">
        <v>447.29761903999997</v>
      </c>
      <c r="BJ542">
        <v>459.58333333000002</v>
      </c>
      <c r="BK542">
        <v>443.85714285</v>
      </c>
      <c r="BL542">
        <v>434</v>
      </c>
      <c r="BM542">
        <v>16.656917849999999</v>
      </c>
      <c r="BN542">
        <v>4.6613078000000003</v>
      </c>
      <c r="BO542">
        <v>0.32018466000000001</v>
      </c>
      <c r="BP542">
        <v>0.74421914</v>
      </c>
      <c r="BQ542">
        <v>34.378762760000001</v>
      </c>
      <c r="BR542">
        <v>289.42857142000003</v>
      </c>
      <c r="BS542">
        <v>5529.4428062799998</v>
      </c>
      <c r="BT542">
        <v>38113.520224849999</v>
      </c>
      <c r="BU542">
        <v>132453.46605141999</v>
      </c>
      <c r="BV542">
        <v>1123735.2605645701</v>
      </c>
      <c r="BW542">
        <v>1801.35306642</v>
      </c>
      <c r="BX542">
        <v>63.49633128</v>
      </c>
      <c r="BY542">
        <v>8.9762235700000002</v>
      </c>
      <c r="BZ542">
        <v>238.85714285</v>
      </c>
      <c r="CA542">
        <v>206.78571428000001</v>
      </c>
      <c r="CB542">
        <v>241.66666666</v>
      </c>
      <c r="CC542">
        <v>206.03571428000001</v>
      </c>
      <c r="CD542">
        <v>215.78571428000001</v>
      </c>
      <c r="CE542">
        <v>182.07142856999999</v>
      </c>
      <c r="CF542">
        <v>158.90476190000001</v>
      </c>
      <c r="CG542">
        <v>183.04166666</v>
      </c>
      <c r="CH542">
        <v>155.63095238</v>
      </c>
      <c r="CI542">
        <v>162.07142856999999</v>
      </c>
      <c r="CJ542">
        <v>56.928571419999997</v>
      </c>
      <c r="CK542">
        <v>47.880952379999997</v>
      </c>
      <c r="CL542">
        <v>58.625</v>
      </c>
      <c r="CM542">
        <v>50.404761899999997</v>
      </c>
      <c r="CN542">
        <v>53.214285709999999</v>
      </c>
      <c r="CO542">
        <v>3.4874131400000001</v>
      </c>
      <c r="CP542">
        <v>85.428571419999997</v>
      </c>
      <c r="CQ542">
        <v>77.018749999999997</v>
      </c>
      <c r="CR542">
        <v>11</v>
      </c>
      <c r="CS542">
        <v>33.571428570000002</v>
      </c>
      <c r="CT542">
        <v>87.571428569999995</v>
      </c>
      <c r="CU542">
        <v>84.142857140000004</v>
      </c>
      <c r="CV542">
        <v>80.757222220000003</v>
      </c>
      <c r="CW542">
        <v>45.285714280000001</v>
      </c>
      <c r="CX542">
        <v>35</v>
      </c>
      <c r="CY542">
        <v>67.857142850000002</v>
      </c>
      <c r="CZ542">
        <v>74.428571419999997</v>
      </c>
      <c r="DA542">
        <v>86.857142850000002</v>
      </c>
      <c r="DB542">
        <v>386.5</v>
      </c>
      <c r="DC542">
        <v>34.428571419999997</v>
      </c>
      <c r="DD542">
        <v>68.428571419999997</v>
      </c>
      <c r="DE542">
        <v>74.428571419999997</v>
      </c>
      <c r="DF542">
        <v>86.714285709999999</v>
      </c>
      <c r="DG542">
        <v>560</v>
      </c>
      <c r="DH542" t="e">
        <v>#N/A</v>
      </c>
      <c r="DI542" t="e">
        <v>#N/A</v>
      </c>
      <c r="DJ542" t="e">
        <v>#N/A</v>
      </c>
      <c r="DK542" t="e">
        <v>#N/A</v>
      </c>
      <c r="DL542" t="e">
        <v>#N/A</v>
      </c>
      <c r="DM542" t="e">
        <v>#N/A</v>
      </c>
      <c r="DN542" t="e">
        <v>#N/A</v>
      </c>
      <c r="DO542" t="e">
        <v>#N/A</v>
      </c>
      <c r="DP542" t="e">
        <v>#N/A</v>
      </c>
      <c r="DQ542" t="e">
        <v>#N/A</v>
      </c>
      <c r="DR542" t="e">
        <v>#N/A</v>
      </c>
      <c r="DS542" t="e">
        <v>#N/A</v>
      </c>
      <c r="DT542" t="e">
        <v>#N/A</v>
      </c>
      <c r="DU542" t="e">
        <v>#N/A</v>
      </c>
      <c r="DV542" t="e">
        <v>#N/A</v>
      </c>
      <c r="DW542" t="e">
        <v>#N/A</v>
      </c>
      <c r="DX542" t="e">
        <v>#N/A</v>
      </c>
      <c r="DY542" t="e">
        <v>#N/A</v>
      </c>
      <c r="DZ542" t="e">
        <v>#N/A</v>
      </c>
      <c r="EA542" t="e">
        <v>#N/A</v>
      </c>
      <c r="EB542" t="e">
        <v>#N/A</v>
      </c>
      <c r="EC542" t="e">
        <v>#N/A</v>
      </c>
    </row>
    <row r="543" spans="1:133" customFormat="1" x14ac:dyDescent="0.25">
      <c r="A543" t="s">
        <v>1258</v>
      </c>
      <c r="B543" t="s">
        <v>1548</v>
      </c>
      <c r="C543">
        <v>543</v>
      </c>
      <c r="D543">
        <v>198065.93318827974</v>
      </c>
      <c r="E543">
        <v>81.460099632841235</v>
      </c>
      <c r="F543">
        <v>1040.5691012079276</v>
      </c>
      <c r="G543">
        <v>68579.90743466391</v>
      </c>
      <c r="H543">
        <v>87.571428569999995</v>
      </c>
      <c r="I543">
        <v>27.73936157</v>
      </c>
      <c r="J543">
        <v>27.66965257</v>
      </c>
      <c r="K543">
        <v>9.0781934199999998</v>
      </c>
      <c r="L543">
        <v>6.0070387099999998</v>
      </c>
      <c r="M543">
        <v>8758.4285714199996</v>
      </c>
      <c r="N543">
        <v>6363.4285714199996</v>
      </c>
      <c r="O543">
        <v>6179.4285714199996</v>
      </c>
      <c r="P543">
        <v>6229.8571428499999</v>
      </c>
      <c r="Q543">
        <v>6305.7142857099998</v>
      </c>
      <c r="R543">
        <v>6351.1428571400002</v>
      </c>
      <c r="S543">
        <v>2395</v>
      </c>
      <c r="T543">
        <v>2119</v>
      </c>
      <c r="U543">
        <v>2180</v>
      </c>
      <c r="V543">
        <v>2211.2857142799999</v>
      </c>
      <c r="W543">
        <v>2288</v>
      </c>
      <c r="X543">
        <v>21.676210999999999</v>
      </c>
      <c r="Y543">
        <v>1.00040014</v>
      </c>
      <c r="Z543">
        <v>6371.1428571400002</v>
      </c>
      <c r="AA543">
        <v>6345.7142857099998</v>
      </c>
      <c r="AB543">
        <v>6207</v>
      </c>
      <c r="AC543">
        <v>6189.9537</v>
      </c>
      <c r="AD543">
        <v>2567</v>
      </c>
      <c r="AE543">
        <v>2722.8571428499999</v>
      </c>
      <c r="AF543">
        <v>2796.8571428499999</v>
      </c>
      <c r="AG543">
        <v>2957.8054000000002</v>
      </c>
      <c r="AH543">
        <v>64643.630850280002</v>
      </c>
      <c r="AI543">
        <v>11752.164757709999</v>
      </c>
      <c r="AJ543">
        <v>-0.66897485000000001</v>
      </c>
      <c r="AK543">
        <v>95.577009140000001</v>
      </c>
      <c r="AL543">
        <v>235148.87662142</v>
      </c>
      <c r="AM543">
        <v>51.373857139999998</v>
      </c>
      <c r="AN543">
        <v>2.2737050700000001</v>
      </c>
      <c r="AO543">
        <v>11.31273614</v>
      </c>
      <c r="AP543">
        <v>-1.6523714199999999</v>
      </c>
      <c r="AQ543">
        <v>-3.1007571399999998</v>
      </c>
      <c r="AR543">
        <v>-2.3625285699999998</v>
      </c>
      <c r="AS543">
        <v>-2.23788571</v>
      </c>
      <c r="AT543">
        <v>-1.4472142800000001</v>
      </c>
      <c r="AU543">
        <v>378962.18296885001</v>
      </c>
      <c r="AV543">
        <v>306924.16197041998</v>
      </c>
      <c r="AW543">
        <v>320738.75177084998</v>
      </c>
      <c r="AX543">
        <v>362452.93092984997</v>
      </c>
      <c r="AY543">
        <v>389480.05678871</v>
      </c>
      <c r="AZ543">
        <v>23150.763757280001</v>
      </c>
      <c r="BA543">
        <v>758.57391256999995</v>
      </c>
      <c r="BB543">
        <v>4357.0100318499999</v>
      </c>
      <c r="BC543">
        <v>116.07067771</v>
      </c>
      <c r="BD543">
        <v>129.81394671000001</v>
      </c>
      <c r="BE543">
        <v>102537.539808</v>
      </c>
      <c r="BF543">
        <v>84146.847864850002</v>
      </c>
      <c r="BG543">
        <v>6.1517218500000004</v>
      </c>
      <c r="BH543">
        <v>543.85714284999995</v>
      </c>
      <c r="BI543">
        <v>549.77380951999999</v>
      </c>
      <c r="BJ543">
        <v>557.63095237000005</v>
      </c>
      <c r="BK543">
        <v>526</v>
      </c>
      <c r="BL543">
        <v>513</v>
      </c>
      <c r="BM543">
        <v>15.606628280000001</v>
      </c>
      <c r="BN543">
        <v>3.3659631600000002</v>
      </c>
      <c r="BO543">
        <v>0.39526485</v>
      </c>
      <c r="BP543">
        <v>0.36057185000000003</v>
      </c>
      <c r="BQ543">
        <v>40.869636020000002</v>
      </c>
      <c r="BR543">
        <v>403.85714285</v>
      </c>
      <c r="BS543">
        <v>6295.1050631400003</v>
      </c>
      <c r="BT543">
        <v>35886.461510000001</v>
      </c>
      <c r="BU543">
        <v>130844.05157970999</v>
      </c>
      <c r="BV543">
        <v>1085758.25934571</v>
      </c>
      <c r="BW543">
        <v>2299.2709020000002</v>
      </c>
      <c r="BX543">
        <v>94.548541069999999</v>
      </c>
      <c r="BY543">
        <v>9.0970802800000001</v>
      </c>
      <c r="BZ543">
        <v>293.64285713999999</v>
      </c>
      <c r="CA543">
        <v>301.21428571000001</v>
      </c>
      <c r="CB543">
        <v>298.26190475999999</v>
      </c>
      <c r="CC543">
        <v>290.27380951999999</v>
      </c>
      <c r="CD543">
        <v>292.42857142000003</v>
      </c>
      <c r="CE543">
        <v>220.85714285</v>
      </c>
      <c r="CF543">
        <v>237.02380951999999</v>
      </c>
      <c r="CG543">
        <v>230.86904761</v>
      </c>
      <c r="CH543">
        <v>221.26190475999999</v>
      </c>
      <c r="CI543">
        <v>221</v>
      </c>
      <c r="CJ543">
        <v>73.785714279999993</v>
      </c>
      <c r="CK543">
        <v>64.190476189999998</v>
      </c>
      <c r="CL543">
        <v>67.392857140000004</v>
      </c>
      <c r="CM543">
        <v>69.011904759999993</v>
      </c>
      <c r="CN543">
        <v>72.142857140000004</v>
      </c>
      <c r="CO543">
        <v>3.3158827099999999</v>
      </c>
      <c r="CP543">
        <v>85.5</v>
      </c>
      <c r="CQ543">
        <v>77.961111110000004</v>
      </c>
      <c r="CR543">
        <v>16.25</v>
      </c>
      <c r="CS543">
        <v>30.714285709999999</v>
      </c>
      <c r="CT543">
        <v>83</v>
      </c>
      <c r="CU543">
        <v>82.714285709999999</v>
      </c>
      <c r="CV543">
        <v>80.337962959999999</v>
      </c>
      <c r="CW543">
        <v>63</v>
      </c>
      <c r="CX543">
        <v>28.14285714</v>
      </c>
      <c r="CY543">
        <v>64</v>
      </c>
      <c r="CZ543">
        <v>73.714285709999999</v>
      </c>
      <c r="DA543">
        <v>83</v>
      </c>
      <c r="DB543">
        <v>662.28571427999998</v>
      </c>
      <c r="DC543">
        <v>27.14285714</v>
      </c>
      <c r="DD543">
        <v>63.285714280000001</v>
      </c>
      <c r="DE543">
        <v>71.428571419999997</v>
      </c>
      <c r="DF543">
        <v>83.285714279999993</v>
      </c>
      <c r="DG543">
        <v>694.78571427999998</v>
      </c>
      <c r="DH543" t="e">
        <v>#N/A</v>
      </c>
      <c r="DI543" t="e">
        <v>#N/A</v>
      </c>
      <c r="DJ543" t="e">
        <v>#N/A</v>
      </c>
      <c r="DK543" t="e">
        <v>#N/A</v>
      </c>
      <c r="DL543" t="e">
        <v>#N/A</v>
      </c>
      <c r="DM543" t="e">
        <v>#N/A</v>
      </c>
      <c r="DN543" t="e">
        <v>#N/A</v>
      </c>
      <c r="DO543" t="e">
        <v>#N/A</v>
      </c>
      <c r="DP543" t="e">
        <v>#N/A</v>
      </c>
      <c r="DQ543" t="e">
        <v>#N/A</v>
      </c>
      <c r="DR543" t="e">
        <v>#N/A</v>
      </c>
      <c r="DS543" t="e">
        <v>#N/A</v>
      </c>
      <c r="DT543" t="e">
        <v>#N/A</v>
      </c>
      <c r="DU543" t="e">
        <v>#N/A</v>
      </c>
      <c r="DV543" t="e">
        <v>#N/A</v>
      </c>
      <c r="DW543" t="e">
        <v>#N/A</v>
      </c>
      <c r="DX543" t="e">
        <v>#N/A</v>
      </c>
      <c r="DY543" t="e">
        <v>#N/A</v>
      </c>
      <c r="DZ543" t="e">
        <v>#N/A</v>
      </c>
      <c r="EA543" t="e">
        <v>#N/A</v>
      </c>
      <c r="EB543" t="e">
        <v>#N/A</v>
      </c>
      <c r="EC543" t="e">
        <v>#N/A</v>
      </c>
    </row>
    <row r="544" spans="1:133" customFormat="1" x14ac:dyDescent="0.25">
      <c r="A544" t="s">
        <v>1259</v>
      </c>
      <c r="B544" t="s">
        <v>1549</v>
      </c>
      <c r="C544">
        <v>544</v>
      </c>
      <c r="D544">
        <v>111684.84472625444</v>
      </c>
      <c r="E544">
        <v>56.458419322218873</v>
      </c>
      <c r="F544">
        <v>1467.9072025102002</v>
      </c>
      <c r="G544">
        <v>40521.332488166241</v>
      </c>
      <c r="H544">
        <v>78.857142850000002</v>
      </c>
      <c r="I544">
        <v>27.962095850000001</v>
      </c>
      <c r="J544">
        <v>23.830141709999999</v>
      </c>
      <c r="K544">
        <v>10.822265850000001</v>
      </c>
      <c r="L544">
        <v>7.0241068499999999</v>
      </c>
      <c r="M544">
        <v>6551.7142857099998</v>
      </c>
      <c r="N544">
        <v>4719.5714285699996</v>
      </c>
      <c r="O544">
        <v>4636.1428571400002</v>
      </c>
      <c r="P544">
        <v>4665.5714285699996</v>
      </c>
      <c r="Q544">
        <v>4700.8571428499999</v>
      </c>
      <c r="R544">
        <v>4724.5714285699996</v>
      </c>
      <c r="S544">
        <v>1832.1428571399999</v>
      </c>
      <c r="T544">
        <v>1638</v>
      </c>
      <c r="U544">
        <v>1688.8571428499999</v>
      </c>
      <c r="V544">
        <v>1713.8571428499999</v>
      </c>
      <c r="W544">
        <v>1770.71428571</v>
      </c>
      <c r="X544">
        <v>25.140674279999999</v>
      </c>
      <c r="Y544">
        <v>1.22638728</v>
      </c>
      <c r="Z544">
        <v>4706.2857142800003</v>
      </c>
      <c r="AA544">
        <v>4659</v>
      </c>
      <c r="AB544">
        <v>4608</v>
      </c>
      <c r="AC544">
        <v>4544.6377571399998</v>
      </c>
      <c r="AD544">
        <v>1925</v>
      </c>
      <c r="AE544">
        <v>2031.5714285700001</v>
      </c>
      <c r="AF544">
        <v>2123.2857142799999</v>
      </c>
      <c r="AG544">
        <v>2240.6561000000002</v>
      </c>
      <c r="AH544">
        <v>71578.605103850001</v>
      </c>
      <c r="AI544">
        <v>15078.71967257</v>
      </c>
      <c r="AJ544">
        <v>20.253705419999999</v>
      </c>
      <c r="AK544">
        <v>63.906423850000003</v>
      </c>
      <c r="AL544">
        <v>256552.16199485</v>
      </c>
      <c r="AM544">
        <v>55.17814285</v>
      </c>
      <c r="AN544">
        <v>2.9356112599999999</v>
      </c>
      <c r="AO544">
        <v>10.78844642</v>
      </c>
      <c r="AP544">
        <v>5.23814285</v>
      </c>
      <c r="AQ544">
        <v>2.5351142800000002</v>
      </c>
      <c r="AR544">
        <v>2.73397142</v>
      </c>
      <c r="AS544">
        <v>2.8096428499999999</v>
      </c>
      <c r="AT544">
        <v>6.0376285699999999</v>
      </c>
      <c r="AU544">
        <v>396681.96194613999</v>
      </c>
      <c r="AV544">
        <v>318306.22542614001</v>
      </c>
      <c r="AW544">
        <v>322515.49240642</v>
      </c>
      <c r="AX544">
        <v>341065.49580014002</v>
      </c>
      <c r="AY544">
        <v>358267.07414227998</v>
      </c>
      <c r="AZ544">
        <v>24104.260534419998</v>
      </c>
      <c r="BA544">
        <v>975.28031313999998</v>
      </c>
      <c r="BB544">
        <v>5108.6233341400002</v>
      </c>
      <c r="BC544">
        <v>126.17897557000001</v>
      </c>
      <c r="BD544">
        <v>232.67565200000001</v>
      </c>
      <c r="BE544">
        <v>109955.60820928001</v>
      </c>
      <c r="BF544">
        <v>86225.294025419993</v>
      </c>
      <c r="BG544">
        <v>6.3144461400000003</v>
      </c>
      <c r="BH544">
        <v>413.28571427999998</v>
      </c>
      <c r="BI544">
        <v>421.20238095000002</v>
      </c>
      <c r="BJ544">
        <v>435.36904761</v>
      </c>
      <c r="BK544">
        <v>431.14285713999999</v>
      </c>
      <c r="BL544">
        <v>428.14285713999999</v>
      </c>
      <c r="BM544">
        <v>15.741536</v>
      </c>
      <c r="BN544">
        <v>1.3985076599999999</v>
      </c>
      <c r="BO544">
        <v>0.55326114000000004</v>
      </c>
      <c r="BP544">
        <v>0.29070870999999998</v>
      </c>
      <c r="BQ544">
        <v>29.91253111</v>
      </c>
      <c r="BR544">
        <v>311.14285713999999</v>
      </c>
      <c r="BS544">
        <v>8572.0034582799999</v>
      </c>
      <c r="BT544">
        <v>40525.686169139997</v>
      </c>
      <c r="BU544">
        <v>145161.04086370999</v>
      </c>
      <c r="BV544">
        <v>1035029.97687328</v>
      </c>
      <c r="BW544">
        <v>1578.4606098500001</v>
      </c>
      <c r="BX544">
        <v>45.102236670000003</v>
      </c>
      <c r="BY544">
        <v>10.94702571</v>
      </c>
      <c r="BZ544">
        <v>255.21428571000001</v>
      </c>
      <c r="CA544">
        <v>252.06944444000001</v>
      </c>
      <c r="CB544">
        <v>238.59722221999999</v>
      </c>
      <c r="CC544">
        <v>237.47222221999999</v>
      </c>
      <c r="CD544">
        <v>233.57142856999999</v>
      </c>
      <c r="CE544">
        <v>199.85714285</v>
      </c>
      <c r="CF544">
        <v>201.04166666</v>
      </c>
      <c r="CG544">
        <v>189.75</v>
      </c>
      <c r="CH544">
        <v>188.72222221999999</v>
      </c>
      <c r="CI544">
        <v>185.71428571000001</v>
      </c>
      <c r="CJ544">
        <v>54.285714280000001</v>
      </c>
      <c r="CK544">
        <v>51.02777777</v>
      </c>
      <c r="CL544">
        <v>48.847222219999999</v>
      </c>
      <c r="CM544">
        <v>48.75</v>
      </c>
      <c r="CN544">
        <v>47.571428570000002</v>
      </c>
      <c r="CO544">
        <v>3.9071981400000002</v>
      </c>
      <c r="CP544">
        <v>86.142857140000004</v>
      </c>
      <c r="CQ544">
        <v>77.472222220000006</v>
      </c>
      <c r="CR544">
        <v>15.25</v>
      </c>
      <c r="CS544">
        <v>31</v>
      </c>
      <c r="CT544">
        <v>88.428571419999997</v>
      </c>
      <c r="CU544">
        <v>87.285714279999993</v>
      </c>
      <c r="CV544">
        <v>71.277777779999994</v>
      </c>
      <c r="CW544">
        <v>49.666666659999997</v>
      </c>
      <c r="CX544">
        <v>30.14285714</v>
      </c>
      <c r="CY544">
        <v>68</v>
      </c>
      <c r="CZ544">
        <v>76.714285709999999</v>
      </c>
      <c r="DA544">
        <v>84</v>
      </c>
      <c r="DB544">
        <v>575.33333332999996</v>
      </c>
      <c r="DC544">
        <v>30</v>
      </c>
      <c r="DD544">
        <v>68</v>
      </c>
      <c r="DE544">
        <v>79.285714279999993</v>
      </c>
      <c r="DF544">
        <v>85</v>
      </c>
      <c r="DG544">
        <v>690.85714284999995</v>
      </c>
      <c r="DH544" t="e">
        <v>#N/A</v>
      </c>
      <c r="DI544" t="e">
        <v>#N/A</v>
      </c>
      <c r="DJ544" t="e">
        <v>#N/A</v>
      </c>
      <c r="DK544" t="e">
        <v>#N/A</v>
      </c>
      <c r="DL544" t="e">
        <v>#N/A</v>
      </c>
      <c r="DM544" t="e">
        <v>#N/A</v>
      </c>
      <c r="DN544" t="e">
        <v>#N/A</v>
      </c>
      <c r="DO544" t="e">
        <v>#N/A</v>
      </c>
      <c r="DP544" t="e">
        <v>#N/A</v>
      </c>
      <c r="DQ544" t="e">
        <v>#N/A</v>
      </c>
      <c r="DR544" t="e">
        <v>#N/A</v>
      </c>
      <c r="DS544" t="e">
        <v>#N/A</v>
      </c>
      <c r="DT544" t="e">
        <v>#N/A</v>
      </c>
      <c r="DU544" t="e">
        <v>#N/A</v>
      </c>
      <c r="DV544" t="e">
        <v>#N/A</v>
      </c>
      <c r="DW544" t="e">
        <v>#N/A</v>
      </c>
      <c r="DX544" t="e">
        <v>#N/A</v>
      </c>
      <c r="DY544" t="e">
        <v>#N/A</v>
      </c>
      <c r="DZ544" t="e">
        <v>#N/A</v>
      </c>
      <c r="EA544" t="e">
        <v>#N/A</v>
      </c>
      <c r="EB544" t="e">
        <v>#N/A</v>
      </c>
      <c r="EC544" t="e">
        <v>#N/A</v>
      </c>
    </row>
    <row r="545" spans="1:133" customFormat="1" x14ac:dyDescent="0.25">
      <c r="A545" t="s">
        <v>1260</v>
      </c>
      <c r="B545" t="s">
        <v>1550</v>
      </c>
      <c r="C545">
        <v>545</v>
      </c>
      <c r="D545">
        <v>56402.989013760001</v>
      </c>
      <c r="E545">
        <v>83.21960078525224</v>
      </c>
      <c r="F545">
        <v>1257.3757718348759</v>
      </c>
      <c r="G545">
        <v>47446.326898658648</v>
      </c>
      <c r="H545">
        <v>66</v>
      </c>
      <c r="I545">
        <v>28.82888457</v>
      </c>
      <c r="J545">
        <v>18.463608709999999</v>
      </c>
      <c r="K545">
        <v>14.19777285</v>
      </c>
      <c r="L545">
        <v>8.5355340000000002</v>
      </c>
      <c r="M545">
        <v>2057.5714285700001</v>
      </c>
      <c r="N545">
        <v>1471.42857142</v>
      </c>
      <c r="O545">
        <v>1468.8571428499999</v>
      </c>
      <c r="P545">
        <v>1472.2857142800001</v>
      </c>
      <c r="Q545">
        <v>1477.1428571399999</v>
      </c>
      <c r="R545">
        <v>1477.42857142</v>
      </c>
      <c r="S545">
        <v>586.14285714000005</v>
      </c>
      <c r="T545">
        <v>551.42857142000003</v>
      </c>
      <c r="U545">
        <v>564</v>
      </c>
      <c r="V545">
        <v>563.28571427999998</v>
      </c>
      <c r="W545">
        <v>572.57142856999997</v>
      </c>
      <c r="X545">
        <v>29.648239570000001</v>
      </c>
      <c r="Y545">
        <v>1.4679151399999999</v>
      </c>
      <c r="Z545">
        <v>1452.8571428499999</v>
      </c>
      <c r="AA545">
        <v>1428.2857142800001</v>
      </c>
      <c r="AB545">
        <v>1409.2857142800001</v>
      </c>
      <c r="AC545">
        <v>1405.0508</v>
      </c>
      <c r="AD545">
        <v>620.71428571000001</v>
      </c>
      <c r="AE545">
        <v>651.42857142000003</v>
      </c>
      <c r="AF545">
        <v>665.57142856999997</v>
      </c>
      <c r="AG545">
        <v>688.39941427999997</v>
      </c>
      <c r="AH545">
        <v>84655.074453709996</v>
      </c>
      <c r="AI545">
        <v>20871.694553140002</v>
      </c>
      <c r="AJ545">
        <v>5.8874527099999998</v>
      </c>
      <c r="AK545">
        <v>138.16102642000001</v>
      </c>
      <c r="AL545">
        <v>296688.30724071001</v>
      </c>
      <c r="AM545">
        <v>53.784333330000003</v>
      </c>
      <c r="AN545">
        <v>1.71850214</v>
      </c>
      <c r="AO545">
        <v>12.72958642</v>
      </c>
      <c r="AP545">
        <v>4.3772714199999996</v>
      </c>
      <c r="AQ545">
        <v>10.15092857</v>
      </c>
      <c r="AR545">
        <v>6.1026428499999996</v>
      </c>
      <c r="AS545">
        <v>3.1651714200000001</v>
      </c>
      <c r="AT545">
        <v>5.8607142799999998</v>
      </c>
      <c r="AU545">
        <v>462663.80515685002</v>
      </c>
      <c r="AV545">
        <v>325746.22411399998</v>
      </c>
      <c r="AW545">
        <v>341072.23421671003</v>
      </c>
      <c r="AX545">
        <v>398164.91022557003</v>
      </c>
      <c r="AY545">
        <v>428405.33445641998</v>
      </c>
      <c r="AZ545">
        <v>34404.60168</v>
      </c>
      <c r="BA545">
        <v>1311.3637191400001</v>
      </c>
      <c r="BB545">
        <v>8898.8166342799996</v>
      </c>
      <c r="BC545">
        <v>107.24343585</v>
      </c>
      <c r="BD545">
        <v>131.01390914000001</v>
      </c>
      <c r="BE545">
        <v>143819.37453</v>
      </c>
      <c r="BF545">
        <v>120297.42091985</v>
      </c>
      <c r="BG545">
        <v>7.5390727100000001</v>
      </c>
      <c r="BH545">
        <v>153.28571428000001</v>
      </c>
      <c r="BI545">
        <v>174.01388888</v>
      </c>
      <c r="BJ545">
        <v>168.08333332999999</v>
      </c>
      <c r="BK545">
        <v>155.42857142</v>
      </c>
      <c r="BL545">
        <v>151.28571428000001</v>
      </c>
      <c r="BM545">
        <v>18.76507728</v>
      </c>
      <c r="BN545">
        <v>3.1951529999999999</v>
      </c>
      <c r="BO545">
        <v>0.72614179999999995</v>
      </c>
      <c r="BP545">
        <v>0.63110449999999996</v>
      </c>
      <c r="BQ545">
        <v>32.193486880000002</v>
      </c>
      <c r="BR545">
        <v>146</v>
      </c>
      <c r="BS545">
        <v>10285.16595957</v>
      </c>
      <c r="BT545">
        <v>42953.270164419999</v>
      </c>
      <c r="BU545">
        <v>150924.55022241999</v>
      </c>
      <c r="BV545">
        <v>1303106.0441284201</v>
      </c>
      <c r="BW545">
        <v>1951.8120312799999</v>
      </c>
      <c r="BX545">
        <v>43.10849967</v>
      </c>
      <c r="BY545">
        <v>12.387738000000001</v>
      </c>
      <c r="BZ545">
        <v>84.642857140000004</v>
      </c>
      <c r="CA545">
        <v>84.607142850000002</v>
      </c>
      <c r="CB545">
        <v>82.380952379999997</v>
      </c>
      <c r="CC545">
        <v>78.130952379999997</v>
      </c>
      <c r="CD545">
        <v>85.642857140000004</v>
      </c>
      <c r="CE545">
        <v>74.583333330000002</v>
      </c>
      <c r="CF545">
        <v>66.869047609999996</v>
      </c>
      <c r="CG545">
        <v>66.369047609999996</v>
      </c>
      <c r="CH545">
        <v>62.142857139999997</v>
      </c>
      <c r="CI545">
        <v>66.357142850000002</v>
      </c>
      <c r="CJ545">
        <v>21.416666660000001</v>
      </c>
      <c r="CK545">
        <v>17.738095229999999</v>
      </c>
      <c r="CL545">
        <v>16.01190476</v>
      </c>
      <c r="CM545">
        <v>15.988095230000001</v>
      </c>
      <c r="CN545">
        <v>19.14285714</v>
      </c>
      <c r="CO545">
        <v>4.05852828</v>
      </c>
      <c r="CP545">
        <v>85.428571419999997</v>
      </c>
      <c r="CQ545">
        <v>74.481331170000004</v>
      </c>
      <c r="CR545">
        <v>16.5</v>
      </c>
      <c r="CS545">
        <v>34</v>
      </c>
      <c r="CT545">
        <v>90.857142850000002</v>
      </c>
      <c r="CU545">
        <v>90.428571419999997</v>
      </c>
      <c r="CV545">
        <v>75.081018510000007</v>
      </c>
      <c r="CW545">
        <v>34.666666659999997</v>
      </c>
      <c r="CX545">
        <v>22.714285709999999</v>
      </c>
      <c r="CY545">
        <v>67.428571419999997</v>
      </c>
      <c r="CZ545">
        <v>77.285714279999993</v>
      </c>
      <c r="DA545">
        <v>83.714285709999999</v>
      </c>
      <c r="DB545">
        <v>587.08333332999996</v>
      </c>
      <c r="DC545">
        <v>23.285714280000001</v>
      </c>
      <c r="DD545">
        <v>68.714285709999999</v>
      </c>
      <c r="DE545">
        <v>78.428571419999997</v>
      </c>
      <c r="DF545">
        <v>86.714285709999999</v>
      </c>
      <c r="DG545">
        <v>719.85714284999995</v>
      </c>
      <c r="DH545" t="e">
        <v>#N/A</v>
      </c>
      <c r="DI545" t="e">
        <v>#N/A</v>
      </c>
      <c r="DJ545" t="e">
        <v>#N/A</v>
      </c>
      <c r="DK545" t="e">
        <v>#N/A</v>
      </c>
      <c r="DL545" t="e">
        <v>#N/A</v>
      </c>
      <c r="DM545" t="e">
        <v>#N/A</v>
      </c>
      <c r="DN545" t="e">
        <v>#N/A</v>
      </c>
      <c r="DO545" t="e">
        <v>#N/A</v>
      </c>
      <c r="DP545" t="e">
        <v>#N/A</v>
      </c>
      <c r="DQ545" t="e">
        <v>#N/A</v>
      </c>
      <c r="DR545" t="e">
        <v>#N/A</v>
      </c>
      <c r="DS545" t="e">
        <v>#N/A</v>
      </c>
      <c r="DT545" t="e">
        <v>#N/A</v>
      </c>
      <c r="DU545" t="e">
        <v>#N/A</v>
      </c>
      <c r="DV545" t="e">
        <v>#N/A</v>
      </c>
      <c r="DW545" t="e">
        <v>#N/A</v>
      </c>
      <c r="DX545" t="e">
        <v>#N/A</v>
      </c>
      <c r="DY545" t="e">
        <v>#N/A</v>
      </c>
      <c r="DZ545" t="e">
        <v>#N/A</v>
      </c>
      <c r="EA545" t="e">
        <v>#N/A</v>
      </c>
      <c r="EB545" t="e">
        <v>#N/A</v>
      </c>
      <c r="EC545" t="e">
        <v>#N/A</v>
      </c>
    </row>
    <row r="546" spans="1:133" customFormat="1" x14ac:dyDescent="0.25">
      <c r="A546" t="s">
        <v>1261</v>
      </c>
      <c r="B546" t="s">
        <v>1551</v>
      </c>
      <c r="C546">
        <v>546</v>
      </c>
      <c r="D546">
        <v>101277.35216469962</v>
      </c>
      <c r="E546">
        <v>98.339955411254564</v>
      </c>
      <c r="F546">
        <v>947.45693768157275</v>
      </c>
      <c r="G546">
        <v>71166.415076384175</v>
      </c>
      <c r="H546">
        <v>78.285714279999993</v>
      </c>
      <c r="I546">
        <v>28.540176280000001</v>
      </c>
      <c r="J546">
        <v>20.732562569999999</v>
      </c>
      <c r="K546">
        <v>11.48350842</v>
      </c>
      <c r="L546">
        <v>7.5379637099999997</v>
      </c>
      <c r="M546">
        <v>3721.2857142799999</v>
      </c>
      <c r="N546">
        <v>2653.5714285700001</v>
      </c>
      <c r="O546">
        <v>2619.8571428499999</v>
      </c>
      <c r="P546">
        <v>2634.7142857099998</v>
      </c>
      <c r="Q546">
        <v>2654.8571428499999</v>
      </c>
      <c r="R546">
        <v>2652.1428571400002</v>
      </c>
      <c r="S546">
        <v>1067.71428571</v>
      </c>
      <c r="T546">
        <v>957.85714284999995</v>
      </c>
      <c r="U546">
        <v>977.42857142000003</v>
      </c>
      <c r="V546">
        <v>1004.8571428499999</v>
      </c>
      <c r="W546">
        <v>1036.1428571399999</v>
      </c>
      <c r="X546">
        <v>26.45808057</v>
      </c>
      <c r="Y546">
        <v>1.2923878499999999</v>
      </c>
      <c r="Z546">
        <v>2608.5714285700001</v>
      </c>
      <c r="AA546">
        <v>2582</v>
      </c>
      <c r="AB546">
        <v>2560.7142857099998</v>
      </c>
      <c r="AC546">
        <v>2531.54938571</v>
      </c>
      <c r="AD546">
        <v>1117.5714285700001</v>
      </c>
      <c r="AE546">
        <v>1175</v>
      </c>
      <c r="AF546">
        <v>1230.5714285700001</v>
      </c>
      <c r="AG546">
        <v>1299.6208428499999</v>
      </c>
      <c r="AH546">
        <v>70784.967618139999</v>
      </c>
      <c r="AI546">
        <v>15531.75955257</v>
      </c>
      <c r="AJ546">
        <v>3.3126255699999998</v>
      </c>
      <c r="AK546">
        <v>85.928547850000001</v>
      </c>
      <c r="AL546">
        <v>248668.34109214001</v>
      </c>
      <c r="AM546">
        <v>51.805</v>
      </c>
      <c r="AN546">
        <v>2.1131215600000002</v>
      </c>
      <c r="AO546">
        <v>15.39323828</v>
      </c>
      <c r="AP546">
        <v>1.86942857</v>
      </c>
      <c r="AQ546">
        <v>1.8880285699999999</v>
      </c>
      <c r="AR546">
        <v>-0.78794284999999997</v>
      </c>
      <c r="AS546">
        <v>-1.9030142800000001</v>
      </c>
      <c r="AT546">
        <v>1.6186714200000001</v>
      </c>
      <c r="AU546">
        <v>354735.41566900001</v>
      </c>
      <c r="AV546">
        <v>331329.51115313999</v>
      </c>
      <c r="AW546">
        <v>323476.84120728</v>
      </c>
      <c r="AX546">
        <v>382258.52921885002</v>
      </c>
      <c r="AY546">
        <v>362522.525051</v>
      </c>
      <c r="AZ546">
        <v>25682.457382000001</v>
      </c>
      <c r="BA546">
        <v>826.76534057000003</v>
      </c>
      <c r="BB546">
        <v>5824.5539294199998</v>
      </c>
      <c r="BC546">
        <v>141.19455142000001</v>
      </c>
      <c r="BD546">
        <v>104.88103571000001</v>
      </c>
      <c r="BE546">
        <v>106604.54325371</v>
      </c>
      <c r="BF546">
        <v>90457.076071570002</v>
      </c>
      <c r="BG546">
        <v>7.2211635000000003</v>
      </c>
      <c r="BH546">
        <v>270.5</v>
      </c>
      <c r="BI546">
        <v>240.47619047000001</v>
      </c>
      <c r="BJ546">
        <v>251.27380951999999</v>
      </c>
      <c r="BK546">
        <v>231.71428571000001</v>
      </c>
      <c r="BL546">
        <v>250.85714285</v>
      </c>
      <c r="BM546">
        <v>17.769886830000001</v>
      </c>
      <c r="BN546">
        <v>3.0271965000000001</v>
      </c>
      <c r="BO546">
        <v>0.38350699999999999</v>
      </c>
      <c r="BP546">
        <v>0.74656719999999999</v>
      </c>
      <c r="BQ546">
        <v>32.754641710000001</v>
      </c>
      <c r="BR546">
        <v>257.66666665999998</v>
      </c>
      <c r="BS546">
        <v>8548.4381350000003</v>
      </c>
      <c r="BT546">
        <v>40087.064674280002</v>
      </c>
      <c r="BU546">
        <v>140496.71582742</v>
      </c>
      <c r="BV546">
        <v>1189240.8911446601</v>
      </c>
      <c r="BW546">
        <v>2457.4528911399998</v>
      </c>
      <c r="BX546">
        <v>51.729394880000001</v>
      </c>
      <c r="BY546">
        <v>9.3562268300000007</v>
      </c>
      <c r="BZ546">
        <v>128.5</v>
      </c>
      <c r="CA546">
        <v>141.29761904</v>
      </c>
      <c r="CB546">
        <v>135.52380951999999</v>
      </c>
      <c r="CC546">
        <v>131.18055555000001</v>
      </c>
      <c r="CD546">
        <v>130.14285713999999</v>
      </c>
      <c r="CE546">
        <v>100</v>
      </c>
      <c r="CF546">
        <v>114.67857142</v>
      </c>
      <c r="CG546">
        <v>108.67857143000001</v>
      </c>
      <c r="CH546">
        <v>102.73611111</v>
      </c>
      <c r="CI546">
        <v>100.5</v>
      </c>
      <c r="CJ546">
        <v>27.833333329999999</v>
      </c>
      <c r="CK546">
        <v>26.619047609999999</v>
      </c>
      <c r="CL546">
        <v>26.845238089999999</v>
      </c>
      <c r="CM546">
        <v>28.444444440000002</v>
      </c>
      <c r="CN546">
        <v>29.285714280000001</v>
      </c>
      <c r="CO546">
        <v>3.4046453300000001</v>
      </c>
      <c r="CP546">
        <v>86.214285709999999</v>
      </c>
      <c r="CQ546">
        <v>53.444444439999998</v>
      </c>
      <c r="CR546">
        <v>16.8</v>
      </c>
      <c r="CS546">
        <v>31.571428569999998</v>
      </c>
      <c r="CT546">
        <v>89.714285709999999</v>
      </c>
      <c r="CU546">
        <v>87.285714279999993</v>
      </c>
      <c r="CV546">
        <v>78.333333330000002</v>
      </c>
      <c r="CW546">
        <v>21.25</v>
      </c>
      <c r="CX546">
        <v>28.857142849999999</v>
      </c>
      <c r="CY546">
        <v>70.857142850000002</v>
      </c>
      <c r="CZ546">
        <v>78.857142850000002</v>
      </c>
      <c r="DA546">
        <v>90.714285709999999</v>
      </c>
      <c r="DB546">
        <v>529.35714284999995</v>
      </c>
      <c r="DC546">
        <v>29.714285709999999</v>
      </c>
      <c r="DD546">
        <v>70</v>
      </c>
      <c r="DE546">
        <v>80.428571419999997</v>
      </c>
      <c r="DF546">
        <v>88.714285709999999</v>
      </c>
      <c r="DG546">
        <v>894.35714284999995</v>
      </c>
      <c r="DH546" t="e">
        <v>#N/A</v>
      </c>
      <c r="DI546" t="e">
        <v>#N/A</v>
      </c>
      <c r="DJ546" t="e">
        <v>#N/A</v>
      </c>
      <c r="DK546" t="e">
        <v>#N/A</v>
      </c>
      <c r="DL546" t="e">
        <v>#N/A</v>
      </c>
      <c r="DM546" t="e">
        <v>#N/A</v>
      </c>
      <c r="DN546" t="e">
        <v>#N/A</v>
      </c>
      <c r="DO546" t="e">
        <v>#N/A</v>
      </c>
      <c r="DP546" t="e">
        <v>#N/A</v>
      </c>
      <c r="DQ546" t="e">
        <v>#N/A</v>
      </c>
      <c r="DR546" t="e">
        <v>#N/A</v>
      </c>
      <c r="DS546" t="e">
        <v>#N/A</v>
      </c>
      <c r="DT546" t="e">
        <v>#N/A</v>
      </c>
      <c r="DU546" t="e">
        <v>#N/A</v>
      </c>
      <c r="DV546" t="e">
        <v>#N/A</v>
      </c>
      <c r="DW546" t="e">
        <v>#N/A</v>
      </c>
      <c r="DX546" t="e">
        <v>#N/A</v>
      </c>
      <c r="DY546" t="e">
        <v>#N/A</v>
      </c>
      <c r="DZ546" t="e">
        <v>#N/A</v>
      </c>
      <c r="EA546" t="e">
        <v>#N/A</v>
      </c>
      <c r="EB546" t="e">
        <v>#N/A</v>
      </c>
      <c r="EC546" t="e">
        <v>#N/A</v>
      </c>
    </row>
    <row r="547" spans="1:133" customFormat="1" x14ac:dyDescent="0.25">
      <c r="A547" t="s">
        <v>1262</v>
      </c>
      <c r="B547" t="s">
        <v>1552</v>
      </c>
      <c r="C547">
        <v>547</v>
      </c>
      <c r="D547">
        <v>66570.356832000005</v>
      </c>
      <c r="E547">
        <v>131.7116205991442</v>
      </c>
      <c r="F547">
        <v>857.44391458082339</v>
      </c>
      <c r="G547">
        <v>84032.950276227086</v>
      </c>
      <c r="H547">
        <v>68.714285709999999</v>
      </c>
      <c r="I547">
        <v>26.294616999999999</v>
      </c>
      <c r="J547">
        <v>18.215775000000001</v>
      </c>
      <c r="K547">
        <v>13.49362928</v>
      </c>
      <c r="L547">
        <v>7.8694927100000003</v>
      </c>
      <c r="M547">
        <v>2059.7142857099998</v>
      </c>
      <c r="N547">
        <v>1520.5714285700001</v>
      </c>
      <c r="O547">
        <v>1464.2857142800001</v>
      </c>
      <c r="P547">
        <v>1470.2857142800001</v>
      </c>
      <c r="Q547">
        <v>1489.1428571399999</v>
      </c>
      <c r="R547">
        <v>1511.2857142800001</v>
      </c>
      <c r="S547">
        <v>539.14285714000005</v>
      </c>
      <c r="T547">
        <v>523.85714284999995</v>
      </c>
      <c r="U547">
        <v>525.28571427999998</v>
      </c>
      <c r="V547">
        <v>521.71428571000001</v>
      </c>
      <c r="W547">
        <v>525.57142856999997</v>
      </c>
      <c r="X547">
        <v>30.08209257</v>
      </c>
      <c r="Y547">
        <v>1.3585908499999999</v>
      </c>
      <c r="Z547">
        <v>1491.8571428499999</v>
      </c>
      <c r="AA547">
        <v>1479.8571428499999</v>
      </c>
      <c r="AB547">
        <v>1467.2857142800001</v>
      </c>
      <c r="AC547">
        <v>1468.95798571</v>
      </c>
      <c r="AD547">
        <v>573.28571427999998</v>
      </c>
      <c r="AE547">
        <v>599.57142856999997</v>
      </c>
      <c r="AF547">
        <v>617.85714284999995</v>
      </c>
      <c r="AG547">
        <v>640.41034285000001</v>
      </c>
      <c r="AH547">
        <v>83371.721530850002</v>
      </c>
      <c r="AI547">
        <v>21130.043907710002</v>
      </c>
      <c r="AJ547">
        <v>15.996007710000001</v>
      </c>
      <c r="AK547">
        <v>93.489816570000002</v>
      </c>
      <c r="AL547">
        <v>316714.41039242002</v>
      </c>
      <c r="AM547">
        <v>57.350142849999997</v>
      </c>
      <c r="AN547">
        <v>1.70703644</v>
      </c>
      <c r="AO547">
        <v>13.73607857</v>
      </c>
      <c r="AP547">
        <v>13.00618571</v>
      </c>
      <c r="AQ547">
        <v>12.931842850000001</v>
      </c>
      <c r="AR547">
        <v>9.0899000000000001</v>
      </c>
      <c r="AS547">
        <v>8.4505285699999995</v>
      </c>
      <c r="AT547">
        <v>9.7037999999999993</v>
      </c>
      <c r="AU547">
        <v>386985.40581065998</v>
      </c>
      <c r="AV547">
        <v>302060.66025284998</v>
      </c>
      <c r="AW547">
        <v>300341.47335771</v>
      </c>
      <c r="AX547">
        <v>343271.87449150003</v>
      </c>
      <c r="AY547">
        <v>337278.89017516002</v>
      </c>
      <c r="AZ547">
        <v>29532.577376280002</v>
      </c>
      <c r="BA547">
        <v>1016.54603814</v>
      </c>
      <c r="BB547">
        <v>7792.1223355700004</v>
      </c>
      <c r="BC547">
        <v>223.52658127999999</v>
      </c>
      <c r="BD547">
        <v>303.56571528000001</v>
      </c>
      <c r="BE547">
        <v>134613.29490941999</v>
      </c>
      <c r="BF547">
        <v>111581.76281828</v>
      </c>
      <c r="BG547">
        <v>7.6378138299999998</v>
      </c>
      <c r="BH547">
        <v>147.5</v>
      </c>
      <c r="BI547">
        <v>164.94047619</v>
      </c>
      <c r="BJ547">
        <v>168.65476190000001</v>
      </c>
      <c r="BK547">
        <v>150.5</v>
      </c>
      <c r="BL547">
        <v>152.83333332999999</v>
      </c>
      <c r="BM547">
        <v>19.545052999999999</v>
      </c>
      <c r="BN547">
        <v>6.2033195000000001</v>
      </c>
      <c r="BO547">
        <v>0.5324276</v>
      </c>
      <c r="BP547">
        <v>1.0608743300000001</v>
      </c>
      <c r="BQ547">
        <v>39.625212400000002</v>
      </c>
      <c r="BR547">
        <v>140</v>
      </c>
      <c r="BS547">
        <v>11700.771663850001</v>
      </c>
      <c r="BT547">
        <v>47482.077077709997</v>
      </c>
      <c r="BU547">
        <v>180829.52792728</v>
      </c>
      <c r="BV547">
        <v>1439256.881024</v>
      </c>
      <c r="BW547">
        <v>2872.88401557</v>
      </c>
      <c r="BX547">
        <v>54.142124539999998</v>
      </c>
      <c r="BY547">
        <v>10.028886</v>
      </c>
      <c r="BZ547">
        <v>70.416666660000004</v>
      </c>
      <c r="CA547">
        <v>87.369047620000003</v>
      </c>
      <c r="CB547">
        <v>93.875</v>
      </c>
      <c r="CC547">
        <v>77.916666660000004</v>
      </c>
      <c r="CD547">
        <v>76.25</v>
      </c>
      <c r="CE547">
        <v>55.333333330000002</v>
      </c>
      <c r="CF547">
        <v>70.809523799999994</v>
      </c>
      <c r="CG547">
        <v>76.291666660000004</v>
      </c>
      <c r="CH547">
        <v>62.819444439999998</v>
      </c>
      <c r="CI547">
        <v>61.666666659999997</v>
      </c>
      <c r="CJ547">
        <v>14.666666660000001</v>
      </c>
      <c r="CK547">
        <v>16.559523810000002</v>
      </c>
      <c r="CL547">
        <v>17.583333329999999</v>
      </c>
      <c r="CM547">
        <v>15.097222220000001</v>
      </c>
      <c r="CN547">
        <v>14.33333333</v>
      </c>
      <c r="CO547">
        <v>3.43466</v>
      </c>
      <c r="CP547">
        <v>84.5</v>
      </c>
      <c r="CR547">
        <v>14.5</v>
      </c>
      <c r="CS547">
        <v>37.428571419999997</v>
      </c>
      <c r="CT547">
        <v>92.142857140000004</v>
      </c>
      <c r="CU547">
        <v>88.857142850000002</v>
      </c>
      <c r="CW547">
        <v>43.5</v>
      </c>
      <c r="CX547">
        <v>32.142857139999997</v>
      </c>
      <c r="CY547">
        <v>69.428571419999997</v>
      </c>
      <c r="CZ547">
        <v>73.571428569999995</v>
      </c>
      <c r="DA547">
        <v>82.857142850000002</v>
      </c>
      <c r="DB547">
        <v>748.5</v>
      </c>
      <c r="DC547">
        <v>29.571428569999998</v>
      </c>
      <c r="DD547">
        <v>66.428571419999997</v>
      </c>
      <c r="DE547">
        <v>75.857142850000002</v>
      </c>
      <c r="DF547">
        <v>81</v>
      </c>
      <c r="DG547">
        <v>752.57142856999997</v>
      </c>
      <c r="DH547" t="e">
        <v>#N/A</v>
      </c>
      <c r="DI547" t="e">
        <v>#N/A</v>
      </c>
      <c r="DJ547" t="e">
        <v>#N/A</v>
      </c>
      <c r="DK547" t="e">
        <v>#N/A</v>
      </c>
      <c r="DL547" t="e">
        <v>#N/A</v>
      </c>
      <c r="DM547" t="e">
        <v>#N/A</v>
      </c>
      <c r="DN547" t="e">
        <v>#N/A</v>
      </c>
      <c r="DO547" t="e">
        <v>#N/A</v>
      </c>
      <c r="DP547" t="e">
        <v>#N/A</v>
      </c>
      <c r="DQ547" t="e">
        <v>#N/A</v>
      </c>
      <c r="DR547" t="e">
        <v>#N/A</v>
      </c>
      <c r="DS547" t="e">
        <v>#N/A</v>
      </c>
      <c r="DT547" t="e">
        <v>#N/A</v>
      </c>
      <c r="DU547" t="e">
        <v>#N/A</v>
      </c>
      <c r="DV547" t="e">
        <v>#N/A</v>
      </c>
      <c r="DW547" t="e">
        <v>#N/A</v>
      </c>
      <c r="DX547" t="e">
        <v>#N/A</v>
      </c>
      <c r="DY547" t="e">
        <v>#N/A</v>
      </c>
      <c r="DZ547" t="e">
        <v>#N/A</v>
      </c>
      <c r="EA547" t="e">
        <v>#N/A</v>
      </c>
      <c r="EB547" t="e">
        <v>#N/A</v>
      </c>
      <c r="EC547" t="e">
        <v>#N/A</v>
      </c>
    </row>
    <row r="548" spans="1:133" customFormat="1" x14ac:dyDescent="0.25">
      <c r="A548" t="s">
        <v>1263</v>
      </c>
      <c r="B548" t="s">
        <v>1553</v>
      </c>
      <c r="C548">
        <v>548</v>
      </c>
      <c r="D548">
        <v>62228.230445901339</v>
      </c>
      <c r="E548">
        <v>71.088608162661458</v>
      </c>
      <c r="F548">
        <v>1177.5810140243887</v>
      </c>
      <c r="G548">
        <v>61731.403133048298</v>
      </c>
      <c r="H548">
        <v>71.571428569999995</v>
      </c>
      <c r="I548">
        <v>27.246735569999998</v>
      </c>
      <c r="J548">
        <v>21.738426570000001</v>
      </c>
      <c r="K548">
        <v>10.801497850000001</v>
      </c>
      <c r="L548">
        <v>7.0860830000000004</v>
      </c>
      <c r="M548">
        <v>3298.42857142</v>
      </c>
      <c r="N548">
        <v>2407</v>
      </c>
      <c r="O548">
        <v>2327.8571428499999</v>
      </c>
      <c r="P548">
        <v>2356.7142857099998</v>
      </c>
      <c r="Q548">
        <v>2380.2857142799999</v>
      </c>
      <c r="R548">
        <v>2397.42857142</v>
      </c>
      <c r="S548">
        <v>891.42857142000003</v>
      </c>
      <c r="T548">
        <v>786.42857142000003</v>
      </c>
      <c r="U548">
        <v>809.28571427999998</v>
      </c>
      <c r="V548">
        <v>823.42857142000003</v>
      </c>
      <c r="W548">
        <v>851.85714284999995</v>
      </c>
      <c r="X548">
        <v>26.10221928</v>
      </c>
      <c r="Y548">
        <v>1.1939851399999999</v>
      </c>
      <c r="Z548">
        <v>2407.2857142799999</v>
      </c>
      <c r="AA548">
        <v>2397</v>
      </c>
      <c r="AB548">
        <v>2372.7142857099998</v>
      </c>
      <c r="AC548">
        <v>2356.8370142799999</v>
      </c>
      <c r="AD548">
        <v>925.28571427999998</v>
      </c>
      <c r="AE548">
        <v>973.28571427999998</v>
      </c>
      <c r="AF548">
        <v>1028.5714285700001</v>
      </c>
      <c r="AG548">
        <v>1071.335</v>
      </c>
      <c r="AH548">
        <v>65583.041608569998</v>
      </c>
      <c r="AI548">
        <v>14493.543256999999</v>
      </c>
      <c r="AJ548">
        <v>3.5192000000000001E-2</v>
      </c>
      <c r="AK548">
        <v>164.09732328000001</v>
      </c>
      <c r="AL548">
        <v>240697.493086</v>
      </c>
      <c r="AM548">
        <v>49.637999999999998</v>
      </c>
      <c r="AN548">
        <v>2.29934701</v>
      </c>
      <c r="AO548">
        <v>9.8274068499999991</v>
      </c>
      <c r="AP548">
        <v>0.75247142</v>
      </c>
      <c r="AQ548">
        <v>-1.21801428</v>
      </c>
      <c r="AR548">
        <v>-3.6257857100000002</v>
      </c>
      <c r="AS548">
        <v>-2.31074285</v>
      </c>
      <c r="AT548">
        <v>-1.8419000000000001</v>
      </c>
      <c r="AU548">
        <v>350376.69328756997</v>
      </c>
      <c r="AV548">
        <v>276696.96720685001</v>
      </c>
      <c r="AW548">
        <v>273913.42966728</v>
      </c>
      <c r="AX548">
        <v>302827.57204599999</v>
      </c>
      <c r="AY548">
        <v>306917.338613</v>
      </c>
      <c r="AZ548">
        <v>21430.172210709999</v>
      </c>
      <c r="BA548">
        <v>1125.36225285</v>
      </c>
      <c r="BB548">
        <v>4890.9709637100004</v>
      </c>
      <c r="BC548">
        <v>189.65529685000001</v>
      </c>
      <c r="BD548">
        <v>283.09440484999999</v>
      </c>
      <c r="BE548">
        <v>104919.60078314001</v>
      </c>
      <c r="BF548">
        <v>78727.737730280001</v>
      </c>
      <c r="BG548">
        <v>6.4990982800000001</v>
      </c>
      <c r="BH548">
        <v>209.14285713999999</v>
      </c>
      <c r="BI548">
        <v>206.15476190000001</v>
      </c>
      <c r="BJ548">
        <v>210.82142856999999</v>
      </c>
      <c r="BK548">
        <v>204.57142856999999</v>
      </c>
      <c r="BL548">
        <v>210</v>
      </c>
      <c r="BM548">
        <v>17.10825157</v>
      </c>
      <c r="BN548">
        <v>0</v>
      </c>
      <c r="BO548">
        <v>0.46509885000000001</v>
      </c>
      <c r="BP548">
        <v>0.40918742000000002</v>
      </c>
      <c r="BQ548">
        <v>30.35100426</v>
      </c>
      <c r="BR548">
        <v>170.85714285</v>
      </c>
      <c r="BS548">
        <v>7840.3649512800002</v>
      </c>
      <c r="BT548">
        <v>36257.470583280003</v>
      </c>
      <c r="BU548">
        <v>133016.00290714001</v>
      </c>
      <c r="BV548">
        <v>1066282.54656228</v>
      </c>
      <c r="BW548">
        <v>2078.74598014</v>
      </c>
      <c r="BX548">
        <v>47.332521159999999</v>
      </c>
      <c r="BY548">
        <v>9.9295842800000003</v>
      </c>
      <c r="BZ548">
        <v>111.07142856999999</v>
      </c>
      <c r="CA548">
        <v>116.01190475999999</v>
      </c>
      <c r="CB548">
        <v>116.38095237</v>
      </c>
      <c r="CC548">
        <v>109.57142856999999</v>
      </c>
      <c r="CD548">
        <v>99.916666660000004</v>
      </c>
      <c r="CE548">
        <v>88.285714279999993</v>
      </c>
      <c r="CF548">
        <v>94.142857140000004</v>
      </c>
      <c r="CG548">
        <v>93.345238089999995</v>
      </c>
      <c r="CH548">
        <v>89.857142850000002</v>
      </c>
      <c r="CI548">
        <v>80.5</v>
      </c>
      <c r="CJ548">
        <v>22.5</v>
      </c>
      <c r="CK548">
        <v>21.86904762</v>
      </c>
      <c r="CL548">
        <v>23.035714280000001</v>
      </c>
      <c r="CM548">
        <v>19.714285709999999</v>
      </c>
      <c r="CN548">
        <v>20</v>
      </c>
      <c r="CO548">
        <v>3.42750142</v>
      </c>
      <c r="CP548">
        <v>86.5</v>
      </c>
      <c r="CQ548">
        <v>71.958333330000002</v>
      </c>
      <c r="CR548">
        <v>16.14285714</v>
      </c>
      <c r="CS548">
        <v>32</v>
      </c>
      <c r="CT548">
        <v>91</v>
      </c>
      <c r="CU548">
        <v>89.428571419999997</v>
      </c>
      <c r="CV548">
        <v>74.111111109999996</v>
      </c>
      <c r="CW548">
        <v>57.428571419999997</v>
      </c>
      <c r="CX548">
        <v>35.428571419999997</v>
      </c>
      <c r="CY548">
        <v>71.428571419999997</v>
      </c>
      <c r="CZ548">
        <v>79.857142850000002</v>
      </c>
      <c r="DA548">
        <v>87.428571419999997</v>
      </c>
      <c r="DB548">
        <v>668.07142856999997</v>
      </c>
      <c r="DC548">
        <v>29.285714280000001</v>
      </c>
      <c r="DD548">
        <v>74.285714279999993</v>
      </c>
      <c r="DE548">
        <v>78.285714279999993</v>
      </c>
      <c r="DF548">
        <v>88.285714279999993</v>
      </c>
      <c r="DG548">
        <v>1017.28571428</v>
      </c>
      <c r="DH548" t="e">
        <v>#N/A</v>
      </c>
      <c r="DI548" t="e">
        <v>#N/A</v>
      </c>
      <c r="DJ548" t="e">
        <v>#N/A</v>
      </c>
      <c r="DK548" t="e">
        <v>#N/A</v>
      </c>
      <c r="DL548" t="e">
        <v>#N/A</v>
      </c>
      <c r="DM548" t="e">
        <v>#N/A</v>
      </c>
      <c r="DN548" t="e">
        <v>#N/A</v>
      </c>
      <c r="DO548" t="e">
        <v>#N/A</v>
      </c>
      <c r="DP548" t="e">
        <v>#N/A</v>
      </c>
      <c r="DQ548" t="e">
        <v>#N/A</v>
      </c>
      <c r="DR548" t="e">
        <v>#N/A</v>
      </c>
      <c r="DS548" t="e">
        <v>#N/A</v>
      </c>
      <c r="DT548" t="e">
        <v>#N/A</v>
      </c>
      <c r="DU548" t="e">
        <v>#N/A</v>
      </c>
      <c r="DV548" t="e">
        <v>#N/A</v>
      </c>
      <c r="DW548" t="e">
        <v>#N/A</v>
      </c>
      <c r="DX548" t="e">
        <v>#N/A</v>
      </c>
      <c r="DY548" t="e">
        <v>#N/A</v>
      </c>
      <c r="DZ548" t="e">
        <v>#N/A</v>
      </c>
      <c r="EA548" t="e">
        <v>#N/A</v>
      </c>
      <c r="EB548" t="e">
        <v>#N/A</v>
      </c>
      <c r="EC548" t="e">
        <v>#N/A</v>
      </c>
    </row>
    <row r="549" spans="1:133" customFormat="1" x14ac:dyDescent="0.25">
      <c r="A549" t="s">
        <v>1264</v>
      </c>
      <c r="B549" t="s">
        <v>1554</v>
      </c>
      <c r="C549">
        <v>549</v>
      </c>
      <c r="D549">
        <v>48084.637678535531</v>
      </c>
      <c r="E549">
        <v>52.659663178212419</v>
      </c>
      <c r="F549">
        <v>1626.4224596031229</v>
      </c>
      <c r="G549">
        <v>66681.381223686927</v>
      </c>
      <c r="H549">
        <v>72</v>
      </c>
      <c r="I549">
        <v>25.28436657</v>
      </c>
      <c r="J549">
        <v>22.125066570000001</v>
      </c>
      <c r="K549">
        <v>8.4602677100000001</v>
      </c>
      <c r="L549">
        <v>5.30772814</v>
      </c>
      <c r="M549">
        <v>2860.2857142799999</v>
      </c>
      <c r="N549">
        <v>2136.8571428499999</v>
      </c>
      <c r="O549">
        <v>2025</v>
      </c>
      <c r="P549">
        <v>2062.2857142799999</v>
      </c>
      <c r="Q549">
        <v>2101.42857142</v>
      </c>
      <c r="R549">
        <v>2129.7142857099998</v>
      </c>
      <c r="S549">
        <v>723.42857142000003</v>
      </c>
      <c r="T549">
        <v>637</v>
      </c>
      <c r="U549">
        <v>655.42857142000003</v>
      </c>
      <c r="V549">
        <v>674.42857142000003</v>
      </c>
      <c r="W549">
        <v>694.57142856999997</v>
      </c>
      <c r="X549">
        <v>21.03202142</v>
      </c>
      <c r="Y549">
        <v>0.92893371000000002</v>
      </c>
      <c r="Z549">
        <v>2106.7142857099998</v>
      </c>
      <c r="AA549">
        <v>2093.8571428499999</v>
      </c>
      <c r="AB549">
        <v>2109.8571428499999</v>
      </c>
      <c r="AC549">
        <v>2086.8427000000001</v>
      </c>
      <c r="AD549">
        <v>766.42857142000003</v>
      </c>
      <c r="AE549">
        <v>808.42857142000003</v>
      </c>
      <c r="AF549">
        <v>857.71428571000001</v>
      </c>
      <c r="AG549">
        <v>918.23678571000005</v>
      </c>
      <c r="AH549">
        <v>69808.566945140003</v>
      </c>
      <c r="AI549">
        <v>12217.769675850001</v>
      </c>
      <c r="AJ549">
        <v>11.365199280000001</v>
      </c>
      <c r="AK549">
        <v>108.38628</v>
      </c>
      <c r="AL549">
        <v>276792.99342756998</v>
      </c>
      <c r="AM549">
        <v>49.018000000000001</v>
      </c>
      <c r="AN549">
        <v>2.3066856900000001</v>
      </c>
      <c r="AO549">
        <v>11.867027999999999</v>
      </c>
      <c r="AP549">
        <v>9.4081714200000004</v>
      </c>
      <c r="AQ549">
        <v>11.38644285</v>
      </c>
      <c r="AR549">
        <v>7.5606999999999998</v>
      </c>
      <c r="AS549">
        <v>7.8590285700000004</v>
      </c>
      <c r="AT549">
        <v>6.9486142800000001</v>
      </c>
      <c r="AU549">
        <v>440065.54886570998</v>
      </c>
      <c r="AV549">
        <v>317140.5340705</v>
      </c>
      <c r="AW549">
        <v>346193.93441441999</v>
      </c>
      <c r="AX549">
        <v>364140.404966</v>
      </c>
      <c r="AY549">
        <v>397750.60849100002</v>
      </c>
      <c r="AZ549">
        <v>27355.986197850001</v>
      </c>
      <c r="BA549">
        <v>660.94465885</v>
      </c>
      <c r="BB549">
        <v>5073.9859365700004</v>
      </c>
      <c r="BC549">
        <v>75.912472280000003</v>
      </c>
      <c r="BD549">
        <v>94.137118419999993</v>
      </c>
      <c r="BE549">
        <v>127356.29617385</v>
      </c>
      <c r="BF549">
        <v>108851.67756828001</v>
      </c>
      <c r="BG549">
        <v>6.4768674199999996</v>
      </c>
      <c r="BH549">
        <v>177.71428571000001</v>
      </c>
      <c r="BI549">
        <v>182.38888888</v>
      </c>
      <c r="BJ549">
        <v>172.38095238</v>
      </c>
      <c r="BK549">
        <v>173</v>
      </c>
      <c r="BL549">
        <v>175.42857142</v>
      </c>
      <c r="BM549">
        <v>17.236012420000002</v>
      </c>
      <c r="BN549">
        <v>0</v>
      </c>
      <c r="BO549">
        <v>0.40260657</v>
      </c>
      <c r="BP549">
        <v>0.45654400000000001</v>
      </c>
      <c r="BQ549">
        <v>24.475891780000001</v>
      </c>
      <c r="BR549">
        <v>163.71428571000001</v>
      </c>
      <c r="BS549">
        <v>6204.6743381400001</v>
      </c>
      <c r="BT549">
        <v>37174.027498709998</v>
      </c>
      <c r="BU549">
        <v>147136.40123314</v>
      </c>
      <c r="BV549">
        <v>1094443.6881218499</v>
      </c>
      <c r="BW549">
        <v>2277.99744057</v>
      </c>
      <c r="BX549">
        <v>36.918834820000001</v>
      </c>
      <c r="BY549">
        <v>10.888278140000001</v>
      </c>
      <c r="BZ549">
        <v>97.714285709999999</v>
      </c>
      <c r="CA549">
        <v>93.388888890000004</v>
      </c>
      <c r="CB549">
        <v>100.30952379999999</v>
      </c>
      <c r="CC549">
        <v>94.535714279999993</v>
      </c>
      <c r="CD549">
        <v>96.214285709999999</v>
      </c>
      <c r="CE549">
        <v>77.571428569999995</v>
      </c>
      <c r="CF549">
        <v>74.555555549999994</v>
      </c>
      <c r="CG549">
        <v>79.297619040000001</v>
      </c>
      <c r="CH549">
        <v>73.285714279999993</v>
      </c>
      <c r="CI549">
        <v>75.214285709999999</v>
      </c>
      <c r="CJ549">
        <v>20</v>
      </c>
      <c r="CK549">
        <v>18.833333329999999</v>
      </c>
      <c r="CL549">
        <v>21.01190476</v>
      </c>
      <c r="CM549">
        <v>21.25</v>
      </c>
      <c r="CN549">
        <v>20.857142849999999</v>
      </c>
      <c r="CO549">
        <v>3.4455425700000002</v>
      </c>
      <c r="CP549">
        <v>85.571428569999995</v>
      </c>
      <c r="CQ549">
        <v>79.138888890000004</v>
      </c>
      <c r="CR549">
        <v>17.666666660000001</v>
      </c>
      <c r="CS549">
        <v>32.428571419999997</v>
      </c>
      <c r="CT549">
        <v>90.714285709999999</v>
      </c>
      <c r="CU549">
        <v>90.142857140000004</v>
      </c>
      <c r="CV549">
        <v>81.694444439999998</v>
      </c>
      <c r="CW549">
        <v>62.166666659999997</v>
      </c>
      <c r="CX549">
        <v>29.428571420000001</v>
      </c>
      <c r="CY549">
        <v>73.857142850000002</v>
      </c>
      <c r="CZ549">
        <v>77.571428569999995</v>
      </c>
      <c r="DA549">
        <v>88.714285709999999</v>
      </c>
      <c r="DB549">
        <v>719.35714284999995</v>
      </c>
      <c r="DC549">
        <v>28.428571420000001</v>
      </c>
      <c r="DD549">
        <v>77.285714279999993</v>
      </c>
      <c r="DE549">
        <v>82.571428569999995</v>
      </c>
      <c r="DF549">
        <v>87.857142850000002</v>
      </c>
      <c r="DG549">
        <v>854.64285714000005</v>
      </c>
      <c r="DH549" t="e">
        <v>#N/A</v>
      </c>
      <c r="DI549" t="e">
        <v>#N/A</v>
      </c>
      <c r="DJ549" t="e">
        <v>#N/A</v>
      </c>
      <c r="DK549" t="e">
        <v>#N/A</v>
      </c>
      <c r="DL549" t="e">
        <v>#N/A</v>
      </c>
      <c r="DM549" t="e">
        <v>#N/A</v>
      </c>
      <c r="DN549" t="e">
        <v>#N/A</v>
      </c>
      <c r="DO549" t="e">
        <v>#N/A</v>
      </c>
      <c r="DP549" t="e">
        <v>#N/A</v>
      </c>
      <c r="DQ549" t="e">
        <v>#N/A</v>
      </c>
      <c r="DR549" t="e">
        <v>#N/A</v>
      </c>
      <c r="DS549" t="e">
        <v>#N/A</v>
      </c>
      <c r="DT549" t="e">
        <v>#N/A</v>
      </c>
      <c r="DU549" t="e">
        <v>#N/A</v>
      </c>
      <c r="DV549" t="e">
        <v>#N/A</v>
      </c>
      <c r="DW549" t="e">
        <v>#N/A</v>
      </c>
      <c r="DX549" t="e">
        <v>#N/A</v>
      </c>
      <c r="DY549" t="e">
        <v>#N/A</v>
      </c>
      <c r="DZ549" t="e">
        <v>#N/A</v>
      </c>
      <c r="EA549" t="e">
        <v>#N/A</v>
      </c>
      <c r="EB549" t="e">
        <v>#N/A</v>
      </c>
      <c r="EC549" t="e">
        <v>#N/A</v>
      </c>
    </row>
    <row r="550" spans="1:133" customFormat="1" x14ac:dyDescent="0.25">
      <c r="A550" t="s">
        <v>1265</v>
      </c>
      <c r="B550" t="s">
        <v>1555</v>
      </c>
      <c r="C550">
        <v>550</v>
      </c>
      <c r="D550">
        <v>242792.74268640002</v>
      </c>
      <c r="E550">
        <v>91.628945626711911</v>
      </c>
      <c r="F550">
        <v>886.76474132862279</v>
      </c>
      <c r="G550">
        <v>44450.139598082438</v>
      </c>
      <c r="H550">
        <v>79.714285709999999</v>
      </c>
      <c r="I550">
        <v>26.963360420000001</v>
      </c>
      <c r="J550">
        <v>22.190655280000001</v>
      </c>
      <c r="K550">
        <v>10.254645849999999</v>
      </c>
      <c r="L550">
        <v>6.5305070000000001</v>
      </c>
      <c r="M550">
        <v>9054</v>
      </c>
      <c r="N550">
        <v>6609</v>
      </c>
      <c r="O550">
        <v>6395.8571428499999</v>
      </c>
      <c r="P550">
        <v>6461.1428571400002</v>
      </c>
      <c r="Q550">
        <v>6527.7142857099998</v>
      </c>
      <c r="R550">
        <v>6574.4285714199996</v>
      </c>
      <c r="S550">
        <v>2445</v>
      </c>
      <c r="T550">
        <v>2232.7142857099998</v>
      </c>
      <c r="U550">
        <v>2277.1428571400002</v>
      </c>
      <c r="V550">
        <v>2301.2857142799999</v>
      </c>
      <c r="W550">
        <v>2362</v>
      </c>
      <c r="X550">
        <v>24.23726057</v>
      </c>
      <c r="Y550">
        <v>1.1359342800000001</v>
      </c>
      <c r="Z550">
        <v>6580</v>
      </c>
      <c r="AA550">
        <v>6523.8571428499999</v>
      </c>
      <c r="AB550">
        <v>6482.7142857099998</v>
      </c>
      <c r="AC550">
        <v>6417.0359571400004</v>
      </c>
      <c r="AD550">
        <v>2575.1428571400002</v>
      </c>
      <c r="AE550">
        <v>2719</v>
      </c>
      <c r="AF550">
        <v>2834.5714285700001</v>
      </c>
      <c r="AG550">
        <v>3003.2654714199998</v>
      </c>
      <c r="AH550">
        <v>67057.184603999995</v>
      </c>
      <c r="AI550">
        <v>13680.760488710001</v>
      </c>
      <c r="AJ550">
        <v>7.7743575700000003</v>
      </c>
      <c r="AK550">
        <v>258.24386814000002</v>
      </c>
      <c r="AL550">
        <v>249104.34848156999</v>
      </c>
      <c r="AM550">
        <v>50.482428570000003</v>
      </c>
      <c r="AN550">
        <v>2.1067349399999999</v>
      </c>
      <c r="AO550">
        <v>9.0048130000000004</v>
      </c>
      <c r="AP550">
        <v>1.79714285</v>
      </c>
      <c r="AQ550">
        <v>-0.61045713999999995</v>
      </c>
      <c r="AR550">
        <v>0.32397142000000001</v>
      </c>
      <c r="AS550">
        <v>1.1720571399999999</v>
      </c>
      <c r="AT550">
        <v>3.3876428500000002</v>
      </c>
      <c r="AU550">
        <v>350244.08683799999</v>
      </c>
      <c r="AV550">
        <v>286817.68475613999</v>
      </c>
      <c r="AW550">
        <v>318003.25576516002</v>
      </c>
      <c r="AX550">
        <v>306722.76387828001</v>
      </c>
      <c r="AY550">
        <v>331853.39870214002</v>
      </c>
      <c r="AZ550">
        <v>23387.961128849998</v>
      </c>
      <c r="BA550">
        <v>854.95427528000005</v>
      </c>
      <c r="BB550">
        <v>4813.7380671399997</v>
      </c>
      <c r="BC550">
        <v>97.225678709999997</v>
      </c>
      <c r="BD550">
        <v>82.41076357</v>
      </c>
      <c r="BE550">
        <v>104584.88846613999</v>
      </c>
      <c r="BF550">
        <v>86862.435563420004</v>
      </c>
      <c r="BG550">
        <v>6.7596005699999999</v>
      </c>
      <c r="BH550">
        <v>614.71428571000001</v>
      </c>
      <c r="BI550">
        <v>584.80952380999997</v>
      </c>
      <c r="BJ550">
        <v>605.86111111000002</v>
      </c>
      <c r="BK550">
        <v>667.42857142000003</v>
      </c>
      <c r="BL550">
        <v>610.85714284999995</v>
      </c>
      <c r="BM550">
        <v>17.399426999999999</v>
      </c>
      <c r="BN550">
        <v>3.505681</v>
      </c>
      <c r="BO550">
        <v>0.55685556999999997</v>
      </c>
      <c r="BP550">
        <v>0.44688757000000001</v>
      </c>
      <c r="BQ550">
        <v>33.8906676</v>
      </c>
      <c r="BR550">
        <v>597</v>
      </c>
      <c r="BS550">
        <v>7574.1880468500003</v>
      </c>
      <c r="BT550">
        <v>37429.991083139997</v>
      </c>
      <c r="BU550">
        <v>139123.04547027999</v>
      </c>
      <c r="BV550">
        <v>1019489.95880071</v>
      </c>
      <c r="BW550">
        <v>1671.31627157</v>
      </c>
      <c r="BX550">
        <v>58.153290820000002</v>
      </c>
      <c r="BY550">
        <v>10.76998485</v>
      </c>
      <c r="BZ550">
        <v>340.42857142000003</v>
      </c>
      <c r="CA550">
        <v>359.58333333000002</v>
      </c>
      <c r="CB550">
        <v>328.33333333000002</v>
      </c>
      <c r="CC550">
        <v>330.64285713999999</v>
      </c>
      <c r="CD550">
        <v>335.21428571000001</v>
      </c>
      <c r="CE550">
        <v>264.71428571000001</v>
      </c>
      <c r="CF550">
        <v>289.59523809000001</v>
      </c>
      <c r="CG550">
        <v>267.83333333000002</v>
      </c>
      <c r="CH550">
        <v>262.69047619000003</v>
      </c>
      <c r="CI550">
        <v>264.85714285</v>
      </c>
      <c r="CJ550">
        <v>76.357142850000002</v>
      </c>
      <c r="CK550">
        <v>69.988095229999999</v>
      </c>
      <c r="CL550">
        <v>60.5</v>
      </c>
      <c r="CM550">
        <v>67.952380950000006</v>
      </c>
      <c r="CN550">
        <v>69.285714279999993</v>
      </c>
      <c r="CO550">
        <v>3.7150650000000001</v>
      </c>
      <c r="CP550">
        <v>86</v>
      </c>
      <c r="CQ550">
        <v>76.834536510000007</v>
      </c>
      <c r="CR550">
        <v>15.56</v>
      </c>
      <c r="CS550">
        <v>32.666666659999997</v>
      </c>
      <c r="CT550">
        <v>88.5</v>
      </c>
      <c r="CU550">
        <v>87.333333330000002</v>
      </c>
      <c r="CV550">
        <v>78.312169310000002</v>
      </c>
      <c r="CW550">
        <v>67.900000000000006</v>
      </c>
      <c r="CX550">
        <v>31.333333329999999</v>
      </c>
      <c r="CY550">
        <v>72.5</v>
      </c>
      <c r="CZ550">
        <v>80.833333330000002</v>
      </c>
      <c r="DA550">
        <v>87</v>
      </c>
      <c r="DB550">
        <v>635.78571427999998</v>
      </c>
      <c r="DC550">
        <v>29</v>
      </c>
      <c r="DD550">
        <v>69.428571419999997</v>
      </c>
      <c r="DE550">
        <v>79.142857140000004</v>
      </c>
      <c r="DF550">
        <v>85.571428569999995</v>
      </c>
      <c r="DG550">
        <v>704.35714284999995</v>
      </c>
      <c r="DH550" t="e">
        <v>#N/A</v>
      </c>
      <c r="DI550" t="e">
        <v>#N/A</v>
      </c>
      <c r="DJ550" t="e">
        <v>#N/A</v>
      </c>
      <c r="DK550" t="e">
        <v>#N/A</v>
      </c>
      <c r="DL550" t="e">
        <v>#N/A</v>
      </c>
      <c r="DM550" t="e">
        <v>#N/A</v>
      </c>
      <c r="DN550" t="e">
        <v>#N/A</v>
      </c>
      <c r="DO550" t="e">
        <v>#N/A</v>
      </c>
      <c r="DP550" t="e">
        <v>#N/A</v>
      </c>
      <c r="DQ550" t="e">
        <v>#N/A</v>
      </c>
      <c r="DR550" t="e">
        <v>#N/A</v>
      </c>
      <c r="DS550" t="e">
        <v>#N/A</v>
      </c>
      <c r="DT550" t="e">
        <v>#N/A</v>
      </c>
      <c r="DU550" t="e">
        <v>#N/A</v>
      </c>
      <c r="DV550" t="e">
        <v>#N/A</v>
      </c>
      <c r="DW550" t="e">
        <v>#N/A</v>
      </c>
      <c r="DX550" t="e">
        <v>#N/A</v>
      </c>
      <c r="DY550" t="e">
        <v>#N/A</v>
      </c>
      <c r="DZ550" t="e">
        <v>#N/A</v>
      </c>
      <c r="EA550" t="e">
        <v>#N/A</v>
      </c>
      <c r="EB550" t="e">
        <v>#N/A</v>
      </c>
      <c r="EC550" t="e">
        <v>#N/A</v>
      </c>
    </row>
    <row r="551" spans="1:133" customFormat="1" x14ac:dyDescent="0.25">
      <c r="A551" t="s">
        <v>1266</v>
      </c>
      <c r="B551" t="s">
        <v>1556</v>
      </c>
      <c r="C551">
        <v>551</v>
      </c>
      <c r="D551">
        <v>83551.655214719998</v>
      </c>
      <c r="E551">
        <v>99.215088381862756</v>
      </c>
      <c r="F551">
        <v>933.62987914703081</v>
      </c>
      <c r="G551">
        <v>64616.28401891391</v>
      </c>
      <c r="H551">
        <v>75</v>
      </c>
      <c r="I551">
        <v>26.21596014</v>
      </c>
      <c r="J551">
        <v>21.494771140000001</v>
      </c>
      <c r="K551">
        <v>9.7470088500000003</v>
      </c>
      <c r="L551">
        <v>6.3078404199999998</v>
      </c>
      <c r="M551">
        <v>2682.2857142799999</v>
      </c>
      <c r="N551">
        <v>1980.1428571399999</v>
      </c>
      <c r="O551">
        <v>1959</v>
      </c>
      <c r="P551">
        <v>1971.71428571</v>
      </c>
      <c r="Q551">
        <v>1980.8571428499999</v>
      </c>
      <c r="R551">
        <v>1994</v>
      </c>
      <c r="S551">
        <v>702.14285714000005</v>
      </c>
      <c r="T551">
        <v>613.85714284999995</v>
      </c>
      <c r="U551">
        <v>630.14285714000005</v>
      </c>
      <c r="V551">
        <v>638.71428571000001</v>
      </c>
      <c r="W551">
        <v>662.42857142000003</v>
      </c>
      <c r="X551">
        <v>24.091029710000001</v>
      </c>
      <c r="Y551">
        <v>0.98864700000000005</v>
      </c>
      <c r="Z551">
        <v>1945.8571428499999</v>
      </c>
      <c r="AA551">
        <v>1922.8571428499999</v>
      </c>
      <c r="AB551">
        <v>1909.42857142</v>
      </c>
      <c r="AC551">
        <v>1885.63232857</v>
      </c>
      <c r="AD551">
        <v>742.57142856999997</v>
      </c>
      <c r="AE551">
        <v>786.14285714000005</v>
      </c>
      <c r="AF551">
        <v>830.14285714000005</v>
      </c>
      <c r="AG551">
        <v>878.92074285000001</v>
      </c>
      <c r="AH551">
        <v>67451.237858570006</v>
      </c>
      <c r="AI551">
        <v>13740.046576999999</v>
      </c>
      <c r="AJ551">
        <v>9.6767328500000005</v>
      </c>
      <c r="AK551">
        <v>64.105335420000003</v>
      </c>
      <c r="AL551">
        <v>257088.61925071001</v>
      </c>
      <c r="AM551">
        <v>59.784571419999999</v>
      </c>
      <c r="AN551">
        <v>1.9885921</v>
      </c>
      <c r="AO551">
        <v>10.493404140000001</v>
      </c>
      <c r="AP551">
        <v>7.9978428499999996</v>
      </c>
      <c r="AQ551">
        <v>10.279057140000001</v>
      </c>
      <c r="AR551">
        <v>12.2943</v>
      </c>
      <c r="AS551">
        <v>8.1323714200000001</v>
      </c>
      <c r="AT551">
        <v>7.3710571399999996</v>
      </c>
      <c r="AU551">
        <v>439885.27309466002</v>
      </c>
      <c r="AV551">
        <v>342320.61807650002</v>
      </c>
      <c r="AW551">
        <v>374583.33513056999</v>
      </c>
      <c r="AX551">
        <v>397187.35860157001</v>
      </c>
      <c r="AY551">
        <v>395401.63139514002</v>
      </c>
      <c r="AZ551">
        <v>27659.318796420001</v>
      </c>
      <c r="BA551">
        <v>763.62222913999994</v>
      </c>
      <c r="BB551">
        <v>5664.7315330000001</v>
      </c>
      <c r="BC551">
        <v>118.28087171</v>
      </c>
      <c r="BD551">
        <v>456.43005327999998</v>
      </c>
      <c r="BE551">
        <v>128539.30493857</v>
      </c>
      <c r="BF551">
        <v>104607.77990028</v>
      </c>
      <c r="BG551">
        <v>6.7383171600000002</v>
      </c>
      <c r="BH551">
        <v>177.33333332999999</v>
      </c>
      <c r="BI551">
        <v>172.33333332999999</v>
      </c>
      <c r="BJ551">
        <v>179.47619047000001</v>
      </c>
      <c r="BK551">
        <v>170.28571428000001</v>
      </c>
      <c r="BL551">
        <v>169.57142856999999</v>
      </c>
      <c r="BM551">
        <v>17.597037830000001</v>
      </c>
      <c r="BN551">
        <v>6.5147057500000001</v>
      </c>
      <c r="BO551">
        <v>0.54579460000000002</v>
      </c>
      <c r="BP551">
        <v>0.66369840000000002</v>
      </c>
      <c r="BQ551">
        <v>39.560442809999998</v>
      </c>
      <c r="BR551">
        <v>176</v>
      </c>
      <c r="BS551">
        <v>6672.8549444199998</v>
      </c>
      <c r="BT551">
        <v>33331.854753</v>
      </c>
      <c r="BU551">
        <v>127504.14085228</v>
      </c>
      <c r="BV551">
        <v>1176178.3357251601</v>
      </c>
      <c r="BW551">
        <v>1935.2306337099999</v>
      </c>
      <c r="BX551">
        <v>72.452669549999996</v>
      </c>
      <c r="BY551">
        <v>8.8069483300000009</v>
      </c>
      <c r="BZ551">
        <v>80.333333330000002</v>
      </c>
      <c r="CA551">
        <v>85.138888879999996</v>
      </c>
      <c r="CB551">
        <v>81.345238089999995</v>
      </c>
      <c r="CC551">
        <v>72.861111109999996</v>
      </c>
      <c r="CD551">
        <v>74.357142850000002</v>
      </c>
      <c r="CE551">
        <v>60.916666659999997</v>
      </c>
      <c r="CF551">
        <v>67.513888890000004</v>
      </c>
      <c r="CG551">
        <v>62.76190476</v>
      </c>
      <c r="CH551">
        <v>54.916666659999997</v>
      </c>
      <c r="CI551">
        <v>55.571428570000002</v>
      </c>
      <c r="CJ551">
        <v>19.416666660000001</v>
      </c>
      <c r="CK551">
        <v>17.625</v>
      </c>
      <c r="CL551">
        <v>18.583333329999999</v>
      </c>
      <c r="CM551">
        <v>17.944444440000002</v>
      </c>
      <c r="CN551">
        <v>18.64285714</v>
      </c>
      <c r="CO551">
        <v>3.0558341599999999</v>
      </c>
      <c r="CP551">
        <v>86.357142850000002</v>
      </c>
      <c r="CQ551">
        <v>77.277777779999994</v>
      </c>
      <c r="CR551">
        <v>17.857142849999999</v>
      </c>
      <c r="CS551">
        <v>37.857142850000002</v>
      </c>
      <c r="CT551">
        <v>89.857142850000002</v>
      </c>
      <c r="CU551">
        <v>89.285714279999993</v>
      </c>
      <c r="CV551">
        <v>84.805555560000002</v>
      </c>
      <c r="CW551">
        <v>62.142857139999997</v>
      </c>
      <c r="CX551">
        <v>36.142857139999997</v>
      </c>
      <c r="CY551">
        <v>76.857142850000002</v>
      </c>
      <c r="CZ551">
        <v>76.714285709999999</v>
      </c>
      <c r="DA551">
        <v>86.428571419999997</v>
      </c>
      <c r="DB551">
        <v>697.08333332999996</v>
      </c>
      <c r="DC551">
        <v>32</v>
      </c>
      <c r="DD551">
        <v>70.142857140000004</v>
      </c>
      <c r="DE551">
        <v>71.571428569999995</v>
      </c>
      <c r="DF551">
        <v>82.285714279999993</v>
      </c>
      <c r="DG551">
        <v>976.57142856999997</v>
      </c>
      <c r="DH551" t="e">
        <v>#N/A</v>
      </c>
      <c r="DI551" t="e">
        <v>#N/A</v>
      </c>
      <c r="DJ551" t="e">
        <v>#N/A</v>
      </c>
      <c r="DK551" t="e">
        <v>#N/A</v>
      </c>
      <c r="DL551" t="e">
        <v>#N/A</v>
      </c>
      <c r="DM551" t="e">
        <v>#N/A</v>
      </c>
      <c r="DN551" t="e">
        <v>#N/A</v>
      </c>
      <c r="DO551" t="e">
        <v>#N/A</v>
      </c>
      <c r="DP551" t="e">
        <v>#N/A</v>
      </c>
      <c r="DQ551" t="e">
        <v>#N/A</v>
      </c>
      <c r="DR551" t="e">
        <v>#N/A</v>
      </c>
      <c r="DS551" t="e">
        <v>#N/A</v>
      </c>
      <c r="DT551" t="e">
        <v>#N/A</v>
      </c>
      <c r="DU551" t="e">
        <v>#N/A</v>
      </c>
      <c r="DV551" t="e">
        <v>#N/A</v>
      </c>
      <c r="DW551" t="e">
        <v>#N/A</v>
      </c>
      <c r="DX551" t="e">
        <v>#N/A</v>
      </c>
      <c r="DY551" t="e">
        <v>#N/A</v>
      </c>
      <c r="DZ551" t="e">
        <v>#N/A</v>
      </c>
      <c r="EA551" t="e">
        <v>#N/A</v>
      </c>
      <c r="EB551" t="e">
        <v>#N/A</v>
      </c>
      <c r="EC551" t="e">
        <v>#N/A</v>
      </c>
    </row>
    <row r="552" spans="1:133" customFormat="1" x14ac:dyDescent="0.25">
      <c r="A552" t="s">
        <v>1267</v>
      </c>
      <c r="B552" t="s">
        <v>1557</v>
      </c>
      <c r="C552">
        <v>552</v>
      </c>
      <c r="D552">
        <v>225046.75896508293</v>
      </c>
      <c r="E552">
        <v>141.16655505941128</v>
      </c>
      <c r="F552">
        <v>570.50314872649233</v>
      </c>
      <c r="G552">
        <v>59944.325266379485</v>
      </c>
      <c r="H552">
        <v>92.571428569999995</v>
      </c>
      <c r="I552">
        <v>27.970824140000001</v>
      </c>
      <c r="J552">
        <v>35.08301642</v>
      </c>
      <c r="K552">
        <v>6.76957714</v>
      </c>
      <c r="L552">
        <v>4.6099395699999999</v>
      </c>
      <c r="M552">
        <v>7945.2857142800003</v>
      </c>
      <c r="N552">
        <v>5720.8571428499999</v>
      </c>
      <c r="O552">
        <v>5708</v>
      </c>
      <c r="P552">
        <v>5722.5714285699996</v>
      </c>
      <c r="Q552">
        <v>5709.4285714199996</v>
      </c>
      <c r="R552">
        <v>5721.2857142800003</v>
      </c>
      <c r="S552">
        <v>2224.42857142</v>
      </c>
      <c r="T552">
        <v>1764.2857142800001</v>
      </c>
      <c r="U552">
        <v>1887</v>
      </c>
      <c r="V552">
        <v>1945</v>
      </c>
      <c r="W552">
        <v>2063.1428571400002</v>
      </c>
      <c r="X552">
        <v>16.496006569999999</v>
      </c>
      <c r="Y552">
        <v>0.68647484999999997</v>
      </c>
      <c r="Z552">
        <v>5724</v>
      </c>
      <c r="AA552">
        <v>5679.2857142800003</v>
      </c>
      <c r="AB552">
        <v>5676.7142857099998</v>
      </c>
      <c r="AC552">
        <v>5663.5308428500002</v>
      </c>
      <c r="AD552">
        <v>2389.7142857099998</v>
      </c>
      <c r="AE552">
        <v>2563.42857142</v>
      </c>
      <c r="AF552">
        <v>2677.7142857099998</v>
      </c>
      <c r="AG552">
        <v>2842.27082857</v>
      </c>
      <c r="AH552">
        <v>57844.470271710001</v>
      </c>
      <c r="AI552">
        <v>7748.12166385</v>
      </c>
      <c r="AJ552">
        <v>-74.446862999999993</v>
      </c>
      <c r="AK552">
        <v>55.671370709999998</v>
      </c>
      <c r="AL552">
        <v>206937.82378757</v>
      </c>
      <c r="AM552">
        <v>64.24428571</v>
      </c>
      <c r="AN552">
        <v>1.78862896</v>
      </c>
      <c r="AO552">
        <v>2.7668435699999998</v>
      </c>
      <c r="AP552">
        <v>-15.784571420000001</v>
      </c>
      <c r="AQ552">
        <v>-8.4048285699999994</v>
      </c>
      <c r="AR552">
        <v>-11.58047142</v>
      </c>
      <c r="AS552">
        <v>-13.60775714</v>
      </c>
      <c r="AT552">
        <v>-17.573471420000001</v>
      </c>
      <c r="AU552">
        <v>247175.24538414</v>
      </c>
      <c r="AV552">
        <v>206130.48352042001</v>
      </c>
      <c r="AW552">
        <v>200873.97999113999</v>
      </c>
      <c r="AX552">
        <v>237340.50178513999</v>
      </c>
      <c r="AY552">
        <v>232460.01733870999</v>
      </c>
      <c r="AZ552">
        <v>16017.69872457</v>
      </c>
      <c r="BA552">
        <v>290.23447184999998</v>
      </c>
      <c r="BB552">
        <v>2164.7542262799998</v>
      </c>
      <c r="BC552">
        <v>176.81429842</v>
      </c>
      <c r="BD552">
        <v>112.68182213999999</v>
      </c>
      <c r="BE552">
        <v>71207.75870228</v>
      </c>
      <c r="BF552">
        <v>57195.652810419997</v>
      </c>
      <c r="BG552">
        <v>6.5946084200000001</v>
      </c>
      <c r="BH552">
        <v>519.42857142000003</v>
      </c>
      <c r="BI552">
        <v>564.89285714000005</v>
      </c>
      <c r="BJ552">
        <v>575.23809523</v>
      </c>
      <c r="BK552">
        <v>520.71428571000001</v>
      </c>
      <c r="BL552">
        <v>508.71428571000001</v>
      </c>
      <c r="BM552">
        <v>16.066648140000002</v>
      </c>
      <c r="BN552">
        <v>3.0857122000000001</v>
      </c>
      <c r="BO552">
        <v>0.24482799999999999</v>
      </c>
      <c r="BP552">
        <v>0.52009470999999996</v>
      </c>
      <c r="BQ552">
        <v>37.832068030000002</v>
      </c>
      <c r="BR552">
        <v>495.71428571000001</v>
      </c>
      <c r="BS552">
        <v>4947.9698162799996</v>
      </c>
      <c r="BT552">
        <v>37470.568073000002</v>
      </c>
      <c r="BU552">
        <v>134151.41650471001</v>
      </c>
      <c r="BV552">
        <v>1026375.89514157</v>
      </c>
      <c r="BW552">
        <v>2185.7901655700002</v>
      </c>
      <c r="BX552">
        <v>57.134588880000003</v>
      </c>
      <c r="BY552">
        <v>9.7278627100000001</v>
      </c>
      <c r="BZ552">
        <v>289.71428571000001</v>
      </c>
      <c r="CA552">
        <v>254.89285713999999</v>
      </c>
      <c r="CB552">
        <v>261.92857142000003</v>
      </c>
      <c r="CC552">
        <v>251.45238094999999</v>
      </c>
      <c r="CD552">
        <v>262.5</v>
      </c>
      <c r="CE552">
        <v>215.85714285</v>
      </c>
      <c r="CF552">
        <v>190.5</v>
      </c>
      <c r="CG552">
        <v>194.70238094999999</v>
      </c>
      <c r="CH552">
        <v>183.51190475999999</v>
      </c>
      <c r="CI552">
        <v>193.57142856999999</v>
      </c>
      <c r="CJ552">
        <v>74.071428569999995</v>
      </c>
      <c r="CK552">
        <v>64.392857140000004</v>
      </c>
      <c r="CL552">
        <v>67.226190470000006</v>
      </c>
      <c r="CM552">
        <v>67.940476189999998</v>
      </c>
      <c r="CN552">
        <v>68.5</v>
      </c>
      <c r="CO552">
        <v>3.6469244199999999</v>
      </c>
      <c r="CP552">
        <v>85.357142850000002</v>
      </c>
      <c r="CQ552">
        <v>79.037499999999994</v>
      </c>
      <c r="CR552">
        <v>12.857142850000001</v>
      </c>
      <c r="CS552">
        <v>31.571428569999998</v>
      </c>
      <c r="CT552">
        <v>82.285714279999993</v>
      </c>
      <c r="CU552">
        <v>79.857142850000002</v>
      </c>
      <c r="CV552">
        <v>76.863194440000001</v>
      </c>
      <c r="CW552">
        <v>34.428571419999997</v>
      </c>
      <c r="CX552">
        <v>29.428571420000001</v>
      </c>
      <c r="CY552">
        <v>65.428571419999997</v>
      </c>
      <c r="CZ552">
        <v>72</v>
      </c>
      <c r="DA552">
        <v>85.428571419999997</v>
      </c>
      <c r="DB552">
        <v>495.21428571000001</v>
      </c>
      <c r="DC552">
        <v>31</v>
      </c>
      <c r="DD552">
        <v>65.714285709999999</v>
      </c>
      <c r="DE552">
        <v>71.428571419999997</v>
      </c>
      <c r="DF552">
        <v>85.428571419999997</v>
      </c>
      <c r="DG552">
        <v>720.28571427999998</v>
      </c>
      <c r="DH552" t="e">
        <v>#N/A</v>
      </c>
      <c r="DI552" t="e">
        <v>#N/A</v>
      </c>
      <c r="DJ552" t="e">
        <v>#N/A</v>
      </c>
      <c r="DK552" t="e">
        <v>#N/A</v>
      </c>
      <c r="DL552" t="e">
        <v>#N/A</v>
      </c>
      <c r="DM552" t="e">
        <v>#N/A</v>
      </c>
      <c r="DN552" t="e">
        <v>#N/A</v>
      </c>
      <c r="DO552" t="e">
        <v>#N/A</v>
      </c>
      <c r="DP552" t="e">
        <v>#N/A</v>
      </c>
      <c r="DQ552" t="e">
        <v>#N/A</v>
      </c>
      <c r="DR552" t="e">
        <v>#N/A</v>
      </c>
      <c r="DS552" t="e">
        <v>#N/A</v>
      </c>
      <c r="DT552" t="e">
        <v>#N/A</v>
      </c>
      <c r="DU552" t="e">
        <v>#N/A</v>
      </c>
      <c r="DV552" t="e">
        <v>#N/A</v>
      </c>
      <c r="DW552" t="e">
        <v>#N/A</v>
      </c>
      <c r="DX552" t="e">
        <v>#N/A</v>
      </c>
      <c r="DY552" t="e">
        <v>#N/A</v>
      </c>
      <c r="DZ552" t="e">
        <v>#N/A</v>
      </c>
      <c r="EA552" t="e">
        <v>#N/A</v>
      </c>
      <c r="EB552" t="e">
        <v>#N/A</v>
      </c>
      <c r="EC552" t="e">
        <v>#N/A</v>
      </c>
    </row>
    <row r="553" spans="1:133" customFormat="1" x14ac:dyDescent="0.25">
      <c r="A553" t="s">
        <v>1268</v>
      </c>
      <c r="B553" t="s">
        <v>1558</v>
      </c>
      <c r="C553">
        <v>553</v>
      </c>
      <c r="D553">
        <v>202868.97646562854</v>
      </c>
      <c r="E553">
        <v>89.012811153273319</v>
      </c>
      <c r="F553">
        <v>884.43174869894676</v>
      </c>
      <c r="G553">
        <v>38203.621993066241</v>
      </c>
      <c r="H553">
        <v>82.142857140000004</v>
      </c>
      <c r="I553">
        <v>27.626594709999999</v>
      </c>
      <c r="J553">
        <v>24.170003000000001</v>
      </c>
      <c r="K553">
        <v>9.1728424200000003</v>
      </c>
      <c r="L553">
        <v>6.2296964199999998</v>
      </c>
      <c r="M553">
        <v>8035.4285714199996</v>
      </c>
      <c r="N553">
        <v>5829.5714285699996</v>
      </c>
      <c r="O553">
        <v>5702.1428571400002</v>
      </c>
      <c r="P553">
        <v>5731</v>
      </c>
      <c r="Q553">
        <v>5782.1428571400002</v>
      </c>
      <c r="R553">
        <v>5823</v>
      </c>
      <c r="S553">
        <v>2205.8571428499999</v>
      </c>
      <c r="T553">
        <v>1967.42857142</v>
      </c>
      <c r="U553">
        <v>2019.8571428499999</v>
      </c>
      <c r="V553">
        <v>2037.8571428499999</v>
      </c>
      <c r="W553">
        <v>2103.42857142</v>
      </c>
      <c r="X553">
        <v>22.588009570000001</v>
      </c>
      <c r="Y553">
        <v>1.0896548500000001</v>
      </c>
      <c r="Z553">
        <v>5790.1428571400002</v>
      </c>
      <c r="AA553">
        <v>5742.2857142800003</v>
      </c>
      <c r="AB553">
        <v>5660.4285714199996</v>
      </c>
      <c r="AC553">
        <v>5609.0005285699999</v>
      </c>
      <c r="AD553">
        <v>2364.42857142</v>
      </c>
      <c r="AE553">
        <v>2510.7142857099998</v>
      </c>
      <c r="AF553">
        <v>2574.8571428499999</v>
      </c>
      <c r="AG553">
        <v>2729.9404857099998</v>
      </c>
      <c r="AH553">
        <v>65721.089033850003</v>
      </c>
      <c r="AI553">
        <v>12428.814135709999</v>
      </c>
      <c r="AJ553">
        <v>-0.44343656999999997</v>
      </c>
      <c r="AK553">
        <v>229.81191842000001</v>
      </c>
      <c r="AL553">
        <v>239065.82218871001</v>
      </c>
      <c r="AM553">
        <v>51.220571419999999</v>
      </c>
      <c r="AN553">
        <v>2.28634716</v>
      </c>
      <c r="AO553">
        <v>11.50549114</v>
      </c>
      <c r="AP553">
        <v>-0.74768570999999995</v>
      </c>
      <c r="AQ553">
        <v>0.23445714000000001</v>
      </c>
      <c r="AR553">
        <v>-6.4028570000000007E-2</v>
      </c>
      <c r="AS553">
        <v>2.2856999999999999E-4</v>
      </c>
      <c r="AT553">
        <v>1.43004285</v>
      </c>
      <c r="AU553">
        <v>337353.30252556998</v>
      </c>
      <c r="AV553">
        <v>290779.70415757003</v>
      </c>
      <c r="AW553">
        <v>299317.37954871001</v>
      </c>
      <c r="AX553">
        <v>292044.04490699997</v>
      </c>
      <c r="AY553">
        <v>321774.73220471002</v>
      </c>
      <c r="AZ553">
        <v>22544.847344419999</v>
      </c>
      <c r="BA553">
        <v>808.65819113999999</v>
      </c>
      <c r="BB553">
        <v>4367.7148085700001</v>
      </c>
      <c r="BC553">
        <v>84.870770710000002</v>
      </c>
      <c r="BD553">
        <v>112.59624357</v>
      </c>
      <c r="BE553">
        <v>100447.13765270999</v>
      </c>
      <c r="BF553">
        <v>81971.702233139993</v>
      </c>
      <c r="BG553">
        <v>6.7458452800000002</v>
      </c>
      <c r="BH553">
        <v>531.85714284999995</v>
      </c>
      <c r="BI553">
        <v>536.91666667000004</v>
      </c>
      <c r="BJ553">
        <v>533.58333332999996</v>
      </c>
      <c r="BK553">
        <v>575.57142856999997</v>
      </c>
      <c r="BL553">
        <v>516.71428571000001</v>
      </c>
      <c r="BM553">
        <v>17.481374420000002</v>
      </c>
      <c r="BN553">
        <v>2.6450974999999999</v>
      </c>
      <c r="BO553">
        <v>0.58095741999999995</v>
      </c>
      <c r="BP553">
        <v>0.33613314</v>
      </c>
      <c r="BQ553">
        <v>33.055931919999999</v>
      </c>
      <c r="BR553">
        <v>511.42857142000003</v>
      </c>
      <c r="BS553">
        <v>6825.1655965700002</v>
      </c>
      <c r="BT553">
        <v>36428.266403850001</v>
      </c>
      <c r="BU553">
        <v>132786.55361013999</v>
      </c>
      <c r="BV553">
        <v>982912.69669184997</v>
      </c>
      <c r="BW553">
        <v>1432.0924649999999</v>
      </c>
      <c r="BX553">
        <v>48.424829410000001</v>
      </c>
      <c r="BY553">
        <v>10.347162709999999</v>
      </c>
      <c r="BZ553">
        <v>301.21428571000001</v>
      </c>
      <c r="CA553">
        <v>286.63095238</v>
      </c>
      <c r="CB553">
        <v>309.16666665999998</v>
      </c>
      <c r="CC553">
        <v>304.41666665999998</v>
      </c>
      <c r="CD553">
        <v>296.85714285</v>
      </c>
      <c r="CE553">
        <v>228</v>
      </c>
      <c r="CF553">
        <v>224.79761904</v>
      </c>
      <c r="CG553">
        <v>243.70833332999999</v>
      </c>
      <c r="CH553">
        <v>236.72222221999999</v>
      </c>
      <c r="CI553">
        <v>226.21428571000001</v>
      </c>
      <c r="CJ553">
        <v>74</v>
      </c>
      <c r="CK553">
        <v>61.833333330000002</v>
      </c>
      <c r="CL553">
        <v>65.458333330000002</v>
      </c>
      <c r="CM553">
        <v>67.694444439999998</v>
      </c>
      <c r="CN553">
        <v>70.5</v>
      </c>
      <c r="CO553">
        <v>3.7339229999999999</v>
      </c>
      <c r="CP553">
        <v>86.214285709999999</v>
      </c>
      <c r="CQ553">
        <v>86.027777779999994</v>
      </c>
      <c r="CR553">
        <v>17.2</v>
      </c>
      <c r="CS553">
        <v>33.571428570000002</v>
      </c>
      <c r="CT553">
        <v>88.571428569999995</v>
      </c>
      <c r="CU553">
        <v>86.571428569999995</v>
      </c>
      <c r="CV553">
        <v>80.638888890000004</v>
      </c>
      <c r="CW553">
        <v>69.75</v>
      </c>
      <c r="CX553">
        <v>31.714285709999999</v>
      </c>
      <c r="CY553">
        <v>68.428571419999997</v>
      </c>
      <c r="CZ553">
        <v>80.142857140000004</v>
      </c>
      <c r="DA553">
        <v>87.285714279999993</v>
      </c>
      <c r="DB553">
        <v>716.07142856999997</v>
      </c>
      <c r="DC553">
        <v>31.428571420000001</v>
      </c>
      <c r="DD553">
        <v>70.142857140000004</v>
      </c>
      <c r="DE553">
        <v>80.428571419999997</v>
      </c>
      <c r="DF553">
        <v>87.142857140000004</v>
      </c>
      <c r="DG553">
        <v>737.85714284999995</v>
      </c>
      <c r="DH553" t="e">
        <v>#N/A</v>
      </c>
      <c r="DI553" t="e">
        <v>#N/A</v>
      </c>
      <c r="DJ553" t="e">
        <v>#N/A</v>
      </c>
      <c r="DK553" t="e">
        <v>#N/A</v>
      </c>
      <c r="DL553" t="e">
        <v>#N/A</v>
      </c>
      <c r="DM553" t="e">
        <v>#N/A</v>
      </c>
      <c r="DN553" t="e">
        <v>#N/A</v>
      </c>
      <c r="DO553" t="e">
        <v>#N/A</v>
      </c>
      <c r="DP553" t="e">
        <v>#N/A</v>
      </c>
      <c r="DQ553" t="e">
        <v>#N/A</v>
      </c>
      <c r="DR553" t="e">
        <v>#N/A</v>
      </c>
      <c r="DS553" t="e">
        <v>#N/A</v>
      </c>
      <c r="DT553" t="e">
        <v>#N/A</v>
      </c>
      <c r="DU553" t="e">
        <v>#N/A</v>
      </c>
      <c r="DV553" t="e">
        <v>#N/A</v>
      </c>
      <c r="DW553" t="e">
        <v>#N/A</v>
      </c>
      <c r="DX553" t="e">
        <v>#N/A</v>
      </c>
      <c r="DY553" t="e">
        <v>#N/A</v>
      </c>
      <c r="DZ553" t="e">
        <v>#N/A</v>
      </c>
      <c r="EA553" t="e">
        <v>#N/A</v>
      </c>
      <c r="EB553" t="e">
        <v>#N/A</v>
      </c>
      <c r="EC553" t="e">
        <v>#N/A</v>
      </c>
    </row>
    <row r="554" spans="1:133" customFormat="1" x14ac:dyDescent="0.25">
      <c r="A554" t="s">
        <v>1269</v>
      </c>
      <c r="B554" t="s">
        <v>1559</v>
      </c>
      <c r="C554">
        <v>554</v>
      </c>
      <c r="D554">
        <v>157217.09840905992</v>
      </c>
      <c r="E554">
        <v>85.565321511364786</v>
      </c>
      <c r="F554">
        <v>879.84665056508265</v>
      </c>
      <c r="G554">
        <v>61757.420172985388</v>
      </c>
      <c r="H554">
        <v>72.142857140000004</v>
      </c>
      <c r="I554">
        <v>28.68550557</v>
      </c>
      <c r="J554">
        <v>24.244035570000001</v>
      </c>
      <c r="K554">
        <v>12.70653371</v>
      </c>
      <c r="L554">
        <v>8.1681724199999994</v>
      </c>
      <c r="M554">
        <v>4839.4285714199996</v>
      </c>
      <c r="N554">
        <v>3457.42857142</v>
      </c>
      <c r="O554">
        <v>3374.5714285700001</v>
      </c>
      <c r="P554">
        <v>3402.5714285700001</v>
      </c>
      <c r="Q554">
        <v>3434.42857142</v>
      </c>
      <c r="R554">
        <v>3450.1428571400002</v>
      </c>
      <c r="S554">
        <v>1382</v>
      </c>
      <c r="T554">
        <v>1285.71428571</v>
      </c>
      <c r="U554">
        <v>1311.71428571</v>
      </c>
      <c r="V554">
        <v>1321.2857142800001</v>
      </c>
      <c r="W554">
        <v>1352.5714285700001</v>
      </c>
      <c r="X554">
        <v>28.540643710000001</v>
      </c>
      <c r="Y554">
        <v>1.5306249999999999</v>
      </c>
      <c r="Z554">
        <v>3403.2857142799999</v>
      </c>
      <c r="AA554">
        <v>3369.1428571400002</v>
      </c>
      <c r="AB554">
        <v>3373.7142857099998</v>
      </c>
      <c r="AC554">
        <v>3336.03485714</v>
      </c>
      <c r="AD554">
        <v>1438</v>
      </c>
      <c r="AE554">
        <v>1489.8571428499999</v>
      </c>
      <c r="AF554">
        <v>1547.71428571</v>
      </c>
      <c r="AG554">
        <v>1613.2779</v>
      </c>
      <c r="AH554">
        <v>74366.103683570007</v>
      </c>
      <c r="AI554">
        <v>17762.000661850001</v>
      </c>
      <c r="AJ554">
        <v>9.1796301400000004</v>
      </c>
      <c r="AK554">
        <v>70.288061139999996</v>
      </c>
      <c r="AL554">
        <v>258588.30846542001</v>
      </c>
      <c r="AM554">
        <v>49.89</v>
      </c>
      <c r="AN554">
        <v>2.79285322</v>
      </c>
      <c r="AO554">
        <v>11.475977139999999</v>
      </c>
      <c r="AP554">
        <v>2.88797142</v>
      </c>
      <c r="AQ554">
        <v>3.1163857099999999</v>
      </c>
      <c r="AR554">
        <v>0.70005713999999997</v>
      </c>
      <c r="AS554">
        <v>0.26785713999999999</v>
      </c>
      <c r="AT554">
        <v>1.08744285</v>
      </c>
      <c r="AU554">
        <v>454169.11919885001</v>
      </c>
      <c r="AV554">
        <v>371510.36731356999</v>
      </c>
      <c r="AW554">
        <v>382049.30942214001</v>
      </c>
      <c r="AX554">
        <v>411222.65179142001</v>
      </c>
      <c r="AY554">
        <v>426867.03995742003</v>
      </c>
      <c r="AZ554">
        <v>28206.043212420002</v>
      </c>
      <c r="BA554">
        <v>1314.1633347100001</v>
      </c>
      <c r="BB554">
        <v>7225.4066394199999</v>
      </c>
      <c r="BC554">
        <v>164.76024384999999</v>
      </c>
      <c r="BD554">
        <v>120.61893741999999</v>
      </c>
      <c r="BE554">
        <v>119824.05352014001</v>
      </c>
      <c r="BF554">
        <v>98187.774774570004</v>
      </c>
      <c r="BG554">
        <v>6.3445448500000001</v>
      </c>
      <c r="BH554">
        <v>304.57142857000002</v>
      </c>
      <c r="BI554">
        <v>302.78571427999998</v>
      </c>
      <c r="BJ554">
        <v>305.27380951999999</v>
      </c>
      <c r="BK554">
        <v>294.14285713999999</v>
      </c>
      <c r="BL554">
        <v>295.85714285</v>
      </c>
      <c r="BM554">
        <v>15.60719185</v>
      </c>
      <c r="BN554">
        <v>7.5517805999999998</v>
      </c>
      <c r="BO554">
        <v>0.46989185</v>
      </c>
      <c r="BP554">
        <v>0.58238199999999996</v>
      </c>
      <c r="BQ554">
        <v>43.279836750000001</v>
      </c>
      <c r="BR554">
        <v>302.71428571000001</v>
      </c>
      <c r="BS554">
        <v>8866.7201572800004</v>
      </c>
      <c r="BT554">
        <v>39571.373860139996</v>
      </c>
      <c r="BU554">
        <v>137645.73783214</v>
      </c>
      <c r="BV554">
        <v>965169.75860856997</v>
      </c>
      <c r="BW554">
        <v>2542.2341017099998</v>
      </c>
      <c r="BX554">
        <v>66.087578190000002</v>
      </c>
      <c r="BY554">
        <v>11.16499971</v>
      </c>
      <c r="BZ554">
        <v>199.21428571000001</v>
      </c>
      <c r="CA554">
        <v>209.71428571000001</v>
      </c>
      <c r="CB554">
        <v>205.02380951999999</v>
      </c>
      <c r="CC554">
        <v>194.19047619</v>
      </c>
      <c r="CD554">
        <v>192.64285713999999</v>
      </c>
      <c r="CE554">
        <v>155.57142856999999</v>
      </c>
      <c r="CF554">
        <v>168</v>
      </c>
      <c r="CG554">
        <v>163.53571428000001</v>
      </c>
      <c r="CH554">
        <v>150.70238094999999</v>
      </c>
      <c r="CI554">
        <v>149.85714285</v>
      </c>
      <c r="CJ554">
        <v>43.642857139999997</v>
      </c>
      <c r="CK554">
        <v>41.714285709999999</v>
      </c>
      <c r="CL554">
        <v>41.48809524</v>
      </c>
      <c r="CM554">
        <v>43.488095229999999</v>
      </c>
      <c r="CN554">
        <v>42.928571419999997</v>
      </c>
      <c r="CO554">
        <v>4.1044491399999998</v>
      </c>
      <c r="CP554">
        <v>86.285714279999993</v>
      </c>
      <c r="CQ554">
        <v>72.56824417</v>
      </c>
      <c r="CR554">
        <v>16.862857139999999</v>
      </c>
      <c r="CS554">
        <v>33.714285709999999</v>
      </c>
      <c r="CT554">
        <v>87.857142850000002</v>
      </c>
      <c r="CU554">
        <v>87.428571419999997</v>
      </c>
      <c r="CV554">
        <v>74.058641969999996</v>
      </c>
      <c r="CW554">
        <v>65</v>
      </c>
      <c r="CX554">
        <v>27.714285709999999</v>
      </c>
      <c r="CY554">
        <v>66.142857140000004</v>
      </c>
      <c r="CZ554">
        <v>71.428571419999997</v>
      </c>
      <c r="DA554">
        <v>85.857142850000002</v>
      </c>
      <c r="DB554">
        <v>688.57142856999997</v>
      </c>
      <c r="DC554">
        <v>27.714285709999999</v>
      </c>
      <c r="DD554">
        <v>67.571428569999995</v>
      </c>
      <c r="DE554">
        <v>73.285714279999993</v>
      </c>
      <c r="DF554">
        <v>86.714285709999999</v>
      </c>
      <c r="DG554">
        <v>865.14285714000005</v>
      </c>
      <c r="DH554" t="e">
        <v>#N/A</v>
      </c>
      <c r="DI554" t="e">
        <v>#N/A</v>
      </c>
      <c r="DJ554" t="e">
        <v>#N/A</v>
      </c>
      <c r="DK554" t="e">
        <v>#N/A</v>
      </c>
      <c r="DL554" t="e">
        <v>#N/A</v>
      </c>
      <c r="DM554" t="e">
        <v>#N/A</v>
      </c>
      <c r="DN554" t="e">
        <v>#N/A</v>
      </c>
      <c r="DO554" t="e">
        <v>#N/A</v>
      </c>
      <c r="DP554" t="e">
        <v>#N/A</v>
      </c>
      <c r="DQ554" t="e">
        <v>#N/A</v>
      </c>
      <c r="DR554" t="e">
        <v>#N/A</v>
      </c>
      <c r="DS554" t="e">
        <v>#N/A</v>
      </c>
      <c r="DT554" t="e">
        <v>#N/A</v>
      </c>
      <c r="DU554" t="e">
        <v>#N/A</v>
      </c>
      <c r="DV554" t="e">
        <v>#N/A</v>
      </c>
      <c r="DW554" t="e">
        <v>#N/A</v>
      </c>
      <c r="DX554" t="e">
        <v>#N/A</v>
      </c>
      <c r="DY554" t="e">
        <v>#N/A</v>
      </c>
      <c r="DZ554" t="e">
        <v>#N/A</v>
      </c>
      <c r="EA554" t="e">
        <v>#N/A</v>
      </c>
      <c r="EB554" t="e">
        <v>#N/A</v>
      </c>
      <c r="EC554" t="e">
        <v>#N/A</v>
      </c>
    </row>
    <row r="555" spans="1:133" customFormat="1" x14ac:dyDescent="0.25">
      <c r="A555" t="s">
        <v>1270</v>
      </c>
      <c r="B555" t="s">
        <v>1560</v>
      </c>
      <c r="C555">
        <v>555</v>
      </c>
      <c r="D555">
        <v>651728.07129690005</v>
      </c>
      <c r="E555">
        <v>80.71632886923085</v>
      </c>
      <c r="F555">
        <v>918.0800233083346</v>
      </c>
      <c r="G555">
        <v>52970.749578730225</v>
      </c>
      <c r="H555">
        <v>91.428571419999997</v>
      </c>
      <c r="I555">
        <v>27.942290280000002</v>
      </c>
      <c r="J555">
        <v>28.81492742</v>
      </c>
      <c r="K555">
        <v>8.4392395699999998</v>
      </c>
      <c r="L555">
        <v>5.3092184199999997</v>
      </c>
      <c r="M555">
        <v>26719.142857139999</v>
      </c>
      <c r="N555">
        <v>19257.142857139999</v>
      </c>
      <c r="O555">
        <v>18741.142857139999</v>
      </c>
      <c r="P555">
        <v>18939.571428570001</v>
      </c>
      <c r="Q555">
        <v>19083.285714279999</v>
      </c>
      <c r="R555">
        <v>19228</v>
      </c>
      <c r="S555">
        <v>7462</v>
      </c>
      <c r="T555">
        <v>6720.8571428499999</v>
      </c>
      <c r="U555">
        <v>6895</v>
      </c>
      <c r="V555">
        <v>7001.4285714199996</v>
      </c>
      <c r="W555">
        <v>7193.5714285699996</v>
      </c>
      <c r="X555">
        <v>19.012447999999999</v>
      </c>
      <c r="Y555">
        <v>0.95497414000000003</v>
      </c>
      <c r="Z555">
        <v>19547.285714279999</v>
      </c>
      <c r="AA555">
        <v>19515.428571420001</v>
      </c>
      <c r="AB555">
        <v>19259.571428570001</v>
      </c>
      <c r="AC555">
        <v>19096.53384285</v>
      </c>
      <c r="AD555">
        <v>7924</v>
      </c>
      <c r="AE555">
        <v>8361.8571428499999</v>
      </c>
      <c r="AF555">
        <v>8633.4285714199996</v>
      </c>
      <c r="AG555">
        <v>8970.3923857099999</v>
      </c>
      <c r="AH555">
        <v>67599.160499279998</v>
      </c>
      <c r="AI555">
        <v>10769.56706671</v>
      </c>
      <c r="AJ555">
        <v>-33.063557709999998</v>
      </c>
      <c r="AK555">
        <v>147.59098900000001</v>
      </c>
      <c r="AL555">
        <v>241989.19026599999</v>
      </c>
      <c r="AM555">
        <v>55.826857140000001</v>
      </c>
      <c r="AN555">
        <v>3.4941309500000002</v>
      </c>
      <c r="AO555">
        <v>12.217936999999999</v>
      </c>
      <c r="AP555">
        <v>-1.54248571</v>
      </c>
      <c r="AQ555">
        <v>-1.1763428499999999</v>
      </c>
      <c r="AR555">
        <v>0.27204285</v>
      </c>
      <c r="AS555">
        <v>-0.21737142000000001</v>
      </c>
      <c r="AT555">
        <v>-1.7175142800000001</v>
      </c>
      <c r="AU555">
        <v>353994.09725599998</v>
      </c>
      <c r="AV555">
        <v>289284.83197771001</v>
      </c>
      <c r="AW555">
        <v>308509.81547316001</v>
      </c>
      <c r="AX555">
        <v>317268.62049100001</v>
      </c>
      <c r="AY555">
        <v>389166.09320613998</v>
      </c>
      <c r="AZ555">
        <v>21966.501532570001</v>
      </c>
      <c r="BA555">
        <v>564.17401013999995</v>
      </c>
      <c r="BB555">
        <v>3608.05843271</v>
      </c>
      <c r="BC555">
        <v>123.45029971</v>
      </c>
      <c r="BD555">
        <v>124.24526371</v>
      </c>
      <c r="BE555">
        <v>95990.866787570005</v>
      </c>
      <c r="BF555">
        <v>78736.47966071</v>
      </c>
      <c r="BG555">
        <v>6.7858894999999997</v>
      </c>
      <c r="BH555">
        <v>1690.25</v>
      </c>
      <c r="BI555">
        <v>1907.33333333</v>
      </c>
      <c r="BJ555">
        <v>1940.8611111099999</v>
      </c>
      <c r="BK555">
        <v>1824.2857142800001</v>
      </c>
      <c r="BL555">
        <v>1635.8571428499999</v>
      </c>
      <c r="BM555">
        <v>16.5470665</v>
      </c>
      <c r="BN555">
        <v>3.27283875</v>
      </c>
      <c r="BO555">
        <v>0.40110574999999998</v>
      </c>
      <c r="BP555">
        <v>0.35240925000000001</v>
      </c>
      <c r="BQ555">
        <v>32.960505300000001</v>
      </c>
      <c r="BR555">
        <v>1647.75</v>
      </c>
      <c r="BS555">
        <v>6202.0528574199998</v>
      </c>
      <c r="BT555">
        <v>39860.84539971</v>
      </c>
      <c r="BU555">
        <v>142656.73550141999</v>
      </c>
      <c r="BV555">
        <v>942219.33865425002</v>
      </c>
      <c r="BW555">
        <v>2067.2537819999998</v>
      </c>
      <c r="BX555">
        <v>46.23265979</v>
      </c>
      <c r="BY555">
        <v>11.206477250000001</v>
      </c>
      <c r="BZ555">
        <v>1042.75</v>
      </c>
      <c r="CA555">
        <v>1174.6071428499999</v>
      </c>
      <c r="CB555">
        <v>1094.5416666599999</v>
      </c>
      <c r="CC555">
        <v>1173.6527777700001</v>
      </c>
      <c r="CD555">
        <v>1165.0714285700001</v>
      </c>
      <c r="CE555">
        <v>794.125</v>
      </c>
      <c r="CF555">
        <v>927.40476190000004</v>
      </c>
      <c r="CG555">
        <v>848.88888888999998</v>
      </c>
      <c r="CH555">
        <v>899.63888887999997</v>
      </c>
      <c r="CI555">
        <v>885.57142856999997</v>
      </c>
      <c r="CJ555">
        <v>250.25</v>
      </c>
      <c r="CK555">
        <v>247.20238094999999</v>
      </c>
      <c r="CL555">
        <v>245.65277777</v>
      </c>
      <c r="CM555">
        <v>274.01388888999998</v>
      </c>
      <c r="CN555">
        <v>279.5</v>
      </c>
      <c r="CO555">
        <v>4.1548402500000003</v>
      </c>
      <c r="CP555">
        <v>85.714285709999999</v>
      </c>
      <c r="CQ555">
        <v>79.046181129999994</v>
      </c>
      <c r="CR555">
        <v>15.963333329999999</v>
      </c>
      <c r="CS555">
        <v>31.14285714</v>
      </c>
      <c r="CT555">
        <v>84.428571419999997</v>
      </c>
      <c r="CU555">
        <v>83.857142850000002</v>
      </c>
      <c r="CV555">
        <v>78.305292370000004</v>
      </c>
      <c r="CW555">
        <v>68.8</v>
      </c>
      <c r="CX555">
        <v>33.571428570000002</v>
      </c>
      <c r="CY555">
        <v>68.428571419999997</v>
      </c>
      <c r="CZ555">
        <v>78</v>
      </c>
      <c r="DA555">
        <v>85.714285709999999</v>
      </c>
      <c r="DB555">
        <v>639.07142856999997</v>
      </c>
      <c r="DC555">
        <v>33.571428570000002</v>
      </c>
      <c r="DD555">
        <v>68.428571419999997</v>
      </c>
      <c r="DE555">
        <v>78</v>
      </c>
      <c r="DF555">
        <v>85.714285709999999</v>
      </c>
      <c r="DG555">
        <v>687.42857142000003</v>
      </c>
      <c r="DH555" t="e">
        <v>#N/A</v>
      </c>
      <c r="DI555" t="e">
        <v>#N/A</v>
      </c>
      <c r="DJ555" t="e">
        <v>#N/A</v>
      </c>
      <c r="DK555" t="e">
        <v>#N/A</v>
      </c>
      <c r="DL555" t="e">
        <v>#N/A</v>
      </c>
      <c r="DM555" t="e">
        <v>#N/A</v>
      </c>
      <c r="DN555" t="e">
        <v>#N/A</v>
      </c>
      <c r="DO555" t="e">
        <v>#N/A</v>
      </c>
      <c r="DP555" t="e">
        <v>#N/A</v>
      </c>
      <c r="DQ555" t="e">
        <v>#N/A</v>
      </c>
      <c r="DR555" t="e">
        <v>#N/A</v>
      </c>
      <c r="DS555" t="e">
        <v>#N/A</v>
      </c>
      <c r="DT555" t="e">
        <v>#N/A</v>
      </c>
      <c r="DU555" t="e">
        <v>#N/A</v>
      </c>
      <c r="DV555" t="e">
        <v>#N/A</v>
      </c>
      <c r="DW555" t="e">
        <v>#N/A</v>
      </c>
      <c r="DX555" t="e">
        <v>#N/A</v>
      </c>
      <c r="DY555" t="e">
        <v>#N/A</v>
      </c>
      <c r="DZ555" t="e">
        <v>#N/A</v>
      </c>
      <c r="EA555" t="e">
        <v>#N/A</v>
      </c>
      <c r="EB555" t="e">
        <v>#N/A</v>
      </c>
      <c r="EC555" t="e">
        <v>#N/A</v>
      </c>
    </row>
    <row r="556" spans="1:133" customFormat="1" x14ac:dyDescent="0.25">
      <c r="A556" t="s">
        <v>1271</v>
      </c>
      <c r="B556" t="s">
        <v>1561</v>
      </c>
      <c r="C556">
        <v>556</v>
      </c>
      <c r="D556">
        <v>432983.16204209998</v>
      </c>
      <c r="E556">
        <v>61.64071373664116</v>
      </c>
      <c r="F556">
        <v>1251.3733395443203</v>
      </c>
      <c r="G556">
        <v>50916.266403306574</v>
      </c>
      <c r="H556">
        <v>90.714285709999999</v>
      </c>
      <c r="I556">
        <v>28.161905709999999</v>
      </c>
      <c r="J556">
        <v>29.640407140000001</v>
      </c>
      <c r="K556">
        <v>8.9748958499999993</v>
      </c>
      <c r="L556">
        <v>5.7627841399999999</v>
      </c>
      <c r="M556">
        <v>20205.571428570001</v>
      </c>
      <c r="N556">
        <v>14515.714285710001</v>
      </c>
      <c r="O556">
        <v>14208.714285710001</v>
      </c>
      <c r="P556">
        <v>14334.42857142</v>
      </c>
      <c r="Q556">
        <v>14435.42857142</v>
      </c>
      <c r="R556">
        <v>14509.142857139999</v>
      </c>
      <c r="S556">
        <v>5689.8571428499999</v>
      </c>
      <c r="T556">
        <v>5046.1428571400002</v>
      </c>
      <c r="U556">
        <v>5215.8571428499999</v>
      </c>
      <c r="V556">
        <v>5324.2857142800003</v>
      </c>
      <c r="W556">
        <v>5483.1428571400002</v>
      </c>
      <c r="X556">
        <v>20.467730710000001</v>
      </c>
      <c r="Y556">
        <v>0.97552042000000005</v>
      </c>
      <c r="Z556">
        <v>14744.42857142</v>
      </c>
      <c r="AA556">
        <v>14708</v>
      </c>
      <c r="AB556">
        <v>14466</v>
      </c>
      <c r="AC556">
        <v>14338.904528569999</v>
      </c>
      <c r="AD556">
        <v>6079.1428571400002</v>
      </c>
      <c r="AE556">
        <v>6423.1428571400002</v>
      </c>
      <c r="AF556">
        <v>6664.4285714199996</v>
      </c>
      <c r="AG556">
        <v>6903.1189000000004</v>
      </c>
      <c r="AH556">
        <v>70865.926648280001</v>
      </c>
      <c r="AI556">
        <v>12208.77463457</v>
      </c>
      <c r="AJ556">
        <v>58.783637140000003</v>
      </c>
      <c r="AK556">
        <v>135.68393227999999</v>
      </c>
      <c r="AL556">
        <v>251825.91937828</v>
      </c>
      <c r="AM556">
        <v>57.983428570000001</v>
      </c>
      <c r="AN556">
        <v>2.4841449199999999</v>
      </c>
      <c r="AO556">
        <v>8.6509982799999996</v>
      </c>
      <c r="AP556">
        <v>5.2524285700000002</v>
      </c>
      <c r="AQ556">
        <v>1.8479714199999999</v>
      </c>
      <c r="AR556">
        <v>2.6674857099999998</v>
      </c>
      <c r="AS556">
        <v>3.1198000000000001</v>
      </c>
      <c r="AT556">
        <v>3.8805857100000001</v>
      </c>
      <c r="AU556">
        <v>385804.31889140001</v>
      </c>
      <c r="AV556">
        <v>298037.95735084999</v>
      </c>
      <c r="AW556">
        <v>305852.66959513997</v>
      </c>
      <c r="AX556">
        <v>344597.56172241998</v>
      </c>
      <c r="AY556">
        <v>360899.16916485003</v>
      </c>
      <c r="AZ556">
        <v>25307.202774140002</v>
      </c>
      <c r="BA556">
        <v>597.70170771000005</v>
      </c>
      <c r="BB556">
        <v>4483.6876354200003</v>
      </c>
      <c r="BC556">
        <v>104.04020300000001</v>
      </c>
      <c r="BD556">
        <v>124.43995571000001</v>
      </c>
      <c r="BE556">
        <v>105283.66611714</v>
      </c>
      <c r="BF556">
        <v>89810.646554709994</v>
      </c>
      <c r="BG556">
        <v>6.9850785999999996</v>
      </c>
      <c r="BH556">
        <v>1404.4</v>
      </c>
      <c r="BI556">
        <v>1439.2023809499999</v>
      </c>
      <c r="BJ556">
        <v>1452.83333333</v>
      </c>
      <c r="BK556">
        <v>1413.42857142</v>
      </c>
      <c r="BL556">
        <v>1384.1428571399999</v>
      </c>
      <c r="BM556">
        <v>17.3090978</v>
      </c>
      <c r="BN556">
        <v>2.7781585999999998</v>
      </c>
      <c r="BO556">
        <v>0.42109215999999999</v>
      </c>
      <c r="BP556">
        <v>0.44068165999999998</v>
      </c>
      <c r="BQ556">
        <v>30.642828170000001</v>
      </c>
      <c r="BR556">
        <v>1177.5</v>
      </c>
      <c r="BS556">
        <v>6763.2265525700004</v>
      </c>
      <c r="BT556">
        <v>40439.946813570001</v>
      </c>
      <c r="BU556">
        <v>143947.80658885001</v>
      </c>
      <c r="BV556">
        <v>976542.81600949995</v>
      </c>
      <c r="BW556">
        <v>2149.2751330000001</v>
      </c>
      <c r="BX556">
        <v>53.663746969999998</v>
      </c>
      <c r="BY556">
        <v>11.57015483</v>
      </c>
      <c r="BZ556">
        <v>852.91666666000003</v>
      </c>
      <c r="CA556">
        <v>784.66666666000003</v>
      </c>
      <c r="CB556">
        <v>783.13095238000005</v>
      </c>
      <c r="CC556">
        <v>777.27380951999999</v>
      </c>
      <c r="CD556">
        <v>806.28571427999998</v>
      </c>
      <c r="CE556">
        <v>656.75</v>
      </c>
      <c r="CF556">
        <v>611.94444443999998</v>
      </c>
      <c r="CG556">
        <v>606.94047619000003</v>
      </c>
      <c r="CH556">
        <v>602.71428571000001</v>
      </c>
      <c r="CI556">
        <v>622.42857142000003</v>
      </c>
      <c r="CJ556">
        <v>197.83333332999999</v>
      </c>
      <c r="CK556">
        <v>172.72222221999999</v>
      </c>
      <c r="CL556">
        <v>176.19047619</v>
      </c>
      <c r="CM556">
        <v>174.55952381</v>
      </c>
      <c r="CN556">
        <v>182.28571428000001</v>
      </c>
      <c r="CO556">
        <v>4.2233866600000001</v>
      </c>
      <c r="CP556">
        <v>85.428571419999997</v>
      </c>
      <c r="CQ556">
        <v>78.110068100000007</v>
      </c>
      <c r="CR556">
        <v>15.682857139999999</v>
      </c>
      <c r="CS556">
        <v>32.714285709999999</v>
      </c>
      <c r="CT556">
        <v>84.571428569999995</v>
      </c>
      <c r="CU556">
        <v>83.714285709999999</v>
      </c>
      <c r="CV556">
        <v>79.509869789999996</v>
      </c>
      <c r="CW556">
        <v>67.5</v>
      </c>
      <c r="CX556">
        <v>32.428571419999997</v>
      </c>
      <c r="CY556">
        <v>68.571428569999995</v>
      </c>
      <c r="CZ556">
        <v>76.714285709999999</v>
      </c>
      <c r="DA556">
        <v>86.285714279999993</v>
      </c>
      <c r="DB556">
        <v>614.21428571000001</v>
      </c>
      <c r="DC556">
        <v>32.428571419999997</v>
      </c>
      <c r="DD556">
        <v>68.571428569999995</v>
      </c>
      <c r="DE556">
        <v>76.714285709999999</v>
      </c>
      <c r="DF556">
        <v>86.285714279999993</v>
      </c>
      <c r="DG556">
        <v>743.71428571000001</v>
      </c>
      <c r="DH556" t="e">
        <v>#N/A</v>
      </c>
      <c r="DI556" t="e">
        <v>#N/A</v>
      </c>
      <c r="DJ556" t="e">
        <v>#N/A</v>
      </c>
      <c r="DK556" t="e">
        <v>#N/A</v>
      </c>
      <c r="DL556" t="e">
        <v>#N/A</v>
      </c>
      <c r="DM556" t="e">
        <v>#N/A</v>
      </c>
      <c r="DN556" t="e">
        <v>#N/A</v>
      </c>
      <c r="DO556" t="e">
        <v>#N/A</v>
      </c>
      <c r="DP556" t="e">
        <v>#N/A</v>
      </c>
      <c r="DQ556" t="e">
        <v>#N/A</v>
      </c>
      <c r="DR556" t="e">
        <v>#N/A</v>
      </c>
      <c r="DS556" t="e">
        <v>#N/A</v>
      </c>
      <c r="DT556" t="e">
        <v>#N/A</v>
      </c>
      <c r="DU556" t="e">
        <v>#N/A</v>
      </c>
      <c r="DV556" t="e">
        <v>#N/A</v>
      </c>
      <c r="DW556" t="e">
        <v>#N/A</v>
      </c>
      <c r="DX556" t="e">
        <v>#N/A</v>
      </c>
      <c r="DY556" t="e">
        <v>#N/A</v>
      </c>
      <c r="DZ556" t="e">
        <v>#N/A</v>
      </c>
      <c r="EA556" t="e">
        <v>#N/A</v>
      </c>
      <c r="EB556" t="e">
        <v>#N/A</v>
      </c>
      <c r="EC556" t="e">
        <v>#N/A</v>
      </c>
    </row>
    <row r="557" spans="1:133" customFormat="1" x14ac:dyDescent="0.25">
      <c r="A557" t="s">
        <v>1272</v>
      </c>
      <c r="B557" t="s">
        <v>1562</v>
      </c>
      <c r="C557">
        <v>557</v>
      </c>
      <c r="D557">
        <v>59733.155876081291</v>
      </c>
      <c r="E557">
        <v>126.0716803352372</v>
      </c>
      <c r="F557">
        <v>954.59820218309108</v>
      </c>
      <c r="G557">
        <v>68639.761475224586</v>
      </c>
      <c r="H557">
        <v>72.571428569999995</v>
      </c>
      <c r="I557">
        <v>26.552562850000001</v>
      </c>
      <c r="J557">
        <v>19.645433140000002</v>
      </c>
      <c r="K557">
        <v>13.50890785</v>
      </c>
      <c r="L557">
        <v>8.0153999999999996</v>
      </c>
      <c r="M557">
        <v>2154</v>
      </c>
      <c r="N557">
        <v>1594</v>
      </c>
      <c r="O557">
        <v>1542.2857142800001</v>
      </c>
      <c r="P557">
        <v>1546.8571428499999</v>
      </c>
      <c r="Q557">
        <v>1572.2857142800001</v>
      </c>
      <c r="R557">
        <v>1590.71428571</v>
      </c>
      <c r="S557">
        <v>560</v>
      </c>
      <c r="T557">
        <v>507.85714285</v>
      </c>
      <c r="U557">
        <v>522.42857142000003</v>
      </c>
      <c r="V557">
        <v>529.71428571000001</v>
      </c>
      <c r="W557">
        <v>544.14285714000005</v>
      </c>
      <c r="X557">
        <v>30.397970279999999</v>
      </c>
      <c r="Y557">
        <v>1.3239045700000001</v>
      </c>
      <c r="Z557">
        <v>1572.2857142800001</v>
      </c>
      <c r="AA557">
        <v>1556.1428571399999</v>
      </c>
      <c r="AB557">
        <v>1536.71428571</v>
      </c>
      <c r="AC557">
        <v>1532.55915714</v>
      </c>
      <c r="AD557">
        <v>593</v>
      </c>
      <c r="AE557">
        <v>625.28571427999998</v>
      </c>
      <c r="AF557">
        <v>642.71428571000001</v>
      </c>
      <c r="AG557">
        <v>683.99421428000005</v>
      </c>
      <c r="AH557">
        <v>74874.653705710007</v>
      </c>
      <c r="AI557">
        <v>18910.03659571</v>
      </c>
      <c r="AJ557">
        <v>5.4898305699999996</v>
      </c>
      <c r="AK557">
        <v>125.78105228</v>
      </c>
      <c r="AL557">
        <v>282606.51064185001</v>
      </c>
      <c r="AM557">
        <v>52.291428570000001</v>
      </c>
      <c r="AN557">
        <v>1.8307296500000001</v>
      </c>
      <c r="AO557">
        <v>11.509138849999999</v>
      </c>
      <c r="AP557">
        <v>4.6213571399999998</v>
      </c>
      <c r="AQ557">
        <v>6.1708142800000001</v>
      </c>
      <c r="AR557">
        <v>5.4530142799999997</v>
      </c>
      <c r="AS557">
        <v>3.6791428499999999</v>
      </c>
      <c r="AT557">
        <v>1.7590714199999999</v>
      </c>
      <c r="AU557">
        <v>359592.92114757001</v>
      </c>
      <c r="AV557">
        <v>302834.05004328</v>
      </c>
      <c r="AW557">
        <v>295384.92782128003</v>
      </c>
      <c r="AX557">
        <v>307378.77242341998</v>
      </c>
      <c r="AY557">
        <v>329640.05187457002</v>
      </c>
      <c r="AZ557">
        <v>25882.582726569999</v>
      </c>
      <c r="BA557">
        <v>1213.99703942</v>
      </c>
      <c r="BB557">
        <v>6872.7145684200004</v>
      </c>
      <c r="BC557">
        <v>170.94460271</v>
      </c>
      <c r="BD557">
        <v>277.27301070999999</v>
      </c>
      <c r="BE557">
        <v>122993.48940571</v>
      </c>
      <c r="BF557">
        <v>97942.636834849996</v>
      </c>
      <c r="BG557">
        <v>7.2993767099999998</v>
      </c>
      <c r="BH557">
        <v>158.57142856999999</v>
      </c>
      <c r="BI557">
        <v>145.61904761</v>
      </c>
      <c r="BJ557">
        <v>149.29761904</v>
      </c>
      <c r="BK557">
        <v>151.57142856999999</v>
      </c>
      <c r="BL557">
        <v>154</v>
      </c>
      <c r="BM557">
        <v>19.16644642</v>
      </c>
      <c r="BN557">
        <v>3.7243521999999998</v>
      </c>
      <c r="BO557">
        <v>0.74741013999999995</v>
      </c>
      <c r="BP557">
        <v>0.82926560000000005</v>
      </c>
      <c r="BQ557">
        <v>34.295611149999999</v>
      </c>
      <c r="BR557">
        <v>145.14285713999999</v>
      </c>
      <c r="BS557">
        <v>10249.251074420001</v>
      </c>
      <c r="BT557">
        <v>41768.10095942</v>
      </c>
      <c r="BU557">
        <v>157724.25675013999</v>
      </c>
      <c r="BV557">
        <v>1512813.35420585</v>
      </c>
      <c r="BW557">
        <v>2139.5866754200001</v>
      </c>
      <c r="BX557">
        <v>52.834170589999999</v>
      </c>
      <c r="BY557">
        <v>9.7727696599999998</v>
      </c>
      <c r="BZ557">
        <v>67.142857140000004</v>
      </c>
      <c r="CA557">
        <v>84.541666660000004</v>
      </c>
      <c r="CB557">
        <v>74.226190470000006</v>
      </c>
      <c r="CC557">
        <v>64.035714279999993</v>
      </c>
      <c r="CD557">
        <v>65.071428569999995</v>
      </c>
      <c r="CE557">
        <v>58.416666659999997</v>
      </c>
      <c r="CF557">
        <v>68.805555549999994</v>
      </c>
      <c r="CG557">
        <v>60.178571419999997</v>
      </c>
      <c r="CH557">
        <v>56.013888880000003</v>
      </c>
      <c r="CI557">
        <v>63.1</v>
      </c>
      <c r="CJ557">
        <v>16</v>
      </c>
      <c r="CK557">
        <v>15.73611111</v>
      </c>
      <c r="CL557">
        <v>14.047619040000001</v>
      </c>
      <c r="CM557">
        <v>13.25</v>
      </c>
      <c r="CN557">
        <v>14.9</v>
      </c>
      <c r="CO557">
        <v>3.0415762800000001</v>
      </c>
      <c r="CP557">
        <v>85.642857140000004</v>
      </c>
      <c r="CR557">
        <v>16.75</v>
      </c>
      <c r="CS557">
        <v>31.857142849999999</v>
      </c>
      <c r="CT557">
        <v>91.857142850000002</v>
      </c>
      <c r="CU557">
        <v>90.857142850000002</v>
      </c>
      <c r="CW557">
        <v>49.2</v>
      </c>
      <c r="CX557">
        <v>32.285714280000001</v>
      </c>
      <c r="CY557">
        <v>74.285714279999993</v>
      </c>
      <c r="CZ557">
        <v>72</v>
      </c>
      <c r="DA557">
        <v>82.857142850000002</v>
      </c>
      <c r="DB557">
        <v>723.35714284999995</v>
      </c>
      <c r="DC557">
        <v>32.285714280000001</v>
      </c>
      <c r="DD557">
        <v>79</v>
      </c>
      <c r="DE557">
        <v>76.142857140000004</v>
      </c>
      <c r="DF557">
        <v>83.714285709999999</v>
      </c>
      <c r="DG557">
        <v>656.35714284999995</v>
      </c>
      <c r="DH557" t="e">
        <v>#N/A</v>
      </c>
      <c r="DI557" t="e">
        <v>#N/A</v>
      </c>
      <c r="DJ557" t="e">
        <v>#N/A</v>
      </c>
      <c r="DK557" t="e">
        <v>#N/A</v>
      </c>
      <c r="DL557" t="e">
        <v>#N/A</v>
      </c>
      <c r="DM557" t="e">
        <v>#N/A</v>
      </c>
      <c r="DN557" t="e">
        <v>#N/A</v>
      </c>
      <c r="DO557" t="e">
        <v>#N/A</v>
      </c>
      <c r="DP557" t="e">
        <v>#N/A</v>
      </c>
      <c r="DQ557" t="e">
        <v>#N/A</v>
      </c>
      <c r="DR557" t="e">
        <v>#N/A</v>
      </c>
      <c r="DS557" t="e">
        <v>#N/A</v>
      </c>
      <c r="DT557" t="e">
        <v>#N/A</v>
      </c>
      <c r="DU557" t="e">
        <v>#N/A</v>
      </c>
      <c r="DV557" t="e">
        <v>#N/A</v>
      </c>
      <c r="DW557" t="e">
        <v>#N/A</v>
      </c>
      <c r="DX557" t="e">
        <v>#N/A</v>
      </c>
      <c r="DY557" t="e">
        <v>#N/A</v>
      </c>
      <c r="DZ557" t="e">
        <v>#N/A</v>
      </c>
      <c r="EA557" t="e">
        <v>#N/A</v>
      </c>
      <c r="EB557" t="e">
        <v>#N/A</v>
      </c>
      <c r="EC557" t="e">
        <v>#N/A</v>
      </c>
    </row>
    <row r="558" spans="1:133" customFormat="1" x14ac:dyDescent="0.25">
      <c r="A558" t="s">
        <v>1273</v>
      </c>
      <c r="B558" t="s">
        <v>1563</v>
      </c>
      <c r="C558">
        <v>558</v>
      </c>
      <c r="D558">
        <v>186443.14671023999</v>
      </c>
      <c r="E558">
        <v>77.519047665845449</v>
      </c>
      <c r="F558">
        <v>1022.2546706797475</v>
      </c>
      <c r="G558">
        <v>60308.516945742063</v>
      </c>
      <c r="H558">
        <v>83.428571419999997</v>
      </c>
      <c r="I558">
        <v>28.88222957</v>
      </c>
      <c r="J558">
        <v>23.153543710000001</v>
      </c>
      <c r="K558">
        <v>11.56645385</v>
      </c>
      <c r="L558">
        <v>7.4266361400000003</v>
      </c>
      <c r="M558">
        <v>6989.4285714199996</v>
      </c>
      <c r="N558">
        <v>4965.4285714199996</v>
      </c>
      <c r="O558">
        <v>4990.2857142800003</v>
      </c>
      <c r="P558">
        <v>5010.5714285699996</v>
      </c>
      <c r="Q558">
        <v>5001.8571428499999</v>
      </c>
      <c r="R558">
        <v>4991</v>
      </c>
      <c r="S558">
        <v>2024</v>
      </c>
      <c r="T558">
        <v>1825.2857142800001</v>
      </c>
      <c r="U558">
        <v>1872</v>
      </c>
      <c r="V558">
        <v>1919.5714285700001</v>
      </c>
      <c r="W558">
        <v>1966</v>
      </c>
      <c r="X558">
        <v>25.731199419999999</v>
      </c>
      <c r="Y558">
        <v>1.26812357</v>
      </c>
      <c r="Z558">
        <v>4906.2857142800003</v>
      </c>
      <c r="AA558">
        <v>4832.1428571400002</v>
      </c>
      <c r="AB558">
        <v>4756.7142857099998</v>
      </c>
      <c r="AC558">
        <v>4693.9299000000001</v>
      </c>
      <c r="AD558">
        <v>2139.7142857099998</v>
      </c>
      <c r="AE558">
        <v>2234.8571428499999</v>
      </c>
      <c r="AF558">
        <v>2294.5714285700001</v>
      </c>
      <c r="AG558">
        <v>2415.3011714200002</v>
      </c>
      <c r="AH558">
        <v>68130.057747710001</v>
      </c>
      <c r="AI558">
        <v>14767.57388614</v>
      </c>
      <c r="AJ558">
        <v>-11.839361999999999</v>
      </c>
      <c r="AK558">
        <v>78.151206419999994</v>
      </c>
      <c r="AL558">
        <v>236278.40869484999</v>
      </c>
      <c r="AM558">
        <v>56.092142850000002</v>
      </c>
      <c r="AN558">
        <v>2.31758401</v>
      </c>
      <c r="AO558">
        <v>14.385764999999999</v>
      </c>
      <c r="AP558">
        <v>-2.8543857099999999</v>
      </c>
      <c r="AQ558">
        <v>-1.3824142800000001</v>
      </c>
      <c r="AR558">
        <v>-2.5765857099999998</v>
      </c>
      <c r="AS558">
        <v>-2.8796142800000002</v>
      </c>
      <c r="AT558">
        <v>0.81777142000000003</v>
      </c>
      <c r="AU558">
        <v>379342.23565771</v>
      </c>
      <c r="AV558">
        <v>316726.30968215998</v>
      </c>
      <c r="AW558">
        <v>318490.63317157002</v>
      </c>
      <c r="AX558">
        <v>340087.30353556998</v>
      </c>
      <c r="AY558">
        <v>365048.44221785001</v>
      </c>
      <c r="AZ558">
        <v>27233.886387999999</v>
      </c>
      <c r="BA558">
        <v>541.86266499999999</v>
      </c>
      <c r="BB558">
        <v>6162.7957097099998</v>
      </c>
      <c r="BC558">
        <v>163.79118984999999</v>
      </c>
      <c r="BD558">
        <v>112.58998357</v>
      </c>
      <c r="BE558">
        <v>106995.60565614</v>
      </c>
      <c r="BF558">
        <v>94419.249120570006</v>
      </c>
      <c r="BG558">
        <v>7.1817055700000001</v>
      </c>
      <c r="BH558">
        <v>502.42857142000003</v>
      </c>
      <c r="BI558">
        <v>511.56944443999998</v>
      </c>
      <c r="BJ558">
        <v>520.03571427999998</v>
      </c>
      <c r="BK558">
        <v>536.85714284999995</v>
      </c>
      <c r="BL558">
        <v>523.42857142000003</v>
      </c>
      <c r="BM558">
        <v>17.567780849999998</v>
      </c>
      <c r="BN558">
        <v>3.3385167999999998</v>
      </c>
      <c r="BO558">
        <v>0.25407214</v>
      </c>
      <c r="BP558">
        <v>0.35779499999999997</v>
      </c>
      <c r="BQ558">
        <v>32.504035340000001</v>
      </c>
      <c r="BR558">
        <v>478</v>
      </c>
      <c r="BS558">
        <v>7708.35931342</v>
      </c>
      <c r="BT558">
        <v>36856.232699139997</v>
      </c>
      <c r="BU558">
        <v>127924.19457584999</v>
      </c>
      <c r="BV558">
        <v>1011239.01946242</v>
      </c>
      <c r="BW558">
        <v>2195.3453925700001</v>
      </c>
      <c r="BX558">
        <v>56.036163610000003</v>
      </c>
      <c r="BY558">
        <v>9.7574052800000004</v>
      </c>
      <c r="BZ558">
        <v>254.42857142</v>
      </c>
      <c r="CA558">
        <v>250.28571428000001</v>
      </c>
      <c r="CB558">
        <v>239.55555555000001</v>
      </c>
      <c r="CC558">
        <v>227.29166666</v>
      </c>
      <c r="CD558">
        <v>228.71428571000001</v>
      </c>
      <c r="CE558">
        <v>197.21428571000001</v>
      </c>
      <c r="CF558">
        <v>193.57142856999999</v>
      </c>
      <c r="CG558">
        <v>183.90277777</v>
      </c>
      <c r="CH558">
        <v>174.27777777</v>
      </c>
      <c r="CI558">
        <v>176.42857142</v>
      </c>
      <c r="CJ558">
        <v>57.428571419999997</v>
      </c>
      <c r="CK558">
        <v>56.714285709999999</v>
      </c>
      <c r="CL558">
        <v>55.65277777</v>
      </c>
      <c r="CM558">
        <v>53.013888889999997</v>
      </c>
      <c r="CN558">
        <v>52.428571419999997</v>
      </c>
      <c r="CO558">
        <v>3.64268357</v>
      </c>
      <c r="CP558">
        <v>84.857142850000002</v>
      </c>
      <c r="CQ558">
        <v>73.657407399999997</v>
      </c>
      <c r="CR558">
        <v>18.25</v>
      </c>
      <c r="CS558">
        <v>33.571428570000002</v>
      </c>
      <c r="CT558">
        <v>86.285714279999993</v>
      </c>
      <c r="CU558">
        <v>86.285714279999993</v>
      </c>
      <c r="CV558">
        <v>75.444444439999998</v>
      </c>
      <c r="CW558">
        <v>45</v>
      </c>
      <c r="CX558">
        <v>29</v>
      </c>
      <c r="CY558">
        <v>67.571428569999995</v>
      </c>
      <c r="CZ558">
        <v>74.714285709999999</v>
      </c>
      <c r="DA558">
        <v>85.285714279999993</v>
      </c>
      <c r="DB558">
        <v>650.16666666000003</v>
      </c>
      <c r="DC558">
        <v>30.428571420000001</v>
      </c>
      <c r="DD558">
        <v>69.714285709999999</v>
      </c>
      <c r="DE558">
        <v>77.857142850000002</v>
      </c>
      <c r="DF558">
        <v>86.142857140000004</v>
      </c>
      <c r="DG558">
        <v>668.57142856999997</v>
      </c>
      <c r="DH558" t="e">
        <v>#N/A</v>
      </c>
      <c r="DI558" t="e">
        <v>#N/A</v>
      </c>
      <c r="DJ558" t="e">
        <v>#N/A</v>
      </c>
      <c r="DK558" t="e">
        <v>#N/A</v>
      </c>
      <c r="DL558" t="e">
        <v>#N/A</v>
      </c>
      <c r="DM558" t="e">
        <v>#N/A</v>
      </c>
      <c r="DN558" t="e">
        <v>#N/A</v>
      </c>
      <c r="DO558" t="e">
        <v>#N/A</v>
      </c>
      <c r="DP558" t="e">
        <v>#N/A</v>
      </c>
      <c r="DQ558" t="e">
        <v>#N/A</v>
      </c>
      <c r="DR558" t="e">
        <v>#N/A</v>
      </c>
      <c r="DS558" t="e">
        <v>#N/A</v>
      </c>
      <c r="DT558" t="e">
        <v>#N/A</v>
      </c>
      <c r="DU558" t="e">
        <v>#N/A</v>
      </c>
      <c r="DV558" t="e">
        <v>#N/A</v>
      </c>
      <c r="DW558" t="e">
        <v>#N/A</v>
      </c>
      <c r="DX558" t="e">
        <v>#N/A</v>
      </c>
      <c r="DY558" t="e">
        <v>#N/A</v>
      </c>
      <c r="DZ558" t="e">
        <v>#N/A</v>
      </c>
      <c r="EA558" t="e">
        <v>#N/A</v>
      </c>
      <c r="EB558" t="e">
        <v>#N/A</v>
      </c>
      <c r="EC558" t="e">
        <v>#N/A</v>
      </c>
    </row>
    <row r="559" spans="1:133" customFormat="1" x14ac:dyDescent="0.25">
      <c r="A559" t="s">
        <v>1274</v>
      </c>
      <c r="B559" t="s">
        <v>1564</v>
      </c>
      <c r="C559">
        <v>559</v>
      </c>
      <c r="D559">
        <v>149366.18833433202</v>
      </c>
      <c r="E559">
        <v>87.321468713756715</v>
      </c>
      <c r="F559">
        <v>881.14646528829951</v>
      </c>
      <c r="G559">
        <v>58730.113380585215</v>
      </c>
      <c r="H559">
        <v>72.142857140000004</v>
      </c>
      <c r="I559">
        <v>28.98415571</v>
      </c>
      <c r="J559">
        <v>22.75429428</v>
      </c>
      <c r="K559">
        <v>12.56077114</v>
      </c>
      <c r="L559">
        <v>8.2704895700000005</v>
      </c>
      <c r="M559">
        <v>4363</v>
      </c>
      <c r="N559">
        <v>3107.5714285700001</v>
      </c>
      <c r="O559">
        <v>3035.7142857099998</v>
      </c>
      <c r="P559">
        <v>3059.7142857099998</v>
      </c>
      <c r="Q559">
        <v>3081.7142857099998</v>
      </c>
      <c r="R559">
        <v>3100.7142857099998</v>
      </c>
      <c r="S559">
        <v>1255.42857142</v>
      </c>
      <c r="T559">
        <v>1184.1428571399999</v>
      </c>
      <c r="U559">
        <v>1201.1428571399999</v>
      </c>
      <c r="V559">
        <v>1211.42857142</v>
      </c>
      <c r="W559">
        <v>1235.42857142</v>
      </c>
      <c r="X559">
        <v>28.623580709999999</v>
      </c>
      <c r="Y559">
        <v>1.51027271</v>
      </c>
      <c r="Z559">
        <v>3053</v>
      </c>
      <c r="AA559">
        <v>3025</v>
      </c>
      <c r="AB559">
        <v>3022.42857142</v>
      </c>
      <c r="AC559">
        <v>2999.1565999999998</v>
      </c>
      <c r="AD559">
        <v>1308.42857142</v>
      </c>
      <c r="AE559">
        <v>1359.2857142800001</v>
      </c>
      <c r="AF559">
        <v>1415.8571428499999</v>
      </c>
      <c r="AG559">
        <v>1468.37794285</v>
      </c>
      <c r="AH559">
        <v>75075.56803214</v>
      </c>
      <c r="AI559">
        <v>18088.102253280002</v>
      </c>
      <c r="AJ559">
        <v>11.36025871</v>
      </c>
      <c r="AK559">
        <v>41.165113570000003</v>
      </c>
      <c r="AL559">
        <v>258584.55594428</v>
      </c>
      <c r="AM559">
        <v>49.398142849999999</v>
      </c>
      <c r="AN559">
        <v>2.2142259399999999</v>
      </c>
      <c r="AO559">
        <v>12.047086849999999</v>
      </c>
      <c r="AP559">
        <v>4.1527714199999997</v>
      </c>
      <c r="AQ559">
        <v>3.3052571400000001</v>
      </c>
      <c r="AR559">
        <v>1.0398857100000001</v>
      </c>
      <c r="AS559">
        <v>0.76737142000000003</v>
      </c>
      <c r="AT559">
        <v>3.2541000000000002</v>
      </c>
      <c r="AU559">
        <v>452021.14099849999</v>
      </c>
      <c r="AV559">
        <v>356801.42683328001</v>
      </c>
      <c r="AW559">
        <v>366901.26090285002</v>
      </c>
      <c r="AX559">
        <v>401145.67118871002</v>
      </c>
      <c r="AY559">
        <v>437568.42169113999</v>
      </c>
      <c r="AZ559">
        <v>29506.571427139999</v>
      </c>
      <c r="BA559">
        <v>1208.4178942799999</v>
      </c>
      <c r="BB559">
        <v>7545.2254659999999</v>
      </c>
      <c r="BC559">
        <v>206.72858871</v>
      </c>
      <c r="BD559">
        <v>144.18103785</v>
      </c>
      <c r="BE559">
        <v>122695.56735</v>
      </c>
      <c r="BF559">
        <v>101734.91995871</v>
      </c>
      <c r="BG559">
        <v>6.5221245000000003</v>
      </c>
      <c r="BH559">
        <v>291.16666665999998</v>
      </c>
      <c r="BI559">
        <v>282.64285713999999</v>
      </c>
      <c r="BJ559">
        <v>287.55952380000002</v>
      </c>
      <c r="BK559">
        <v>278.42857142000003</v>
      </c>
      <c r="BL559">
        <v>274.28571427999998</v>
      </c>
      <c r="BM559">
        <v>15.867266000000001</v>
      </c>
      <c r="BN559">
        <v>10.907384</v>
      </c>
      <c r="BO559">
        <v>0.442556</v>
      </c>
      <c r="BP559">
        <v>0.65278265999999996</v>
      </c>
      <c r="BQ559">
        <v>43.699879559999999</v>
      </c>
      <c r="BR559">
        <v>284.83333333000002</v>
      </c>
      <c r="BS559">
        <v>8942.3811965700006</v>
      </c>
      <c r="BT559">
        <v>39235.463486419998</v>
      </c>
      <c r="BU559">
        <v>135102.39608184999</v>
      </c>
      <c r="BV559">
        <v>982046.15539149998</v>
      </c>
      <c r="BW559">
        <v>2381.4659390000002</v>
      </c>
      <c r="BX559">
        <v>68.248365939999999</v>
      </c>
      <c r="BY559">
        <v>10.603577830000001</v>
      </c>
      <c r="BZ559">
        <v>176.91666666</v>
      </c>
      <c r="CA559">
        <v>185.79166666</v>
      </c>
      <c r="CB559">
        <v>180.65476190000001</v>
      </c>
      <c r="CC559">
        <v>172.58333332999999</v>
      </c>
      <c r="CD559">
        <v>169.57142856999999</v>
      </c>
      <c r="CE559">
        <v>136.83333332999999</v>
      </c>
      <c r="CF559">
        <v>149.05555555000001</v>
      </c>
      <c r="CG559">
        <v>144.44047619</v>
      </c>
      <c r="CH559">
        <v>134.30952381</v>
      </c>
      <c r="CI559">
        <v>132.85714285</v>
      </c>
      <c r="CJ559">
        <v>39.833333330000002</v>
      </c>
      <c r="CK559">
        <v>36.736111110000003</v>
      </c>
      <c r="CL559">
        <v>36.214285709999999</v>
      </c>
      <c r="CM559">
        <v>38.27380952</v>
      </c>
      <c r="CN559">
        <v>36.214285709999999</v>
      </c>
      <c r="CO559">
        <v>3.97441866</v>
      </c>
      <c r="CP559">
        <v>86.571428569999995</v>
      </c>
      <c r="CQ559">
        <v>71.926183120000005</v>
      </c>
      <c r="CR559">
        <v>15.83333333</v>
      </c>
      <c r="CS559">
        <v>34.285714280000001</v>
      </c>
      <c r="CT559">
        <v>89.428571419999997</v>
      </c>
      <c r="CU559">
        <v>87.714285709999999</v>
      </c>
      <c r="CV559">
        <v>73.495370370000003</v>
      </c>
      <c r="CW559">
        <v>48</v>
      </c>
      <c r="CX559">
        <v>28.571428569999998</v>
      </c>
      <c r="CY559">
        <v>64.714285709999999</v>
      </c>
      <c r="CZ559">
        <v>70.142857140000004</v>
      </c>
      <c r="DA559">
        <v>86.285714279999993</v>
      </c>
      <c r="DB559">
        <v>640.71428571000001</v>
      </c>
      <c r="DC559">
        <v>27.428571420000001</v>
      </c>
      <c r="DD559">
        <v>69.857142850000002</v>
      </c>
      <c r="DE559">
        <v>83.428571419999997</v>
      </c>
      <c r="DF559">
        <v>93.428571419999997</v>
      </c>
      <c r="DG559">
        <v>1022.78571428</v>
      </c>
      <c r="DH559" t="e">
        <v>#N/A</v>
      </c>
      <c r="DI559" t="e">
        <v>#N/A</v>
      </c>
      <c r="DJ559" t="e">
        <v>#N/A</v>
      </c>
      <c r="DK559" t="e">
        <v>#N/A</v>
      </c>
      <c r="DL559" t="e">
        <v>#N/A</v>
      </c>
      <c r="DM559" t="e">
        <v>#N/A</v>
      </c>
      <c r="DN559" t="e">
        <v>#N/A</v>
      </c>
      <c r="DO559" t="e">
        <v>#N/A</v>
      </c>
      <c r="DP559" t="e">
        <v>#N/A</v>
      </c>
      <c r="DQ559" t="e">
        <v>#N/A</v>
      </c>
      <c r="DR559" t="e">
        <v>#N/A</v>
      </c>
      <c r="DS559" t="e">
        <v>#N/A</v>
      </c>
      <c r="DT559" t="e">
        <v>#N/A</v>
      </c>
      <c r="DU559" t="e">
        <v>#N/A</v>
      </c>
      <c r="DV559" t="e">
        <v>#N/A</v>
      </c>
      <c r="DW559" t="e">
        <v>#N/A</v>
      </c>
      <c r="DX559" t="e">
        <v>#N/A</v>
      </c>
      <c r="DY559" t="e">
        <v>#N/A</v>
      </c>
      <c r="DZ559" t="e">
        <v>#N/A</v>
      </c>
      <c r="EA559" t="e">
        <v>#N/A</v>
      </c>
      <c r="EB559" t="e">
        <v>#N/A</v>
      </c>
      <c r="EC559" t="e">
        <v>#N/A</v>
      </c>
    </row>
    <row r="560" spans="1:133" customFormat="1" x14ac:dyDescent="0.25">
      <c r="A560" t="s">
        <v>1275</v>
      </c>
      <c r="B560" t="s">
        <v>1565</v>
      </c>
      <c r="C560">
        <v>560</v>
      </c>
      <c r="D560">
        <v>76277.613545279994</v>
      </c>
      <c r="E560">
        <v>134.56318864301593</v>
      </c>
      <c r="F560">
        <v>843.62434516208737</v>
      </c>
      <c r="G560">
        <v>83099.738921638753</v>
      </c>
      <c r="H560">
        <v>67.142857140000004</v>
      </c>
      <c r="I560">
        <v>27.319050140000002</v>
      </c>
      <c r="J560">
        <v>18.908920420000001</v>
      </c>
      <c r="K560">
        <v>13.41001814</v>
      </c>
      <c r="L560">
        <v>8.1190321399999998</v>
      </c>
      <c r="M560">
        <v>2121.2857142799999</v>
      </c>
      <c r="N560">
        <v>1536.42857142</v>
      </c>
      <c r="O560">
        <v>1510.8571428499999</v>
      </c>
      <c r="P560">
        <v>1518</v>
      </c>
      <c r="Q560">
        <v>1527.2857142800001</v>
      </c>
      <c r="R560">
        <v>1541.5714285700001</v>
      </c>
      <c r="S560">
        <v>584.85714284999995</v>
      </c>
      <c r="T560">
        <v>572</v>
      </c>
      <c r="U560">
        <v>572.71428571000001</v>
      </c>
      <c r="V560">
        <v>573.28571427999998</v>
      </c>
      <c r="W560">
        <v>577</v>
      </c>
      <c r="X560">
        <v>29.680573849999998</v>
      </c>
      <c r="Y560">
        <v>1.47055571</v>
      </c>
      <c r="Z560">
        <v>1515.5714285700001</v>
      </c>
      <c r="AA560">
        <v>1497.71428571</v>
      </c>
      <c r="AB560">
        <v>1478.42857142</v>
      </c>
      <c r="AC560">
        <v>1473.7741571399999</v>
      </c>
      <c r="AD560">
        <v>605.57142856999997</v>
      </c>
      <c r="AE560">
        <v>631</v>
      </c>
      <c r="AF560">
        <v>656.14285714000005</v>
      </c>
      <c r="AG560">
        <v>690.80638570999997</v>
      </c>
      <c r="AH560">
        <v>88182.239962709995</v>
      </c>
      <c r="AI560">
        <v>22000.950463140001</v>
      </c>
      <c r="AJ560">
        <v>20.537967139999999</v>
      </c>
      <c r="AK560">
        <v>195.956503</v>
      </c>
      <c r="AL560">
        <v>324083.54992056999</v>
      </c>
      <c r="AM560">
        <v>55.285857139999997</v>
      </c>
      <c r="AN560">
        <v>2.13660439</v>
      </c>
      <c r="AO560">
        <v>12.179414</v>
      </c>
      <c r="AP560">
        <v>15.37651428</v>
      </c>
      <c r="AQ560">
        <v>12.63704285</v>
      </c>
      <c r="AR560">
        <v>9.9419714199999998</v>
      </c>
      <c r="AS560">
        <v>10.54085714</v>
      </c>
      <c r="AT560">
        <v>13.252742850000001</v>
      </c>
      <c r="AU560">
        <v>370738.73452457</v>
      </c>
      <c r="AV560">
        <v>307266.96819371002</v>
      </c>
      <c r="AW560">
        <v>321915.95481457002</v>
      </c>
      <c r="AX560">
        <v>365315.94398285</v>
      </c>
      <c r="AY560">
        <v>339871.84789057</v>
      </c>
      <c r="AZ560">
        <v>30821.461409849999</v>
      </c>
      <c r="BA560">
        <v>1420.5454319999999</v>
      </c>
      <c r="BB560">
        <v>8035.2377880000004</v>
      </c>
      <c r="BC560">
        <v>126.29641971</v>
      </c>
      <c r="BD560">
        <v>298.25260900000001</v>
      </c>
      <c r="BE560">
        <v>137775.13486357001</v>
      </c>
      <c r="BF560">
        <v>112948.16131842</v>
      </c>
      <c r="BG560">
        <v>8.3385615699999995</v>
      </c>
      <c r="BH560">
        <v>173.57142856999999</v>
      </c>
      <c r="BI560">
        <v>166.19047619</v>
      </c>
      <c r="BJ560">
        <v>166.13095238</v>
      </c>
      <c r="BK560">
        <v>163</v>
      </c>
      <c r="BL560">
        <v>173.71428571000001</v>
      </c>
      <c r="BM560">
        <v>20.671348999999999</v>
      </c>
      <c r="BN560">
        <v>4.4817324999999997</v>
      </c>
      <c r="BO560">
        <v>0.62551732999999998</v>
      </c>
      <c r="BP560">
        <v>0.73318550000000005</v>
      </c>
      <c r="BQ560">
        <v>37.836117829999999</v>
      </c>
      <c r="BR560">
        <v>168</v>
      </c>
      <c r="BS560">
        <v>11924.675866850001</v>
      </c>
      <c r="BT560">
        <v>49790.25635371</v>
      </c>
      <c r="BU560">
        <v>183446.76621070999</v>
      </c>
      <c r="BV560">
        <v>1445349.12174428</v>
      </c>
      <c r="BW560">
        <v>3142.3330461400001</v>
      </c>
      <c r="BX560">
        <v>47.381218580000002</v>
      </c>
      <c r="BY560">
        <v>10.40418657</v>
      </c>
      <c r="BZ560">
        <v>80.214285709999999</v>
      </c>
      <c r="CA560">
        <v>92.202380950000006</v>
      </c>
      <c r="CB560">
        <v>105.64999999</v>
      </c>
      <c r="CC560">
        <v>91.535714279999993</v>
      </c>
      <c r="CD560">
        <v>86.571428569999995</v>
      </c>
      <c r="CE560">
        <v>63.928571419999997</v>
      </c>
      <c r="CF560">
        <v>75</v>
      </c>
      <c r="CG560">
        <v>85.083333330000002</v>
      </c>
      <c r="CH560">
        <v>72.583333330000002</v>
      </c>
      <c r="CI560">
        <v>69.071428569999995</v>
      </c>
      <c r="CJ560">
        <v>16.14285714</v>
      </c>
      <c r="CK560">
        <v>17.202380949999998</v>
      </c>
      <c r="CL560">
        <v>20.566666659999999</v>
      </c>
      <c r="CM560">
        <v>18.952380949999998</v>
      </c>
      <c r="CN560">
        <v>17.285714280000001</v>
      </c>
      <c r="CO560">
        <v>3.6488301399999998</v>
      </c>
      <c r="CP560">
        <v>85.714285709999999</v>
      </c>
      <c r="CQ560">
        <v>80.166666669999998</v>
      </c>
      <c r="CR560">
        <v>15</v>
      </c>
      <c r="CS560">
        <v>38.142857139999997</v>
      </c>
      <c r="CT560">
        <v>91.857142850000002</v>
      </c>
      <c r="CU560">
        <v>90</v>
      </c>
      <c r="CV560">
        <v>80.194444439999998</v>
      </c>
      <c r="CW560">
        <v>42.4</v>
      </c>
      <c r="CX560">
        <v>28</v>
      </c>
      <c r="CY560">
        <v>67.142857140000004</v>
      </c>
      <c r="CZ560">
        <v>79</v>
      </c>
      <c r="DA560">
        <v>87.142857140000004</v>
      </c>
      <c r="DB560">
        <v>838.85714284999995</v>
      </c>
      <c r="DC560">
        <v>32.142857139999997</v>
      </c>
      <c r="DD560">
        <v>71.857142850000002</v>
      </c>
      <c r="DE560">
        <v>78.142857140000004</v>
      </c>
      <c r="DF560">
        <v>83</v>
      </c>
      <c r="DG560">
        <v>865.85714284999995</v>
      </c>
      <c r="DH560" t="e">
        <v>#N/A</v>
      </c>
      <c r="DI560" t="e">
        <v>#N/A</v>
      </c>
      <c r="DJ560" t="e">
        <v>#N/A</v>
      </c>
      <c r="DK560" t="e">
        <v>#N/A</v>
      </c>
      <c r="DL560" t="e">
        <v>#N/A</v>
      </c>
      <c r="DM560" t="e">
        <v>#N/A</v>
      </c>
      <c r="DN560" t="e">
        <v>#N/A</v>
      </c>
      <c r="DO560" t="e">
        <v>#N/A</v>
      </c>
      <c r="DP560" t="e">
        <v>#N/A</v>
      </c>
      <c r="DQ560" t="e">
        <v>#N/A</v>
      </c>
      <c r="DR560" t="e">
        <v>#N/A</v>
      </c>
      <c r="DS560" t="e">
        <v>#N/A</v>
      </c>
      <c r="DT560" t="e">
        <v>#N/A</v>
      </c>
      <c r="DU560" t="e">
        <v>#N/A</v>
      </c>
      <c r="DV560" t="e">
        <v>#N/A</v>
      </c>
      <c r="DW560" t="e">
        <v>#N/A</v>
      </c>
      <c r="DX560" t="e">
        <v>#N/A</v>
      </c>
      <c r="DY560" t="e">
        <v>#N/A</v>
      </c>
      <c r="DZ560" t="e">
        <v>#N/A</v>
      </c>
      <c r="EA560" t="e">
        <v>#N/A</v>
      </c>
      <c r="EB560" t="e">
        <v>#N/A</v>
      </c>
      <c r="EC560" t="e">
        <v>#N/A</v>
      </c>
    </row>
    <row r="561" spans="1:133" customFormat="1" x14ac:dyDescent="0.25">
      <c r="A561" t="s">
        <v>1276</v>
      </c>
      <c r="B561" t="s">
        <v>1566</v>
      </c>
      <c r="C561">
        <v>561</v>
      </c>
      <c r="D561">
        <v>71082.639696652594</v>
      </c>
      <c r="E561">
        <v>79.11678871429298</v>
      </c>
      <c r="F561">
        <v>1059.5521629372495</v>
      </c>
      <c r="G561">
        <v>57041.807586168092</v>
      </c>
      <c r="H561">
        <v>69.714285709999999</v>
      </c>
      <c r="I561">
        <v>25.077788139999999</v>
      </c>
      <c r="J561">
        <v>21.343730140000002</v>
      </c>
      <c r="K561">
        <v>8.3797077099999999</v>
      </c>
      <c r="L561">
        <v>5.3349841400000004</v>
      </c>
      <c r="M561">
        <v>2788.42857142</v>
      </c>
      <c r="N561">
        <v>2095.42857142</v>
      </c>
      <c r="O561">
        <v>2001.71428571</v>
      </c>
      <c r="P561">
        <v>2025.8571428499999</v>
      </c>
      <c r="Q561">
        <v>2065.8571428499999</v>
      </c>
      <c r="R561">
        <v>2087.8571428499999</v>
      </c>
      <c r="S561">
        <v>693</v>
      </c>
      <c r="T561">
        <v>586.42857142000003</v>
      </c>
      <c r="U561">
        <v>609.71428571000001</v>
      </c>
      <c r="V561">
        <v>631.14285714000005</v>
      </c>
      <c r="W561">
        <v>652.85714284999995</v>
      </c>
      <c r="X561">
        <v>21.32092557</v>
      </c>
      <c r="Y561">
        <v>0.84312370999999997</v>
      </c>
      <c r="Z561">
        <v>2077</v>
      </c>
      <c r="AA561">
        <v>2067.1428571400002</v>
      </c>
      <c r="AB561">
        <v>2059.1428571400002</v>
      </c>
      <c r="AC561">
        <v>2053.2302285699998</v>
      </c>
      <c r="AD561">
        <v>739.85714284999995</v>
      </c>
      <c r="AE561">
        <v>795.28571427999998</v>
      </c>
      <c r="AF561">
        <v>839</v>
      </c>
      <c r="AG561">
        <v>896.31857142000001</v>
      </c>
      <c r="AH561">
        <v>66653.698874139998</v>
      </c>
      <c r="AI561">
        <v>11908.961208279999</v>
      </c>
      <c r="AJ561">
        <v>12.32433614</v>
      </c>
      <c r="AK561">
        <v>92.435534709999999</v>
      </c>
      <c r="AL561">
        <v>266022.61809814</v>
      </c>
      <c r="AM561">
        <v>49.589714280000003</v>
      </c>
      <c r="AN561">
        <v>2.3903363999999998</v>
      </c>
      <c r="AO561">
        <v>11.32314242</v>
      </c>
      <c r="AP561">
        <v>9.4021428500000006</v>
      </c>
      <c r="AQ561">
        <v>8.7762571400000002</v>
      </c>
      <c r="AR561">
        <v>8.1994428500000005</v>
      </c>
      <c r="AS561">
        <v>6.3994999999999997</v>
      </c>
      <c r="AT561">
        <v>5.7513285700000001</v>
      </c>
      <c r="AU561">
        <v>421431.13707256998</v>
      </c>
      <c r="AV561">
        <v>324128.55785356998</v>
      </c>
      <c r="AW561">
        <v>339601.44496200001</v>
      </c>
      <c r="AX561">
        <v>367193.79633242002</v>
      </c>
      <c r="AY561">
        <v>390403.59839071002</v>
      </c>
      <c r="AZ561">
        <v>26872.60732685</v>
      </c>
      <c r="BA561">
        <v>573.29737241999999</v>
      </c>
      <c r="BB561">
        <v>5116.4433862799997</v>
      </c>
      <c r="BC561">
        <v>100.19576542</v>
      </c>
      <c r="BD561">
        <v>175.15964614000001</v>
      </c>
      <c r="BE561">
        <v>128095.65327942</v>
      </c>
      <c r="BF561">
        <v>108027.00563328</v>
      </c>
      <c r="BG561">
        <v>6.3989748500000001</v>
      </c>
      <c r="BH561">
        <v>178.71428571000001</v>
      </c>
      <c r="BI561">
        <v>171.78571428000001</v>
      </c>
      <c r="BJ561">
        <v>170.90476190000001</v>
      </c>
      <c r="BK561">
        <v>168.71428571000001</v>
      </c>
      <c r="BL561">
        <v>171</v>
      </c>
      <c r="BM561">
        <v>17.311664140000001</v>
      </c>
      <c r="BN561">
        <v>3.5272019999999999</v>
      </c>
      <c r="BO561">
        <v>0.47368785000000002</v>
      </c>
      <c r="BP561">
        <v>0.34988666000000002</v>
      </c>
      <c r="BQ561">
        <v>33.931974760000003</v>
      </c>
      <c r="BR561">
        <v>174.57142856999999</v>
      </c>
      <c r="BS561">
        <v>5851.4030990000001</v>
      </c>
      <c r="BT561">
        <v>34210.085310709997</v>
      </c>
      <c r="BU561">
        <v>135999.72255357</v>
      </c>
      <c r="BV561">
        <v>1062982.18286871</v>
      </c>
      <c r="BW561">
        <v>1852.78477428</v>
      </c>
      <c r="BX561">
        <v>51.950235790000001</v>
      </c>
      <c r="BY561">
        <v>10.158151419999999</v>
      </c>
      <c r="BZ561">
        <v>90.571428569999995</v>
      </c>
      <c r="CA561">
        <v>81.944444439999998</v>
      </c>
      <c r="CB561">
        <v>92.190476189999998</v>
      </c>
      <c r="CC561">
        <v>88.345238089999995</v>
      </c>
      <c r="CD561">
        <v>90.071428569999995</v>
      </c>
      <c r="CE561">
        <v>70.642857140000004</v>
      </c>
      <c r="CF561">
        <v>66.15277777</v>
      </c>
      <c r="CG561">
        <v>72.321428569999995</v>
      </c>
      <c r="CH561">
        <v>68.547619040000001</v>
      </c>
      <c r="CI561">
        <v>70.785714279999993</v>
      </c>
      <c r="CJ561">
        <v>19.428571420000001</v>
      </c>
      <c r="CK561">
        <v>15.791666660000001</v>
      </c>
      <c r="CL561">
        <v>19.86904762</v>
      </c>
      <c r="CM561">
        <v>19.797619040000001</v>
      </c>
      <c r="CN561">
        <v>19.071428569999998</v>
      </c>
      <c r="CO561">
        <v>3.26818542</v>
      </c>
      <c r="CP561">
        <v>85.857142850000002</v>
      </c>
      <c r="CQ561">
        <v>77.777777779999994</v>
      </c>
      <c r="CR561">
        <v>18.285714280000001</v>
      </c>
      <c r="CS561">
        <v>31.714285709999999</v>
      </c>
      <c r="CT561">
        <v>90.428571419999997</v>
      </c>
      <c r="CU561">
        <v>89</v>
      </c>
      <c r="CV561">
        <v>79.888888879999996</v>
      </c>
      <c r="CW561">
        <v>60.857142850000002</v>
      </c>
      <c r="CX561">
        <v>26.428571420000001</v>
      </c>
      <c r="CY561">
        <v>72.142857140000004</v>
      </c>
      <c r="CZ561">
        <v>75.142857140000004</v>
      </c>
      <c r="DA561">
        <v>86.285714279999993</v>
      </c>
      <c r="DB561">
        <v>756.5</v>
      </c>
      <c r="DC561">
        <v>32.857142850000002</v>
      </c>
      <c r="DD561">
        <v>71.428571419999997</v>
      </c>
      <c r="DE561">
        <v>74.285714279999993</v>
      </c>
      <c r="DF561">
        <v>86.857142850000002</v>
      </c>
      <c r="DG561">
        <v>862.92857142000003</v>
      </c>
      <c r="DH561" t="e">
        <v>#N/A</v>
      </c>
      <c r="DI561" t="e">
        <v>#N/A</v>
      </c>
      <c r="DJ561" t="e">
        <v>#N/A</v>
      </c>
      <c r="DK561" t="e">
        <v>#N/A</v>
      </c>
      <c r="DL561" t="e">
        <v>#N/A</v>
      </c>
      <c r="DM561" t="e">
        <v>#N/A</v>
      </c>
      <c r="DN561" t="e">
        <v>#N/A</v>
      </c>
      <c r="DO561" t="e">
        <v>#N/A</v>
      </c>
      <c r="DP561" t="e">
        <v>#N/A</v>
      </c>
      <c r="DQ561" t="e">
        <v>#N/A</v>
      </c>
      <c r="DR561" t="e">
        <v>#N/A</v>
      </c>
      <c r="DS561" t="e">
        <v>#N/A</v>
      </c>
      <c r="DT561" t="e">
        <v>#N/A</v>
      </c>
      <c r="DU561" t="e">
        <v>#N/A</v>
      </c>
      <c r="DV561" t="e">
        <v>#N/A</v>
      </c>
      <c r="DW561" t="e">
        <v>#N/A</v>
      </c>
      <c r="DX561" t="e">
        <v>#N/A</v>
      </c>
      <c r="DY561" t="e">
        <v>#N/A</v>
      </c>
      <c r="DZ561" t="e">
        <v>#N/A</v>
      </c>
      <c r="EA561" t="e">
        <v>#N/A</v>
      </c>
      <c r="EB561" t="e">
        <v>#N/A</v>
      </c>
      <c r="EC561" t="e">
        <v>#N/A</v>
      </c>
    </row>
    <row r="562" spans="1:133" customFormat="1" x14ac:dyDescent="0.25">
      <c r="A562" t="s">
        <v>1277</v>
      </c>
      <c r="B562" t="s">
        <v>1567</v>
      </c>
      <c r="C562">
        <v>562</v>
      </c>
      <c r="D562">
        <v>64358.348187823023</v>
      </c>
      <c r="E562">
        <v>88.462102723282783</v>
      </c>
      <c r="F562">
        <v>996.93541219981364</v>
      </c>
      <c r="G562">
        <v>63514.661249731937</v>
      </c>
      <c r="H562">
        <v>64.571428569999995</v>
      </c>
      <c r="I562">
        <v>25.814909279999998</v>
      </c>
      <c r="J562">
        <v>23.05777428</v>
      </c>
      <c r="K562">
        <v>12.386330709999999</v>
      </c>
      <c r="L562">
        <v>7.5709994199999997</v>
      </c>
      <c r="M562">
        <v>2950.42857142</v>
      </c>
      <c r="N562">
        <v>2186.7142857099998</v>
      </c>
      <c r="O562">
        <v>2134</v>
      </c>
      <c r="P562">
        <v>2146.7142857099998</v>
      </c>
      <c r="Q562">
        <v>2161.5714285700001</v>
      </c>
      <c r="R562">
        <v>2188.5714285700001</v>
      </c>
      <c r="S562">
        <v>763.71428571000001</v>
      </c>
      <c r="T562">
        <v>676.28571427999998</v>
      </c>
      <c r="U562">
        <v>693.28571427999998</v>
      </c>
      <c r="V562">
        <v>703</v>
      </c>
      <c r="W562">
        <v>721.85714284999995</v>
      </c>
      <c r="X562">
        <v>29.310473999999999</v>
      </c>
      <c r="Y562">
        <v>1.2738451399999999</v>
      </c>
      <c r="Z562">
        <v>2131.1428571400002</v>
      </c>
      <c r="AA562">
        <v>2100.2857142799999</v>
      </c>
      <c r="AB562">
        <v>2085.1428571400002</v>
      </c>
      <c r="AC562">
        <v>2057.2208428499998</v>
      </c>
      <c r="AD562">
        <v>812.14285714000005</v>
      </c>
      <c r="AE562">
        <v>868.71428571000001</v>
      </c>
      <c r="AF562">
        <v>919.57142856999997</v>
      </c>
      <c r="AG562">
        <v>980.69901428000003</v>
      </c>
      <c r="AH562">
        <v>65842.272941279996</v>
      </c>
      <c r="AI562">
        <v>16217.448503</v>
      </c>
      <c r="AJ562">
        <v>2.9934314199999998</v>
      </c>
      <c r="AK562">
        <v>189.38465156999999</v>
      </c>
      <c r="AL562">
        <v>255518.24480814001</v>
      </c>
      <c r="AM562">
        <v>53.866</v>
      </c>
      <c r="AN562">
        <v>2.4513252699999999</v>
      </c>
      <c r="AO562">
        <v>14.201301000000001</v>
      </c>
      <c r="AP562">
        <v>0.11388571</v>
      </c>
      <c r="AQ562">
        <v>0.42820000000000003</v>
      </c>
      <c r="AR562">
        <v>1.5254857100000001</v>
      </c>
      <c r="AS562">
        <v>0.88784284999999996</v>
      </c>
      <c r="AT562">
        <v>0.93989999999999996</v>
      </c>
      <c r="AU562">
        <v>346549.23970742</v>
      </c>
      <c r="AV562">
        <v>327569.96070613997</v>
      </c>
      <c r="AW562">
        <v>322329.63285085</v>
      </c>
      <c r="AX562">
        <v>316846.22885384999</v>
      </c>
      <c r="AY562">
        <v>344900.76512457</v>
      </c>
      <c r="AZ562">
        <v>22310.111358999999</v>
      </c>
      <c r="BA562">
        <v>1473.65377928</v>
      </c>
      <c r="BB562">
        <v>5673.3182145700002</v>
      </c>
      <c r="BC562">
        <v>178.71635057</v>
      </c>
      <c r="BD562">
        <v>478.71425785000002</v>
      </c>
      <c r="BE562">
        <v>119196.05469614</v>
      </c>
      <c r="BF562">
        <v>87166.256248709993</v>
      </c>
      <c r="BG562">
        <v>6.4438507100000004</v>
      </c>
      <c r="BH562">
        <v>185.14285713999999</v>
      </c>
      <c r="BI562">
        <v>181.42857142</v>
      </c>
      <c r="BJ562">
        <v>184.08333332999999</v>
      </c>
      <c r="BK562">
        <v>175.14285713999999</v>
      </c>
      <c r="BL562">
        <v>179</v>
      </c>
      <c r="BM562">
        <v>16.794243569999999</v>
      </c>
      <c r="BN562">
        <v>1.5156594999999999</v>
      </c>
      <c r="BO562">
        <v>0.59106484999999997</v>
      </c>
      <c r="BP562">
        <v>0.96484020000000004</v>
      </c>
      <c r="BQ562">
        <v>32.989780119999999</v>
      </c>
      <c r="BR562">
        <v>162.57142856999999</v>
      </c>
      <c r="BS562">
        <v>8223.5651564199998</v>
      </c>
      <c r="BT562">
        <v>34448.892576710001</v>
      </c>
      <c r="BU562">
        <v>133255.94799357001</v>
      </c>
      <c r="BV562">
        <v>1121806.6953597099</v>
      </c>
      <c r="BW562">
        <v>2025.10068428</v>
      </c>
      <c r="BX562">
        <v>53.104656910000003</v>
      </c>
      <c r="BY562">
        <v>9.7882177099999996</v>
      </c>
      <c r="BZ562">
        <v>94.071428569999995</v>
      </c>
      <c r="CA562">
        <v>102.08333333</v>
      </c>
      <c r="CB562">
        <v>95.107142850000002</v>
      </c>
      <c r="CC562">
        <v>90.666666660000004</v>
      </c>
      <c r="CD562">
        <v>94.571428569999995</v>
      </c>
      <c r="CE562">
        <v>76.571428569999995</v>
      </c>
      <c r="CF562">
        <v>81.333333330000002</v>
      </c>
      <c r="CG562">
        <v>76.154761899999997</v>
      </c>
      <c r="CH562">
        <v>73.722222220000006</v>
      </c>
      <c r="CI562">
        <v>76.785714279999993</v>
      </c>
      <c r="CJ562">
        <v>17.285714280000001</v>
      </c>
      <c r="CK562">
        <v>20.75</v>
      </c>
      <c r="CL562">
        <v>18.952380949999998</v>
      </c>
      <c r="CM562">
        <v>16.944444440000002</v>
      </c>
      <c r="CN562">
        <v>17.714285709999999</v>
      </c>
      <c r="CO562">
        <v>3.11191985</v>
      </c>
      <c r="CP562">
        <v>87.357142850000002</v>
      </c>
      <c r="CQ562">
        <v>72.958333330000002</v>
      </c>
      <c r="CR562">
        <v>17.2</v>
      </c>
      <c r="CS562">
        <v>32.142857139999997</v>
      </c>
      <c r="CT562">
        <v>86.285714279999993</v>
      </c>
      <c r="CU562">
        <v>87.714285709999999</v>
      </c>
      <c r="CV562">
        <v>75.361772479999999</v>
      </c>
      <c r="CW562">
        <v>62.8</v>
      </c>
      <c r="CX562">
        <v>31.857142849999999</v>
      </c>
      <c r="CY562">
        <v>73.142857140000004</v>
      </c>
      <c r="CZ562">
        <v>81.142857140000004</v>
      </c>
      <c r="DA562">
        <v>87.142857140000004</v>
      </c>
      <c r="DB562">
        <v>759.14285714000005</v>
      </c>
      <c r="DC562">
        <v>31</v>
      </c>
      <c r="DD562">
        <v>71</v>
      </c>
      <c r="DE562">
        <v>79.857142850000002</v>
      </c>
      <c r="DF562">
        <v>86.571428569999995</v>
      </c>
      <c r="DG562">
        <v>658.78571427999998</v>
      </c>
      <c r="DH562" t="e">
        <v>#N/A</v>
      </c>
      <c r="DI562" t="e">
        <v>#N/A</v>
      </c>
      <c r="DJ562" t="e">
        <v>#N/A</v>
      </c>
      <c r="DK562" t="e">
        <v>#N/A</v>
      </c>
      <c r="DL562" t="e">
        <v>#N/A</v>
      </c>
      <c r="DM562" t="e">
        <v>#N/A</v>
      </c>
      <c r="DN562" t="e">
        <v>#N/A</v>
      </c>
      <c r="DO562" t="e">
        <v>#N/A</v>
      </c>
      <c r="DP562" t="e">
        <v>#N/A</v>
      </c>
      <c r="DQ562" t="e">
        <v>#N/A</v>
      </c>
      <c r="DR562" t="e">
        <v>#N/A</v>
      </c>
      <c r="DS562" t="e">
        <v>#N/A</v>
      </c>
      <c r="DT562" t="e">
        <v>#N/A</v>
      </c>
      <c r="DU562" t="e">
        <v>#N/A</v>
      </c>
      <c r="DV562" t="e">
        <v>#N/A</v>
      </c>
      <c r="DW562" t="e">
        <v>#N/A</v>
      </c>
      <c r="DX562" t="e">
        <v>#N/A</v>
      </c>
      <c r="DY562" t="e">
        <v>#N/A</v>
      </c>
      <c r="DZ562" t="e">
        <v>#N/A</v>
      </c>
      <c r="EA562" t="e">
        <v>#N/A</v>
      </c>
      <c r="EB562" t="e">
        <v>#N/A</v>
      </c>
      <c r="EC562" t="e">
        <v>#N/A</v>
      </c>
    </row>
    <row r="563" spans="1:133" customFormat="1" x14ac:dyDescent="0.25">
      <c r="A563" t="s">
        <v>1278</v>
      </c>
      <c r="B563" t="s">
        <v>1568</v>
      </c>
      <c r="C563">
        <v>563</v>
      </c>
      <c r="D563">
        <v>22701.491897039999</v>
      </c>
      <c r="E563">
        <v>38.769020373386375</v>
      </c>
      <c r="F563">
        <v>2323.3958494470698</v>
      </c>
      <c r="G563">
        <v>42044.910781302417</v>
      </c>
      <c r="H563">
        <v>56.714285709999999</v>
      </c>
      <c r="I563">
        <v>28.71417671</v>
      </c>
      <c r="J563">
        <v>19.135125850000001</v>
      </c>
      <c r="K563">
        <v>14.38526514</v>
      </c>
      <c r="L563">
        <v>8.6588774199999996</v>
      </c>
      <c r="M563">
        <v>1572</v>
      </c>
      <c r="N563">
        <v>1128.71428571</v>
      </c>
      <c r="O563">
        <v>1126.42857142</v>
      </c>
      <c r="P563">
        <v>1131</v>
      </c>
      <c r="Q563">
        <v>1137.5714285700001</v>
      </c>
      <c r="R563">
        <v>1139.5714285700001</v>
      </c>
      <c r="S563">
        <v>443.28571427999998</v>
      </c>
      <c r="T563">
        <v>432.14285713999999</v>
      </c>
      <c r="U563">
        <v>430.85714285</v>
      </c>
      <c r="V563">
        <v>430.57142857000002</v>
      </c>
      <c r="W563">
        <v>432.71428571000001</v>
      </c>
      <c r="X563">
        <v>30.167923850000001</v>
      </c>
      <c r="Y563">
        <v>1.520624</v>
      </c>
      <c r="Z563">
        <v>1123.42857142</v>
      </c>
      <c r="AA563">
        <v>1115.8571428499999</v>
      </c>
      <c r="AB563">
        <v>1097.2857142800001</v>
      </c>
      <c r="AC563">
        <v>1097.8712285700001</v>
      </c>
      <c r="AD563">
        <v>463.71428571000001</v>
      </c>
      <c r="AE563">
        <v>471.85714285</v>
      </c>
      <c r="AF563">
        <v>475</v>
      </c>
      <c r="AG563">
        <v>480.06415714000002</v>
      </c>
      <c r="AH563">
        <v>90685.712938850003</v>
      </c>
      <c r="AI563">
        <v>23246.518549569999</v>
      </c>
      <c r="AJ563">
        <v>7.1671505700000004</v>
      </c>
      <c r="AK563">
        <v>56.014228279999998</v>
      </c>
      <c r="AL563">
        <v>315322.72604456998</v>
      </c>
      <c r="AM563">
        <v>58.387</v>
      </c>
      <c r="AN563">
        <v>2.0005376799999999</v>
      </c>
      <c r="AO563">
        <v>14.85210885</v>
      </c>
      <c r="AP563">
        <v>7.5253428500000004</v>
      </c>
      <c r="AQ563">
        <v>14.36717142</v>
      </c>
      <c r="AR563">
        <v>9.3543000000000003</v>
      </c>
      <c r="AS563">
        <v>9.0799857100000008</v>
      </c>
      <c r="AT563">
        <v>6.37977142</v>
      </c>
      <c r="AU563">
        <v>448072.65092514001</v>
      </c>
      <c r="AV563">
        <v>329999.59092316002</v>
      </c>
      <c r="AW563">
        <v>311710.3462876</v>
      </c>
      <c r="AX563">
        <v>407508.04147470999</v>
      </c>
      <c r="AY563">
        <v>402494.97957714001</v>
      </c>
      <c r="AZ563">
        <v>30310.711431</v>
      </c>
      <c r="BA563">
        <v>1362.10795214</v>
      </c>
      <c r="BB563">
        <v>7792.2018175699995</v>
      </c>
      <c r="BC563">
        <v>0</v>
      </c>
      <c r="BD563">
        <v>297.55415871000002</v>
      </c>
      <c r="BE563">
        <v>126344.33318428</v>
      </c>
      <c r="BF563">
        <v>105741.89622342</v>
      </c>
      <c r="BG563">
        <v>7.2203685699999998</v>
      </c>
      <c r="BH563">
        <v>117.71428571</v>
      </c>
      <c r="BI563">
        <v>131.04166667000001</v>
      </c>
      <c r="BJ563">
        <v>150.93333333000001</v>
      </c>
      <c r="BK563">
        <v>117.57142856999999</v>
      </c>
      <c r="BL563">
        <v>117.85714285</v>
      </c>
      <c r="BM563">
        <v>17.209692279999999</v>
      </c>
      <c r="BN563">
        <v>0</v>
      </c>
      <c r="BO563">
        <v>0.73062360000000004</v>
      </c>
      <c r="BP563">
        <v>0.98908600000000002</v>
      </c>
      <c r="BQ563">
        <v>28.663499869999999</v>
      </c>
      <c r="BR563">
        <v>66</v>
      </c>
      <c r="BS563">
        <v>13738.81053085</v>
      </c>
      <c r="BT563">
        <v>54278.046957710001</v>
      </c>
      <c r="BU563">
        <v>188347.12624242</v>
      </c>
      <c r="BV563">
        <v>1122954.2830531599</v>
      </c>
      <c r="BW563">
        <v>2099.57092642</v>
      </c>
      <c r="BX563">
        <v>38.175180900000001</v>
      </c>
      <c r="BY563">
        <v>13.827634</v>
      </c>
      <c r="BZ563">
        <v>78.5</v>
      </c>
      <c r="CA563">
        <v>113.47916666</v>
      </c>
      <c r="CB563">
        <v>84.583333330000002</v>
      </c>
      <c r="CC563">
        <v>80.5625</v>
      </c>
      <c r="CD563">
        <v>78.833333330000002</v>
      </c>
      <c r="CE563">
        <v>61.416666659999997</v>
      </c>
      <c r="CF563">
        <v>87.749999990000006</v>
      </c>
      <c r="CG563">
        <v>88.25</v>
      </c>
      <c r="CH563">
        <v>78.722222220000006</v>
      </c>
      <c r="CI563">
        <v>61.75</v>
      </c>
      <c r="CJ563">
        <v>16.916666660000001</v>
      </c>
      <c r="CK563">
        <v>25.729166660000001</v>
      </c>
      <c r="CL563">
        <v>17.805555550000001</v>
      </c>
      <c r="CM563">
        <v>21.972222219999999</v>
      </c>
      <c r="CN563">
        <v>16.916666660000001</v>
      </c>
      <c r="CO563">
        <v>4.90702383</v>
      </c>
      <c r="CP563">
        <v>84.583333330000002</v>
      </c>
      <c r="CQ563">
        <v>66.388888890000004</v>
      </c>
      <c r="CR563">
        <v>12</v>
      </c>
      <c r="CS563">
        <v>35.25</v>
      </c>
      <c r="CT563">
        <v>93</v>
      </c>
      <c r="CU563">
        <v>90.5</v>
      </c>
      <c r="CV563">
        <v>73.055555560000002</v>
      </c>
      <c r="CW563">
        <v>79.5</v>
      </c>
      <c r="CX563">
        <v>32.6</v>
      </c>
      <c r="CY563">
        <v>74</v>
      </c>
      <c r="CZ563">
        <v>79.400000000000006</v>
      </c>
      <c r="DA563">
        <v>87</v>
      </c>
      <c r="DB563">
        <v>683.83333332999996</v>
      </c>
      <c r="DC563">
        <v>28</v>
      </c>
      <c r="DD563">
        <v>65.25</v>
      </c>
      <c r="DE563">
        <v>69</v>
      </c>
      <c r="DF563">
        <v>86</v>
      </c>
      <c r="DG563">
        <v>956</v>
      </c>
      <c r="DH563" t="e">
        <v>#N/A</v>
      </c>
      <c r="DI563" t="e">
        <v>#N/A</v>
      </c>
      <c r="DJ563" t="e">
        <v>#N/A</v>
      </c>
      <c r="DK563" t="e">
        <v>#N/A</v>
      </c>
      <c r="DL563" t="e">
        <v>#N/A</v>
      </c>
      <c r="DM563" t="e">
        <v>#N/A</v>
      </c>
      <c r="DN563" t="e">
        <v>#N/A</v>
      </c>
      <c r="DO563" t="e">
        <v>#N/A</v>
      </c>
      <c r="DP563" t="e">
        <v>#N/A</v>
      </c>
      <c r="DQ563" t="e">
        <v>#N/A</v>
      </c>
      <c r="DR563" t="e">
        <v>#N/A</v>
      </c>
      <c r="DS563" t="e">
        <v>#N/A</v>
      </c>
      <c r="DT563" t="e">
        <v>#N/A</v>
      </c>
      <c r="DU563" t="e">
        <v>#N/A</v>
      </c>
      <c r="DV563" t="e">
        <v>#N/A</v>
      </c>
      <c r="DW563" t="e">
        <v>#N/A</v>
      </c>
      <c r="DX563" t="e">
        <v>#N/A</v>
      </c>
      <c r="DY563" t="e">
        <v>#N/A</v>
      </c>
      <c r="DZ563" t="e">
        <v>#N/A</v>
      </c>
      <c r="EA563" t="e">
        <v>#N/A</v>
      </c>
      <c r="EB563" t="e">
        <v>#N/A</v>
      </c>
      <c r="EC563" t="e">
        <v>#N/A</v>
      </c>
    </row>
    <row r="564" spans="1:133" customFormat="1" x14ac:dyDescent="0.25">
      <c r="A564" t="s">
        <v>1279</v>
      </c>
      <c r="B564" t="s">
        <v>1569</v>
      </c>
      <c r="C564">
        <v>564</v>
      </c>
      <c r="D564">
        <v>69088.031554704416</v>
      </c>
      <c r="E564">
        <v>71.540339531682847</v>
      </c>
      <c r="F564">
        <v>1251.7803986099254</v>
      </c>
      <c r="G564">
        <v>68132.421160507787</v>
      </c>
      <c r="H564">
        <v>87.714285709999999</v>
      </c>
      <c r="I564">
        <v>25.299518710000001</v>
      </c>
      <c r="J564">
        <v>22.57705142</v>
      </c>
      <c r="K564">
        <v>7.1461170000000003</v>
      </c>
      <c r="L564">
        <v>4.6138557100000002</v>
      </c>
      <c r="M564">
        <v>3279.2857142799999</v>
      </c>
      <c r="N564">
        <v>2447.42857142</v>
      </c>
      <c r="O564">
        <v>2408.2857142799999</v>
      </c>
      <c r="P564">
        <v>2422</v>
      </c>
      <c r="Q564">
        <v>2428.2857142799999</v>
      </c>
      <c r="R564">
        <v>2454.7142857099998</v>
      </c>
      <c r="S564">
        <v>831.85714284999995</v>
      </c>
      <c r="T564">
        <v>687</v>
      </c>
      <c r="U564">
        <v>722.85714284999995</v>
      </c>
      <c r="V564">
        <v>749.57142856999997</v>
      </c>
      <c r="W564">
        <v>778</v>
      </c>
      <c r="X564">
        <v>18.256408</v>
      </c>
      <c r="Y564">
        <v>0.69744799999999996</v>
      </c>
      <c r="Z564">
        <v>2423.7142857099998</v>
      </c>
      <c r="AA564">
        <v>2394.1428571400002</v>
      </c>
      <c r="AB564">
        <v>2372</v>
      </c>
      <c r="AC564">
        <v>2363.4403571399998</v>
      </c>
      <c r="AD564">
        <v>900.28571427999998</v>
      </c>
      <c r="AE564">
        <v>964.57142856999997</v>
      </c>
      <c r="AF564">
        <v>989.57142856999997</v>
      </c>
      <c r="AG564">
        <v>1058.77824285</v>
      </c>
      <c r="AH564">
        <v>69273.807520000002</v>
      </c>
      <c r="AI564">
        <v>10626.794308140001</v>
      </c>
      <c r="AJ564">
        <v>22.82926642</v>
      </c>
      <c r="AK564">
        <v>119.79768728000001</v>
      </c>
      <c r="AL564">
        <v>274723.19236871001</v>
      </c>
      <c r="AM564">
        <v>52.682714279999999</v>
      </c>
      <c r="AN564">
        <v>1.70613857</v>
      </c>
      <c r="AO564">
        <v>19.26308642</v>
      </c>
      <c r="AP564">
        <v>14.20765714</v>
      </c>
      <c r="AQ564">
        <v>6.5852571400000004</v>
      </c>
      <c r="AR564">
        <v>6.0989714199999998</v>
      </c>
      <c r="AS564">
        <v>10.48121428</v>
      </c>
      <c r="AT564">
        <v>11.40314285</v>
      </c>
      <c r="AU564">
        <v>436153.67850757</v>
      </c>
      <c r="AV564">
        <v>296987.50913056999</v>
      </c>
      <c r="AW564">
        <v>291851.34663171001</v>
      </c>
      <c r="AX564">
        <v>366141.53298785002</v>
      </c>
      <c r="AY564">
        <v>416422.00669727998</v>
      </c>
      <c r="AZ564">
        <v>25996.790113849998</v>
      </c>
      <c r="BA564">
        <v>524.81594800000005</v>
      </c>
      <c r="BB564">
        <v>4056.3903677100002</v>
      </c>
      <c r="BC564">
        <v>136.97403600000001</v>
      </c>
      <c r="BD564">
        <v>639.39782457000001</v>
      </c>
      <c r="BE564">
        <v>135088.85531613999</v>
      </c>
      <c r="BF564">
        <v>103551.15025200001</v>
      </c>
      <c r="BG564">
        <v>6.01652042</v>
      </c>
      <c r="BH564">
        <v>198.28571428000001</v>
      </c>
      <c r="BI564">
        <v>221.41666666</v>
      </c>
      <c r="BJ564">
        <v>228.63095236999999</v>
      </c>
      <c r="BK564">
        <v>199.85714285</v>
      </c>
      <c r="BL564">
        <v>196.42857142</v>
      </c>
      <c r="BM564">
        <v>15.496803570000001</v>
      </c>
      <c r="BN564">
        <v>5.41466475</v>
      </c>
      <c r="BO564">
        <v>0.42079050000000001</v>
      </c>
      <c r="BP564">
        <v>0.52449749999999995</v>
      </c>
      <c r="BQ564">
        <v>31.858776079999998</v>
      </c>
      <c r="BR564">
        <v>180.71428571000001</v>
      </c>
      <c r="BS564">
        <v>5149.7905557100003</v>
      </c>
      <c r="BT564">
        <v>34392.452642709999</v>
      </c>
      <c r="BU564">
        <v>136228.73229971001</v>
      </c>
      <c r="BV564">
        <v>1142765.95798842</v>
      </c>
      <c r="BW564">
        <v>2070.2401985699998</v>
      </c>
      <c r="BX564">
        <v>52.521813350000002</v>
      </c>
      <c r="BY564">
        <v>9.0228754200000001</v>
      </c>
      <c r="BZ564">
        <v>99.642857140000004</v>
      </c>
      <c r="CA564">
        <v>100.38095238</v>
      </c>
      <c r="CB564">
        <v>98.4</v>
      </c>
      <c r="CC564">
        <v>95.107142850000002</v>
      </c>
      <c r="CD564">
        <v>94.428571419999997</v>
      </c>
      <c r="CE564">
        <v>74.857142850000002</v>
      </c>
      <c r="CF564">
        <v>76.630952379999997</v>
      </c>
      <c r="CG564">
        <v>76.150000000000006</v>
      </c>
      <c r="CH564">
        <v>72.178571430000005</v>
      </c>
      <c r="CI564">
        <v>71.642857140000004</v>
      </c>
      <c r="CJ564">
        <v>25</v>
      </c>
      <c r="CK564">
        <v>23.749999989999999</v>
      </c>
      <c r="CL564">
        <v>22.249999989999999</v>
      </c>
      <c r="CM564">
        <v>22.928571430000002</v>
      </c>
      <c r="CN564">
        <v>23.285714280000001</v>
      </c>
      <c r="CO564">
        <v>3.02615342</v>
      </c>
      <c r="CP564">
        <v>85.928571419999997</v>
      </c>
      <c r="CQ564">
        <v>70.515224930000002</v>
      </c>
      <c r="CR564">
        <v>14.666666660000001</v>
      </c>
      <c r="CS564">
        <v>33</v>
      </c>
      <c r="CT564">
        <v>86.714285709999999</v>
      </c>
      <c r="CU564">
        <v>85.714285709999999</v>
      </c>
      <c r="CV564">
        <v>78.185756760000004</v>
      </c>
      <c r="CW564">
        <v>64.625</v>
      </c>
      <c r="CX564">
        <v>34.285714280000001</v>
      </c>
      <c r="CY564">
        <v>71.142857140000004</v>
      </c>
      <c r="CZ564">
        <v>78.571428569999995</v>
      </c>
      <c r="DA564">
        <v>88.571428569999995</v>
      </c>
      <c r="DB564">
        <v>720.21428571000001</v>
      </c>
      <c r="DC564">
        <v>34.571428570000002</v>
      </c>
      <c r="DD564">
        <v>69.142857140000004</v>
      </c>
      <c r="DE564">
        <v>77.714285709999999</v>
      </c>
      <c r="DF564">
        <v>88.714285709999999</v>
      </c>
      <c r="DG564">
        <v>895.5</v>
      </c>
      <c r="DH564" t="e">
        <v>#N/A</v>
      </c>
      <c r="DI564" t="e">
        <v>#N/A</v>
      </c>
      <c r="DJ564" t="e">
        <v>#N/A</v>
      </c>
      <c r="DK564" t="e">
        <v>#N/A</v>
      </c>
      <c r="DL564" t="e">
        <v>#N/A</v>
      </c>
      <c r="DM564" t="e">
        <v>#N/A</v>
      </c>
      <c r="DN564" t="e">
        <v>#N/A</v>
      </c>
      <c r="DO564" t="e">
        <v>#N/A</v>
      </c>
      <c r="DP564" t="e">
        <v>#N/A</v>
      </c>
      <c r="DQ564" t="e">
        <v>#N/A</v>
      </c>
      <c r="DR564" t="e">
        <v>#N/A</v>
      </c>
      <c r="DS564" t="e">
        <v>#N/A</v>
      </c>
      <c r="DT564" t="e">
        <v>#N/A</v>
      </c>
      <c r="DU564" t="e">
        <v>#N/A</v>
      </c>
      <c r="DV564" t="e">
        <v>#N/A</v>
      </c>
      <c r="DW564" t="e">
        <v>#N/A</v>
      </c>
      <c r="DX564" t="e">
        <v>#N/A</v>
      </c>
      <c r="DY564" t="e">
        <v>#N/A</v>
      </c>
      <c r="DZ564" t="e">
        <v>#N/A</v>
      </c>
      <c r="EA564" t="e">
        <v>#N/A</v>
      </c>
      <c r="EB564" t="e">
        <v>#N/A</v>
      </c>
      <c r="EC564" t="e">
        <v>#N/A</v>
      </c>
    </row>
    <row r="565" spans="1:133" customFormat="1" x14ac:dyDescent="0.25">
      <c r="A565" t="s">
        <v>1280</v>
      </c>
      <c r="B565" t="s">
        <v>1570</v>
      </c>
      <c r="C565">
        <v>565</v>
      </c>
      <c r="D565">
        <v>65227.656515959359</v>
      </c>
      <c r="E565">
        <v>71.821745744222795</v>
      </c>
      <c r="F565">
        <v>1256.2795384581525</v>
      </c>
      <c r="G565">
        <v>51524.49251159819</v>
      </c>
      <c r="H565">
        <v>73.857142850000002</v>
      </c>
      <c r="I565">
        <v>26.89496042</v>
      </c>
      <c r="J565">
        <v>19.395413850000001</v>
      </c>
      <c r="K565">
        <v>11.775983</v>
      </c>
      <c r="L565">
        <v>7.16261071</v>
      </c>
      <c r="M565">
        <v>3025.7142857099998</v>
      </c>
      <c r="N565">
        <v>2213</v>
      </c>
      <c r="O565">
        <v>2156.42857142</v>
      </c>
      <c r="P565">
        <v>2180.1428571400002</v>
      </c>
      <c r="Q565">
        <v>2195.7142857099998</v>
      </c>
      <c r="R565">
        <v>2199.5714285700001</v>
      </c>
      <c r="S565">
        <v>812.71428571000001</v>
      </c>
      <c r="T565">
        <v>752.42857142000003</v>
      </c>
      <c r="U565">
        <v>762.42857142000003</v>
      </c>
      <c r="V565">
        <v>764.57142856999997</v>
      </c>
      <c r="W565">
        <v>789.71428571000001</v>
      </c>
      <c r="X565">
        <v>26.717872280000002</v>
      </c>
      <c r="Y565">
        <v>1.1934421399999999</v>
      </c>
      <c r="Z565">
        <v>2169.1428571400002</v>
      </c>
      <c r="AA565">
        <v>2148.5714285700001</v>
      </c>
      <c r="AB565">
        <v>2141.1428571400002</v>
      </c>
      <c r="AC565">
        <v>2117.5393428500001</v>
      </c>
      <c r="AD565">
        <v>851.85714284999995</v>
      </c>
      <c r="AE565">
        <v>894.71428571000001</v>
      </c>
      <c r="AF565">
        <v>932.85714284999995</v>
      </c>
      <c r="AG565">
        <v>986.17394285</v>
      </c>
      <c r="AH565">
        <v>71529.208071849993</v>
      </c>
      <c r="AI565">
        <v>16153.37302357</v>
      </c>
      <c r="AJ565">
        <v>10.528204000000001</v>
      </c>
      <c r="AK565">
        <v>45.135095710000002</v>
      </c>
      <c r="AL565">
        <v>266351.09854057</v>
      </c>
      <c r="AM565">
        <v>53.518285710000001</v>
      </c>
      <c r="AN565">
        <v>1.89642965</v>
      </c>
      <c r="AO565">
        <v>12.834906</v>
      </c>
      <c r="AP565">
        <v>6.7478571399999998</v>
      </c>
      <c r="AQ565">
        <v>7.2642571399999998</v>
      </c>
      <c r="AR565">
        <v>7.2392857099999999</v>
      </c>
      <c r="AS565">
        <v>6.5052000000000003</v>
      </c>
      <c r="AT565">
        <v>6.3162428500000001</v>
      </c>
      <c r="AU565">
        <v>360987.53402015998</v>
      </c>
      <c r="AV565">
        <v>327183.42713213997</v>
      </c>
      <c r="AW565">
        <v>307111.53946713998</v>
      </c>
      <c r="AX565">
        <v>326801.35573870997</v>
      </c>
      <c r="AY565">
        <v>337274.26081384998</v>
      </c>
      <c r="AZ565">
        <v>24767.22242328</v>
      </c>
      <c r="BA565">
        <v>899.09551956999996</v>
      </c>
      <c r="BB565">
        <v>5759.8632085700001</v>
      </c>
      <c r="BC565">
        <v>223.09494371</v>
      </c>
      <c r="BD565">
        <v>189.18973328000001</v>
      </c>
      <c r="BE565">
        <v>113484.53182328001</v>
      </c>
      <c r="BF565">
        <v>91761.823353140004</v>
      </c>
      <c r="BG565">
        <v>7.2611590000000001</v>
      </c>
      <c r="BH565">
        <v>227</v>
      </c>
      <c r="BI565">
        <v>188.04761904</v>
      </c>
      <c r="BJ565">
        <v>199.08333332999999</v>
      </c>
      <c r="BK565">
        <v>201.42857142</v>
      </c>
      <c r="BL565">
        <v>208.57142856999999</v>
      </c>
      <c r="BM565">
        <v>18.704867</v>
      </c>
      <c r="BN565">
        <v>1.19469775</v>
      </c>
      <c r="BO565">
        <v>0.51895000000000002</v>
      </c>
      <c r="BP565">
        <v>0.79202819999999996</v>
      </c>
      <c r="BQ565">
        <v>29.015861439999998</v>
      </c>
      <c r="BR565">
        <v>187.33333332999999</v>
      </c>
      <c r="BS565">
        <v>9036.9540077099991</v>
      </c>
      <c r="BT565">
        <v>40672.119498569999</v>
      </c>
      <c r="BU565">
        <v>152118.49645070999</v>
      </c>
      <c r="BV565">
        <v>1134262.76764933</v>
      </c>
      <c r="BW565">
        <v>1803.6410522799999</v>
      </c>
      <c r="BX565">
        <v>46.113751520000001</v>
      </c>
      <c r="BY565">
        <v>9.8752498299999996</v>
      </c>
      <c r="BZ565">
        <v>105.91666666</v>
      </c>
      <c r="CA565">
        <v>122.05952379999999</v>
      </c>
      <c r="CB565">
        <v>120.61904761</v>
      </c>
      <c r="CC565">
        <v>109.08333333</v>
      </c>
      <c r="CD565">
        <v>108.71428571</v>
      </c>
      <c r="CE565">
        <v>82.5</v>
      </c>
      <c r="CF565">
        <v>96.476190470000006</v>
      </c>
      <c r="CG565">
        <v>93.702380950000006</v>
      </c>
      <c r="CH565">
        <v>84.013888879999996</v>
      </c>
      <c r="CI565">
        <v>83.714285709999999</v>
      </c>
      <c r="CJ565">
        <v>23.416666660000001</v>
      </c>
      <c r="CK565">
        <v>25.583333329999999</v>
      </c>
      <c r="CL565">
        <v>26.916666660000001</v>
      </c>
      <c r="CM565">
        <v>25.069444440000002</v>
      </c>
      <c r="CN565">
        <v>25.14285714</v>
      </c>
      <c r="CO565">
        <v>3.4529196600000001</v>
      </c>
      <c r="CP565">
        <v>85.285714279999993</v>
      </c>
      <c r="CR565">
        <v>16.8</v>
      </c>
      <c r="CS565">
        <v>31.285714280000001</v>
      </c>
      <c r="CT565">
        <v>88.571428569999995</v>
      </c>
      <c r="CU565">
        <v>86.714285709999999</v>
      </c>
      <c r="CW565">
        <v>35.4</v>
      </c>
      <c r="CX565">
        <v>25.428571420000001</v>
      </c>
      <c r="CY565">
        <v>74.857142850000002</v>
      </c>
      <c r="CZ565">
        <v>81.142857140000004</v>
      </c>
      <c r="DA565">
        <v>90</v>
      </c>
      <c r="DB565">
        <v>674.71428571000001</v>
      </c>
      <c r="DC565">
        <v>24.714285709999999</v>
      </c>
      <c r="DD565">
        <v>70.142857140000004</v>
      </c>
      <c r="DE565">
        <v>81</v>
      </c>
      <c r="DF565">
        <v>89.714285709999999</v>
      </c>
      <c r="DG565">
        <v>901.5</v>
      </c>
      <c r="DH565" t="e">
        <v>#N/A</v>
      </c>
      <c r="DI565" t="e">
        <v>#N/A</v>
      </c>
      <c r="DJ565" t="e">
        <v>#N/A</v>
      </c>
      <c r="DK565" t="e">
        <v>#N/A</v>
      </c>
      <c r="DL565" t="e">
        <v>#N/A</v>
      </c>
      <c r="DM565" t="e">
        <v>#N/A</v>
      </c>
      <c r="DN565" t="e">
        <v>#N/A</v>
      </c>
      <c r="DO565" t="e">
        <v>#N/A</v>
      </c>
      <c r="DP565" t="e">
        <v>#N/A</v>
      </c>
      <c r="DQ565" t="e">
        <v>#N/A</v>
      </c>
      <c r="DR565" t="e">
        <v>#N/A</v>
      </c>
      <c r="DS565" t="e">
        <v>#N/A</v>
      </c>
      <c r="DT565" t="e">
        <v>#N/A</v>
      </c>
      <c r="DU565" t="e">
        <v>#N/A</v>
      </c>
      <c r="DV565" t="e">
        <v>#N/A</v>
      </c>
      <c r="DW565" t="e">
        <v>#N/A</v>
      </c>
      <c r="DX565" t="e">
        <v>#N/A</v>
      </c>
      <c r="DY565" t="e">
        <v>#N/A</v>
      </c>
      <c r="DZ565" t="e">
        <v>#N/A</v>
      </c>
      <c r="EA565" t="e">
        <v>#N/A</v>
      </c>
      <c r="EB565" t="e">
        <v>#N/A</v>
      </c>
      <c r="EC565" t="e">
        <v>#N/A</v>
      </c>
    </row>
    <row r="566" spans="1:133" customFormat="1" x14ac:dyDescent="0.25">
      <c r="A566" t="s">
        <v>1281</v>
      </c>
      <c r="B566" t="s">
        <v>1571</v>
      </c>
      <c r="C566">
        <v>566</v>
      </c>
      <c r="D566">
        <v>44930.303279317282</v>
      </c>
      <c r="E566">
        <v>38.878291386634153</v>
      </c>
      <c r="F566">
        <v>1994.8967774572186</v>
      </c>
      <c r="G566">
        <v>62869.401595839554</v>
      </c>
      <c r="H566">
        <v>77.571428569999995</v>
      </c>
      <c r="I566">
        <v>25.764360140000001</v>
      </c>
      <c r="J566">
        <v>26.927897000000002</v>
      </c>
      <c r="K566">
        <v>8.7942664199999996</v>
      </c>
      <c r="L566">
        <v>5.75508957</v>
      </c>
      <c r="M566">
        <v>3438.1428571400002</v>
      </c>
      <c r="N566">
        <v>2527.2857142799999</v>
      </c>
      <c r="O566">
        <v>2483</v>
      </c>
      <c r="P566">
        <v>2488.5714285700001</v>
      </c>
      <c r="Q566">
        <v>2532.7142857099998</v>
      </c>
      <c r="R566">
        <v>2540.1428571400002</v>
      </c>
      <c r="S566">
        <v>910.85714284999995</v>
      </c>
      <c r="T566">
        <v>766.28571427999998</v>
      </c>
      <c r="U566">
        <v>800.71428571000001</v>
      </c>
      <c r="V566">
        <v>825.14285714000005</v>
      </c>
      <c r="W566">
        <v>861.85714284999995</v>
      </c>
      <c r="X566">
        <v>22.430891849999998</v>
      </c>
      <c r="Y566">
        <v>0.94496457</v>
      </c>
      <c r="Z566">
        <v>2477.5714285700001</v>
      </c>
      <c r="AA566">
        <v>2447.2857142799999</v>
      </c>
      <c r="AB566">
        <v>2466.8571428499999</v>
      </c>
      <c r="AC566">
        <v>2430.1968428499999</v>
      </c>
      <c r="AD566">
        <v>985</v>
      </c>
      <c r="AE566">
        <v>1053.2857142800001</v>
      </c>
      <c r="AF566">
        <v>1121.71428571</v>
      </c>
      <c r="AG566">
        <v>1183.8719571399999</v>
      </c>
      <c r="AH566">
        <v>65975.248080999998</v>
      </c>
      <c r="AI566">
        <v>12416.548669</v>
      </c>
      <c r="AJ566">
        <v>6.6838292800000003</v>
      </c>
      <c r="AK566">
        <v>102.03553841999999</v>
      </c>
      <c r="AL566">
        <v>261015.911215</v>
      </c>
      <c r="AM566">
        <v>58.401000000000003</v>
      </c>
      <c r="AN566">
        <v>2.6130167700000002</v>
      </c>
      <c r="AO566">
        <v>12.553250139999999</v>
      </c>
      <c r="AP566">
        <v>5.6177285699999997</v>
      </c>
      <c r="AQ566">
        <v>4.1217857100000002</v>
      </c>
      <c r="AR566">
        <v>7.4447999999999999</v>
      </c>
      <c r="AS566">
        <v>6.4005142800000003</v>
      </c>
      <c r="AT566">
        <v>4.2562428499999996</v>
      </c>
      <c r="AU566">
        <v>437225.93766871002</v>
      </c>
      <c r="AV566">
        <v>332029.47294000001</v>
      </c>
      <c r="AW566">
        <v>367193.79164314002</v>
      </c>
      <c r="AX566">
        <v>385592.59328084998</v>
      </c>
      <c r="AY566">
        <v>407985.59426757001</v>
      </c>
      <c r="AZ566">
        <v>25939.737349570001</v>
      </c>
      <c r="BA566">
        <v>667.54403471000001</v>
      </c>
      <c r="BB566">
        <v>5148.4590002799996</v>
      </c>
      <c r="BC566">
        <v>171.29032457</v>
      </c>
      <c r="BD566">
        <v>170.55973971</v>
      </c>
      <c r="BE566">
        <v>124432.68586657</v>
      </c>
      <c r="BF566">
        <v>102646.41960628</v>
      </c>
      <c r="BG566">
        <v>6.1351584199999998</v>
      </c>
      <c r="BH566">
        <v>205</v>
      </c>
      <c r="BI566">
        <v>210.29166666</v>
      </c>
      <c r="BJ566">
        <v>209.61904762</v>
      </c>
      <c r="BK566">
        <v>203</v>
      </c>
      <c r="BL566">
        <v>202.57142856999999</v>
      </c>
      <c r="BM566">
        <v>16.830418850000001</v>
      </c>
      <c r="BN566">
        <v>1.0282655999999999</v>
      </c>
      <c r="BO566">
        <v>0.41665550000000001</v>
      </c>
      <c r="BP566">
        <v>0.62218783</v>
      </c>
      <c r="BQ566">
        <v>26.60847064</v>
      </c>
      <c r="BR566">
        <v>140.71428571000001</v>
      </c>
      <c r="BS566">
        <v>6156.6905497099997</v>
      </c>
      <c r="BT566">
        <v>33963.407959279997</v>
      </c>
      <c r="BU566">
        <v>134755.55402770999</v>
      </c>
      <c r="BV566">
        <v>993567.53999871004</v>
      </c>
      <c r="BW566">
        <v>2170.7928999999999</v>
      </c>
      <c r="BX566">
        <v>38.9424724</v>
      </c>
      <c r="BY566">
        <v>10.44149642</v>
      </c>
      <c r="BZ566">
        <v>118.71428571</v>
      </c>
      <c r="CA566">
        <v>96.369047609999996</v>
      </c>
      <c r="CB566">
        <v>114.11111111</v>
      </c>
      <c r="CC566">
        <v>104</v>
      </c>
      <c r="CD566">
        <v>108.14285714</v>
      </c>
      <c r="CE566">
        <v>90</v>
      </c>
      <c r="CF566">
        <v>74.654761899999997</v>
      </c>
      <c r="CG566">
        <v>86.722222220000006</v>
      </c>
      <c r="CH566">
        <v>77.035714279999993</v>
      </c>
      <c r="CI566">
        <v>79.928571419999997</v>
      </c>
      <c r="CJ566">
        <v>28.785714280000001</v>
      </c>
      <c r="CK566">
        <v>21.714285709999999</v>
      </c>
      <c r="CL566">
        <v>27.38888889</v>
      </c>
      <c r="CM566">
        <v>26.964285709999999</v>
      </c>
      <c r="CN566">
        <v>28.071428569999998</v>
      </c>
      <c r="CO566">
        <v>3.48819042</v>
      </c>
      <c r="CP566">
        <v>85</v>
      </c>
      <c r="CQ566">
        <v>74.263888890000004</v>
      </c>
      <c r="CR566">
        <v>18.8</v>
      </c>
      <c r="CS566">
        <v>28.857142849999999</v>
      </c>
      <c r="CT566">
        <v>83.285714279999993</v>
      </c>
      <c r="CU566">
        <v>83.857142850000002</v>
      </c>
      <c r="CV566">
        <v>79.097222220000006</v>
      </c>
      <c r="CW566">
        <v>56</v>
      </c>
      <c r="CX566">
        <v>26.14285714</v>
      </c>
      <c r="CY566">
        <v>65.428571419999997</v>
      </c>
      <c r="CZ566">
        <v>74.285714279999993</v>
      </c>
      <c r="DA566">
        <v>81.428571419999997</v>
      </c>
      <c r="DB566">
        <v>767.71428571000001</v>
      </c>
      <c r="DC566">
        <v>28.285714280000001</v>
      </c>
      <c r="DD566">
        <v>70.285714279999993</v>
      </c>
      <c r="DE566">
        <v>78</v>
      </c>
      <c r="DF566">
        <v>82.714285709999999</v>
      </c>
      <c r="DG566">
        <v>939.57142856999997</v>
      </c>
      <c r="DH566" t="e">
        <v>#N/A</v>
      </c>
      <c r="DI566" t="e">
        <v>#N/A</v>
      </c>
      <c r="DJ566" t="e">
        <v>#N/A</v>
      </c>
      <c r="DK566" t="e">
        <v>#N/A</v>
      </c>
      <c r="DL566" t="e">
        <v>#N/A</v>
      </c>
      <c r="DM566" t="e">
        <v>#N/A</v>
      </c>
      <c r="DN566" t="e">
        <v>#N/A</v>
      </c>
      <c r="DO566" t="e">
        <v>#N/A</v>
      </c>
      <c r="DP566" t="e">
        <v>#N/A</v>
      </c>
      <c r="DQ566" t="e">
        <v>#N/A</v>
      </c>
      <c r="DR566" t="e">
        <v>#N/A</v>
      </c>
      <c r="DS566" t="e">
        <v>#N/A</v>
      </c>
      <c r="DT566" t="e">
        <v>#N/A</v>
      </c>
      <c r="DU566" t="e">
        <v>#N/A</v>
      </c>
      <c r="DV566" t="e">
        <v>#N/A</v>
      </c>
      <c r="DW566" t="e">
        <v>#N/A</v>
      </c>
      <c r="DX566" t="e">
        <v>#N/A</v>
      </c>
      <c r="DY566" t="e">
        <v>#N/A</v>
      </c>
      <c r="DZ566" t="e">
        <v>#N/A</v>
      </c>
      <c r="EA566" t="e">
        <v>#N/A</v>
      </c>
      <c r="EB566" t="e">
        <v>#N/A</v>
      </c>
      <c r="EC566" t="e">
        <v>#N/A</v>
      </c>
    </row>
    <row r="567" spans="1:133" customFormat="1" x14ac:dyDescent="0.25">
      <c r="A567" t="s">
        <v>1282</v>
      </c>
      <c r="B567" t="s">
        <v>1572</v>
      </c>
      <c r="C567">
        <v>567</v>
      </c>
      <c r="D567">
        <v>76887.567382022826</v>
      </c>
      <c r="E567">
        <v>87.112211023933327</v>
      </c>
      <c r="F567">
        <v>1080.7645556371222</v>
      </c>
      <c r="G567">
        <v>36600.688275237902</v>
      </c>
      <c r="H567">
        <v>59.714285709999999</v>
      </c>
      <c r="I567">
        <v>27.463349279999999</v>
      </c>
      <c r="J567">
        <v>19.497551999999999</v>
      </c>
      <c r="K567">
        <v>13.97284971</v>
      </c>
      <c r="L567">
        <v>8.2474204199999992</v>
      </c>
      <c r="M567">
        <v>2390.42857142</v>
      </c>
      <c r="N567">
        <v>1730</v>
      </c>
      <c r="O567">
        <v>1701.8571428499999</v>
      </c>
      <c r="P567">
        <v>1702.2857142800001</v>
      </c>
      <c r="Q567">
        <v>1709.5714285700001</v>
      </c>
      <c r="R567">
        <v>1727</v>
      </c>
      <c r="S567">
        <v>660.42857142000003</v>
      </c>
      <c r="T567">
        <v>629.85714284999995</v>
      </c>
      <c r="U567">
        <v>638.42857142000003</v>
      </c>
      <c r="V567">
        <v>642.57142856999997</v>
      </c>
      <c r="W567">
        <v>646.85714284999995</v>
      </c>
      <c r="X567">
        <v>29.99159328</v>
      </c>
      <c r="Y567">
        <v>1.40026228</v>
      </c>
      <c r="Z567">
        <v>1681.42857142</v>
      </c>
      <c r="AA567">
        <v>1661.71428571</v>
      </c>
      <c r="AB567">
        <v>1639</v>
      </c>
      <c r="AC567">
        <v>1652.9682857099999</v>
      </c>
      <c r="AD567">
        <v>693.85714284999995</v>
      </c>
      <c r="AE567">
        <v>720</v>
      </c>
      <c r="AF567">
        <v>743.42857142000003</v>
      </c>
      <c r="AG567">
        <v>769.89229999999998</v>
      </c>
      <c r="AH567">
        <v>84160.309260709997</v>
      </c>
      <c r="AI567">
        <v>21662.54454485</v>
      </c>
      <c r="AJ567">
        <v>15.785482569999999</v>
      </c>
      <c r="AK567">
        <v>157.09729670999999</v>
      </c>
      <c r="AL567">
        <v>309554.73370456998</v>
      </c>
      <c r="AM567">
        <v>57.666285709999997</v>
      </c>
      <c r="AN567">
        <v>1.87478393</v>
      </c>
      <c r="AO567">
        <v>9.8714307100000003</v>
      </c>
      <c r="AP567">
        <v>9.2077428500000007</v>
      </c>
      <c r="AQ567">
        <v>13.065385709999999</v>
      </c>
      <c r="AR567">
        <v>10.223428569999999</v>
      </c>
      <c r="AS567">
        <v>9.3497428500000002</v>
      </c>
      <c r="AT567">
        <v>10.019342849999999</v>
      </c>
      <c r="AU567">
        <v>434090.67402656999</v>
      </c>
      <c r="AV567">
        <v>348543.13132533</v>
      </c>
      <c r="AW567">
        <v>372828.77848042001</v>
      </c>
      <c r="AX567">
        <v>422057.57217457</v>
      </c>
      <c r="AY567">
        <v>405884.97962241998</v>
      </c>
      <c r="AZ567">
        <v>33956.302960139998</v>
      </c>
      <c r="BA567">
        <v>1615.15767228</v>
      </c>
      <c r="BB567">
        <v>9041.5839894199999</v>
      </c>
      <c r="BC567">
        <v>120.05931671</v>
      </c>
      <c r="BD567">
        <v>251.16729828000001</v>
      </c>
      <c r="BE567">
        <v>151657.47631200001</v>
      </c>
      <c r="BF567">
        <v>124313.69081371</v>
      </c>
      <c r="BG567">
        <v>7.9205702799999997</v>
      </c>
      <c r="BH567">
        <v>191.42857142</v>
      </c>
      <c r="BI567">
        <v>201.26388888</v>
      </c>
      <c r="BJ567">
        <v>190.52380951999999</v>
      </c>
      <c r="BK567">
        <v>177.57142856999999</v>
      </c>
      <c r="BL567">
        <v>185.14285713999999</v>
      </c>
      <c r="BM567">
        <v>19.856750569999999</v>
      </c>
      <c r="BN567">
        <v>5.2986414999999996</v>
      </c>
      <c r="BO567">
        <v>0.63184750000000001</v>
      </c>
      <c r="BP567">
        <v>0.76615250000000001</v>
      </c>
      <c r="BQ567">
        <v>37.067009069999997</v>
      </c>
      <c r="BR567">
        <v>172.85714285</v>
      </c>
      <c r="BS567">
        <v>10477.45987542</v>
      </c>
      <c r="BT567">
        <v>42201.429369570003</v>
      </c>
      <c r="BU567">
        <v>155809.461568</v>
      </c>
      <c r="BV567">
        <v>1166374.1687294201</v>
      </c>
      <c r="BW567">
        <v>1309.12041671</v>
      </c>
      <c r="BX567">
        <v>47.60693199</v>
      </c>
      <c r="BY567">
        <v>10.43249857</v>
      </c>
      <c r="BZ567">
        <v>85.5</v>
      </c>
      <c r="CA567">
        <v>95.535714279999993</v>
      </c>
      <c r="CB567">
        <v>91.702380950000006</v>
      </c>
      <c r="CC567">
        <v>90.595238089999995</v>
      </c>
      <c r="CD567">
        <v>89.142857140000004</v>
      </c>
      <c r="CE567">
        <v>65.571428569999995</v>
      </c>
      <c r="CF567">
        <v>76.404761899999997</v>
      </c>
      <c r="CG567">
        <v>73.369047609999996</v>
      </c>
      <c r="CH567">
        <v>72.083333330000002</v>
      </c>
      <c r="CI567">
        <v>70.071428569999995</v>
      </c>
      <c r="CJ567">
        <v>19.285714280000001</v>
      </c>
      <c r="CK567">
        <v>19.13095238</v>
      </c>
      <c r="CL567">
        <v>18.333333329999999</v>
      </c>
      <c r="CM567">
        <v>18.51190476</v>
      </c>
      <c r="CN567">
        <v>18.857142849999999</v>
      </c>
      <c r="CO567">
        <v>3.7565388500000001</v>
      </c>
      <c r="CP567">
        <v>85.071428569999995</v>
      </c>
      <c r="CQ567">
        <v>73.373256369999993</v>
      </c>
      <c r="CR567">
        <v>14.666666660000001</v>
      </c>
      <c r="CS567">
        <v>36.571428570000002</v>
      </c>
      <c r="CT567">
        <v>91.142857140000004</v>
      </c>
      <c r="CU567">
        <v>90.142857140000004</v>
      </c>
      <c r="CV567">
        <v>65.135802470000002</v>
      </c>
      <c r="CW567">
        <v>51</v>
      </c>
      <c r="CX567">
        <v>21.14285714</v>
      </c>
      <c r="CY567">
        <v>68.285714279999993</v>
      </c>
      <c r="CZ567">
        <v>74.857142850000002</v>
      </c>
      <c r="DA567">
        <v>82.714285709999999</v>
      </c>
      <c r="DB567">
        <v>718.07142856999997</v>
      </c>
      <c r="DC567">
        <v>20.14285714</v>
      </c>
      <c r="DD567">
        <v>68.571428569999995</v>
      </c>
      <c r="DE567">
        <v>75</v>
      </c>
      <c r="DF567">
        <v>86.285714279999993</v>
      </c>
      <c r="DG567">
        <v>836.5</v>
      </c>
      <c r="DH567" t="e">
        <v>#N/A</v>
      </c>
      <c r="DI567" t="e">
        <v>#N/A</v>
      </c>
      <c r="DJ567" t="e">
        <v>#N/A</v>
      </c>
      <c r="DK567" t="e">
        <v>#N/A</v>
      </c>
      <c r="DL567" t="e">
        <v>#N/A</v>
      </c>
      <c r="DM567" t="e">
        <v>#N/A</v>
      </c>
      <c r="DN567" t="e">
        <v>#N/A</v>
      </c>
      <c r="DO567" t="e">
        <v>#N/A</v>
      </c>
      <c r="DP567" t="e">
        <v>#N/A</v>
      </c>
      <c r="DQ567" t="e">
        <v>#N/A</v>
      </c>
      <c r="DR567" t="e">
        <v>#N/A</v>
      </c>
      <c r="DS567" t="e">
        <v>#N/A</v>
      </c>
      <c r="DT567" t="e">
        <v>#N/A</v>
      </c>
      <c r="DU567" t="e">
        <v>#N/A</v>
      </c>
      <c r="DV567" t="e">
        <v>#N/A</v>
      </c>
      <c r="DW567" t="e">
        <v>#N/A</v>
      </c>
      <c r="DX567" t="e">
        <v>#N/A</v>
      </c>
      <c r="DY567" t="e">
        <v>#N/A</v>
      </c>
      <c r="DZ567" t="e">
        <v>#N/A</v>
      </c>
      <c r="EA567" t="e">
        <v>#N/A</v>
      </c>
      <c r="EB567" t="e">
        <v>#N/A</v>
      </c>
      <c r="EC567" t="e">
        <v>#N/A</v>
      </c>
    </row>
    <row r="568" spans="1:133" customFormat="1" x14ac:dyDescent="0.25">
      <c r="A568" t="s">
        <v>1283</v>
      </c>
      <c r="B568" t="s">
        <v>1573</v>
      </c>
      <c r="C568">
        <v>568</v>
      </c>
      <c r="D568">
        <v>75421.284572855991</v>
      </c>
      <c r="E568">
        <v>115.4399605401568</v>
      </c>
      <c r="F568">
        <v>942.06241630660304</v>
      </c>
      <c r="G568">
        <v>69309.562746691707</v>
      </c>
      <c r="H568">
        <v>76.857142850000002</v>
      </c>
      <c r="I568">
        <v>26.54816314</v>
      </c>
      <c r="J568">
        <v>19.562512000000002</v>
      </c>
      <c r="K568">
        <v>9.9286100000000008</v>
      </c>
      <c r="L568">
        <v>6.4406758499999999</v>
      </c>
      <c r="M568">
        <v>2678.8571428499999</v>
      </c>
      <c r="N568">
        <v>1971.71428571</v>
      </c>
      <c r="O568">
        <v>1940.2857142800001</v>
      </c>
      <c r="P568">
        <v>1949.1428571399999</v>
      </c>
      <c r="Q568">
        <v>1967.1428571399999</v>
      </c>
      <c r="R568">
        <v>1979</v>
      </c>
      <c r="S568">
        <v>707.14285714000005</v>
      </c>
      <c r="T568">
        <v>647</v>
      </c>
      <c r="U568">
        <v>657</v>
      </c>
      <c r="V568">
        <v>663.28571427999998</v>
      </c>
      <c r="W568">
        <v>681.85714284999995</v>
      </c>
      <c r="X568">
        <v>24.305823849999999</v>
      </c>
      <c r="Y568">
        <v>1.089485</v>
      </c>
      <c r="Z568">
        <v>1969.1428571399999</v>
      </c>
      <c r="AA568">
        <v>1948.2857142800001</v>
      </c>
      <c r="AB568">
        <v>1944.1428571399999</v>
      </c>
      <c r="AC568">
        <v>1916.0322142800001</v>
      </c>
      <c r="AD568">
        <v>746</v>
      </c>
      <c r="AE568">
        <v>789.85714284999995</v>
      </c>
      <c r="AF568">
        <v>814.42857142000003</v>
      </c>
      <c r="AG568">
        <v>869.93669999999997</v>
      </c>
      <c r="AH568">
        <v>71938.688758999997</v>
      </c>
      <c r="AI568">
        <v>14683.80477228</v>
      </c>
      <c r="AJ568">
        <v>16.829009419999998</v>
      </c>
      <c r="AK568">
        <v>110.64835428000001</v>
      </c>
      <c r="AL568">
        <v>270540.70224413997</v>
      </c>
      <c r="AM568">
        <v>54.842428570000003</v>
      </c>
      <c r="AN568">
        <v>2.0601637400000001</v>
      </c>
      <c r="AO568">
        <v>16.189941279999999</v>
      </c>
      <c r="AP568">
        <v>11.37494285</v>
      </c>
      <c r="AQ568">
        <v>2.9061857099999999</v>
      </c>
      <c r="AR568">
        <v>6.6462285699999999</v>
      </c>
      <c r="AS568">
        <v>8.2756857099999994</v>
      </c>
      <c r="AT568">
        <v>6.4524857100000004</v>
      </c>
      <c r="AU568">
        <v>382585.31008541997</v>
      </c>
      <c r="AV568">
        <v>300372.42026957002</v>
      </c>
      <c r="AW568">
        <v>289217.57430966001</v>
      </c>
      <c r="AX568">
        <v>343216.40235827997</v>
      </c>
      <c r="AY568">
        <v>341477.41035214002</v>
      </c>
      <c r="AZ568">
        <v>27404.345503709999</v>
      </c>
      <c r="BA568">
        <v>775.94924600000002</v>
      </c>
      <c r="BB568">
        <v>5713.1348090000001</v>
      </c>
      <c r="BC568">
        <v>90.703723850000003</v>
      </c>
      <c r="BD568">
        <v>228.89570370999999</v>
      </c>
      <c r="BE568">
        <v>123176.382304</v>
      </c>
      <c r="BF568">
        <v>102767.88322242</v>
      </c>
      <c r="BG568">
        <v>7.2299441399999997</v>
      </c>
      <c r="BH568">
        <v>185.71428571000001</v>
      </c>
      <c r="BI568">
        <v>174.64285713999999</v>
      </c>
      <c r="BJ568">
        <v>179.94444444000001</v>
      </c>
      <c r="BK568">
        <v>176.85714285</v>
      </c>
      <c r="BL568">
        <v>177.57142856999999</v>
      </c>
      <c r="BM568">
        <v>18.977700850000002</v>
      </c>
      <c r="BN568">
        <v>9.0411313999999994</v>
      </c>
      <c r="BO568">
        <v>0.36212333000000002</v>
      </c>
      <c r="BP568">
        <v>0.45797719999999997</v>
      </c>
      <c r="BQ568">
        <v>40.400137129999997</v>
      </c>
      <c r="BR568">
        <v>155.57142856999999</v>
      </c>
      <c r="BS568">
        <v>7764.4595191400003</v>
      </c>
      <c r="BT568">
        <v>38571.363755569997</v>
      </c>
      <c r="BU568">
        <v>145384.77793442001</v>
      </c>
      <c r="BV568">
        <v>1374329.3407242801</v>
      </c>
      <c r="BW568">
        <v>2031.01561057</v>
      </c>
      <c r="BX568">
        <v>84.645079359999997</v>
      </c>
      <c r="BY568">
        <v>8.5018788500000007</v>
      </c>
      <c r="BZ568">
        <v>78.5</v>
      </c>
      <c r="CA568">
        <v>82.861111109999996</v>
      </c>
      <c r="CB568">
        <v>72.933333329999996</v>
      </c>
      <c r="CC568">
        <v>75.952380950000006</v>
      </c>
      <c r="CD568">
        <v>81.785714279999993</v>
      </c>
      <c r="CE568">
        <v>61</v>
      </c>
      <c r="CF568">
        <v>68.2</v>
      </c>
      <c r="CG568">
        <v>70.729166660000004</v>
      </c>
      <c r="CH568">
        <v>67.583333330000002</v>
      </c>
      <c r="CI568">
        <v>64.428571419999997</v>
      </c>
      <c r="CJ568">
        <v>17.285714280000001</v>
      </c>
      <c r="CK568">
        <v>18.04999999</v>
      </c>
      <c r="CL568">
        <v>15.58333333</v>
      </c>
      <c r="CM568">
        <v>18.73611111</v>
      </c>
      <c r="CN568">
        <v>17.14285714</v>
      </c>
      <c r="CO568">
        <v>2.9249874199999999</v>
      </c>
      <c r="CP568">
        <v>86.928571419999997</v>
      </c>
      <c r="CR568">
        <v>14.33333333</v>
      </c>
      <c r="CS568">
        <v>31.428571420000001</v>
      </c>
      <c r="CT568">
        <v>86.714285709999999</v>
      </c>
      <c r="CU568">
        <v>82.714285709999999</v>
      </c>
      <c r="CW568">
        <v>54.666666659999997</v>
      </c>
      <c r="CX568">
        <v>30.857142849999999</v>
      </c>
      <c r="CY568">
        <v>69.571428569999995</v>
      </c>
      <c r="CZ568">
        <v>73</v>
      </c>
      <c r="DA568">
        <v>84.285714279999993</v>
      </c>
      <c r="DB568">
        <v>748.25</v>
      </c>
      <c r="DC568">
        <v>30.14285714</v>
      </c>
      <c r="DD568">
        <v>75.142857140000004</v>
      </c>
      <c r="DE568">
        <v>81.142857140000004</v>
      </c>
      <c r="DF568">
        <v>89.857142850000002</v>
      </c>
      <c r="DG568">
        <v>877.57142856999997</v>
      </c>
      <c r="DH568" t="e">
        <v>#N/A</v>
      </c>
      <c r="DI568" t="e">
        <v>#N/A</v>
      </c>
      <c r="DJ568" t="e">
        <v>#N/A</v>
      </c>
      <c r="DK568" t="e">
        <v>#N/A</v>
      </c>
      <c r="DL568" t="e">
        <v>#N/A</v>
      </c>
      <c r="DM568" t="e">
        <v>#N/A</v>
      </c>
      <c r="DN568" t="e">
        <v>#N/A</v>
      </c>
      <c r="DO568" t="e">
        <v>#N/A</v>
      </c>
      <c r="DP568" t="e">
        <v>#N/A</v>
      </c>
      <c r="DQ568" t="e">
        <v>#N/A</v>
      </c>
      <c r="DR568" t="e">
        <v>#N/A</v>
      </c>
      <c r="DS568" t="e">
        <v>#N/A</v>
      </c>
      <c r="DT568" t="e">
        <v>#N/A</v>
      </c>
      <c r="DU568" t="e">
        <v>#N/A</v>
      </c>
      <c r="DV568" t="e">
        <v>#N/A</v>
      </c>
      <c r="DW568" t="e">
        <v>#N/A</v>
      </c>
      <c r="DX568" t="e">
        <v>#N/A</v>
      </c>
      <c r="DY568" t="e">
        <v>#N/A</v>
      </c>
      <c r="DZ568" t="e">
        <v>#N/A</v>
      </c>
      <c r="EA568" t="e">
        <v>#N/A</v>
      </c>
      <c r="EB568" t="e">
        <v>#N/A</v>
      </c>
      <c r="EC568" t="e">
        <v>#N/A</v>
      </c>
    </row>
    <row r="569" spans="1:133" customFormat="1" x14ac:dyDescent="0.25">
      <c r="A569" t="s">
        <v>1284</v>
      </c>
      <c r="B569" t="s">
        <v>1574</v>
      </c>
      <c r="C569">
        <v>569</v>
      </c>
      <c r="D569">
        <v>63424.90784122677</v>
      </c>
      <c r="E569">
        <v>67.725399864640565</v>
      </c>
      <c r="F569">
        <v>1201.2617566541855</v>
      </c>
      <c r="G569">
        <v>54655.944280506919</v>
      </c>
      <c r="H569">
        <v>67.857142850000002</v>
      </c>
      <c r="I569">
        <v>27.77052728</v>
      </c>
      <c r="J569">
        <v>19.262713139999999</v>
      </c>
      <c r="K569">
        <v>12.084678139999999</v>
      </c>
      <c r="L569">
        <v>7.7270490000000001</v>
      </c>
      <c r="M569">
        <v>2761.5714285700001</v>
      </c>
      <c r="N569">
        <v>1990.42857142</v>
      </c>
      <c r="O569">
        <v>1954</v>
      </c>
      <c r="P569">
        <v>1964.2857142800001</v>
      </c>
      <c r="Q569">
        <v>1975.42857142</v>
      </c>
      <c r="R569">
        <v>1987.71428571</v>
      </c>
      <c r="S569">
        <v>771.14285714000005</v>
      </c>
      <c r="T569">
        <v>704.42857142000003</v>
      </c>
      <c r="U569">
        <v>721.14285714000005</v>
      </c>
      <c r="V569">
        <v>729.71428571000001</v>
      </c>
      <c r="W569">
        <v>744.14285714000005</v>
      </c>
      <c r="X569">
        <v>27.82024028</v>
      </c>
      <c r="Y569">
        <v>1.3527402799999999</v>
      </c>
      <c r="Z569">
        <v>1952.8571428499999</v>
      </c>
      <c r="AA569">
        <v>1927.5714285700001</v>
      </c>
      <c r="AB569">
        <v>1897.1428571399999</v>
      </c>
      <c r="AC569">
        <v>1902.90317142</v>
      </c>
      <c r="AD569">
        <v>811.57142856999997</v>
      </c>
      <c r="AE569">
        <v>849.85714284999995</v>
      </c>
      <c r="AF569">
        <v>872.57142856999997</v>
      </c>
      <c r="AG569">
        <v>914.69522857000004</v>
      </c>
      <c r="AH569">
        <v>71639.672285280001</v>
      </c>
      <c r="AI569">
        <v>16970.571382279999</v>
      </c>
      <c r="AJ569">
        <v>1.0612121400000001</v>
      </c>
      <c r="AK569">
        <v>78.084479419999994</v>
      </c>
      <c r="AL569">
        <v>260239.08914457</v>
      </c>
      <c r="AM569">
        <v>51.772714280000002</v>
      </c>
      <c r="AN569">
        <v>2.8338426000000001</v>
      </c>
      <c r="AO569">
        <v>15.190474139999999</v>
      </c>
      <c r="AP569">
        <v>1.3948428500000001</v>
      </c>
      <c r="AQ569">
        <v>0.76151427999999999</v>
      </c>
      <c r="AR569">
        <v>-2.8653714199999998</v>
      </c>
      <c r="AS569">
        <v>-0.84508570999999999</v>
      </c>
      <c r="AT569">
        <v>2.0583142799999998</v>
      </c>
      <c r="AU569">
        <v>390717.51902041998</v>
      </c>
      <c r="AV569">
        <v>314984.93237027997</v>
      </c>
      <c r="AW569">
        <v>307545.08210100001</v>
      </c>
      <c r="AX569">
        <v>343335.16098541999</v>
      </c>
      <c r="AY569">
        <v>360642.25981085002</v>
      </c>
      <c r="AZ569">
        <v>26791.442951280002</v>
      </c>
      <c r="BA569">
        <v>1166.4649102799999</v>
      </c>
      <c r="BB569">
        <v>6580.1072667099997</v>
      </c>
      <c r="BC569">
        <v>238.08991685000001</v>
      </c>
      <c r="BD569">
        <v>402.692858</v>
      </c>
      <c r="BE569">
        <v>122730.97800557</v>
      </c>
      <c r="BF569">
        <v>96673.552645570002</v>
      </c>
      <c r="BG569">
        <v>7.0477925700000004</v>
      </c>
      <c r="BH569">
        <v>195</v>
      </c>
      <c r="BI569">
        <v>192.34523809000001</v>
      </c>
      <c r="BJ569">
        <v>199.53571428000001</v>
      </c>
      <c r="BK569">
        <v>192.71428571000001</v>
      </c>
      <c r="BL569">
        <v>197.71428571000001</v>
      </c>
      <c r="BM569">
        <v>17.30617157</v>
      </c>
      <c r="BN569">
        <v>0</v>
      </c>
      <c r="BO569">
        <v>0.52484050000000004</v>
      </c>
      <c r="BP569">
        <v>0.73113713999999996</v>
      </c>
      <c r="BQ569">
        <v>29.665532200000001</v>
      </c>
      <c r="BR569">
        <v>178.16666666</v>
      </c>
      <c r="BS569">
        <v>8505.0606205700005</v>
      </c>
      <c r="BT569">
        <v>36994.910771139999</v>
      </c>
      <c r="BU569">
        <v>135238.24412456999</v>
      </c>
      <c r="BV569">
        <v>1030927.13801857</v>
      </c>
      <c r="BW569">
        <v>1915.5450958500001</v>
      </c>
      <c r="BX569">
        <v>44.88994727</v>
      </c>
      <c r="BY569">
        <v>10.37734871</v>
      </c>
      <c r="BZ569">
        <v>96.785714279999993</v>
      </c>
      <c r="CA569">
        <v>95.111111109999996</v>
      </c>
      <c r="CB569">
        <v>94.399999989999998</v>
      </c>
      <c r="CC569">
        <v>91.986111109999996</v>
      </c>
      <c r="CD569">
        <v>90.214285709999999</v>
      </c>
      <c r="CE569">
        <v>77.071428569999995</v>
      </c>
      <c r="CF569">
        <v>74.291666660000004</v>
      </c>
      <c r="CG569">
        <v>73.616666660000007</v>
      </c>
      <c r="CH569">
        <v>70.861111109999996</v>
      </c>
      <c r="CI569">
        <v>71.857142850000002</v>
      </c>
      <c r="CJ569">
        <v>19.714285709999999</v>
      </c>
      <c r="CK569">
        <v>20.819444440000002</v>
      </c>
      <c r="CL569">
        <v>20.783333330000001</v>
      </c>
      <c r="CM569">
        <v>21.125</v>
      </c>
      <c r="CN569">
        <v>18.214285709999999</v>
      </c>
      <c r="CO569">
        <v>3.5395409999999998</v>
      </c>
      <c r="CP569">
        <v>86.785714279999993</v>
      </c>
      <c r="CQ569">
        <v>72.222222220000006</v>
      </c>
      <c r="CR569">
        <v>16.285714280000001</v>
      </c>
      <c r="CS569">
        <v>32.285714280000001</v>
      </c>
      <c r="CT569">
        <v>89.285714279999993</v>
      </c>
      <c r="CU569">
        <v>86</v>
      </c>
      <c r="CW569">
        <v>55</v>
      </c>
      <c r="CX569">
        <v>29</v>
      </c>
      <c r="CY569">
        <v>66.714285709999999</v>
      </c>
      <c r="CZ569">
        <v>78.571428569999995</v>
      </c>
      <c r="DA569">
        <v>87.428571419999997</v>
      </c>
      <c r="DB569">
        <v>739.28571427999998</v>
      </c>
      <c r="DC569">
        <v>31.571428569999998</v>
      </c>
      <c r="DD569">
        <v>68.142857140000004</v>
      </c>
      <c r="DE569">
        <v>77.285714279999993</v>
      </c>
      <c r="DF569">
        <v>89</v>
      </c>
      <c r="DG569">
        <v>1113.5714285700001</v>
      </c>
      <c r="DH569" t="e">
        <v>#N/A</v>
      </c>
      <c r="DI569" t="e">
        <v>#N/A</v>
      </c>
      <c r="DJ569" t="e">
        <v>#N/A</v>
      </c>
      <c r="DK569" t="e">
        <v>#N/A</v>
      </c>
      <c r="DL569" t="e">
        <v>#N/A</v>
      </c>
      <c r="DM569" t="e">
        <v>#N/A</v>
      </c>
      <c r="DN569" t="e">
        <v>#N/A</v>
      </c>
      <c r="DO569" t="e">
        <v>#N/A</v>
      </c>
      <c r="DP569" t="e">
        <v>#N/A</v>
      </c>
      <c r="DQ569" t="e">
        <v>#N/A</v>
      </c>
      <c r="DR569" t="e">
        <v>#N/A</v>
      </c>
      <c r="DS569" t="e">
        <v>#N/A</v>
      </c>
      <c r="DT569" t="e">
        <v>#N/A</v>
      </c>
      <c r="DU569" t="e">
        <v>#N/A</v>
      </c>
      <c r="DV569" t="e">
        <v>#N/A</v>
      </c>
      <c r="DW569" t="e">
        <v>#N/A</v>
      </c>
      <c r="DX569" t="e">
        <v>#N/A</v>
      </c>
      <c r="DY569" t="e">
        <v>#N/A</v>
      </c>
      <c r="DZ569" t="e">
        <v>#N/A</v>
      </c>
      <c r="EA569" t="e">
        <v>#N/A</v>
      </c>
      <c r="EB569" t="e">
        <v>#N/A</v>
      </c>
      <c r="EC569" t="e">
        <v>#N/A</v>
      </c>
    </row>
    <row r="570" spans="1:133" customFormat="1" x14ac:dyDescent="0.25">
      <c r="A570" t="s">
        <v>1285</v>
      </c>
      <c r="B570" t="s">
        <v>1575</v>
      </c>
      <c r="C570">
        <v>570</v>
      </c>
      <c r="D570">
        <v>261651.3170726361</v>
      </c>
      <c r="E570">
        <v>90.29107807664225</v>
      </c>
      <c r="F570">
        <v>876.9934063859439</v>
      </c>
      <c r="G570">
        <v>72675.593116675504</v>
      </c>
      <c r="H570">
        <v>81.285714279999993</v>
      </c>
      <c r="I570">
        <v>28.47825314</v>
      </c>
      <c r="J570">
        <v>22.27443628</v>
      </c>
      <c r="K570">
        <v>10.235586140000001</v>
      </c>
      <c r="L570">
        <v>6.7859462800000001</v>
      </c>
      <c r="M570">
        <v>9914.2857142800003</v>
      </c>
      <c r="N570">
        <v>7090</v>
      </c>
      <c r="O570">
        <v>6915</v>
      </c>
      <c r="P570">
        <v>6968.2857142800003</v>
      </c>
      <c r="Q570">
        <v>7026</v>
      </c>
      <c r="R570">
        <v>7071.4285714199996</v>
      </c>
      <c r="S570">
        <v>2824.2857142799999</v>
      </c>
      <c r="T570">
        <v>2571.42857142</v>
      </c>
      <c r="U570">
        <v>2624</v>
      </c>
      <c r="V570">
        <v>2662.8571428499999</v>
      </c>
      <c r="W570">
        <v>2738.42857142</v>
      </c>
      <c r="X570">
        <v>23.842414000000002</v>
      </c>
      <c r="Y570">
        <v>1.2357321400000001</v>
      </c>
      <c r="Z570">
        <v>7087.4285714199996</v>
      </c>
      <c r="AA570">
        <v>7034</v>
      </c>
      <c r="AB570">
        <v>6977.8571428499999</v>
      </c>
      <c r="AC570">
        <v>6946.6126000000004</v>
      </c>
      <c r="AD570">
        <v>2952.8571428499999</v>
      </c>
      <c r="AE570">
        <v>3104.2857142799999</v>
      </c>
      <c r="AF570">
        <v>3226.42857142</v>
      </c>
      <c r="AG570">
        <v>3389.6765571400001</v>
      </c>
      <c r="AH570">
        <v>68556.210690570006</v>
      </c>
      <c r="AI570">
        <v>13458.18088742</v>
      </c>
      <c r="AJ570">
        <v>-15.724496569999999</v>
      </c>
      <c r="AK570">
        <v>164.38253470999999</v>
      </c>
      <c r="AL570">
        <v>240672.55529700001</v>
      </c>
      <c r="AM570">
        <v>50.864285709999997</v>
      </c>
      <c r="AN570">
        <v>2.3629767099999999</v>
      </c>
      <c r="AO570">
        <v>9.6128470000000004</v>
      </c>
      <c r="AP570">
        <v>-2.5421999999999998</v>
      </c>
      <c r="AQ570">
        <v>0.48132857000000001</v>
      </c>
      <c r="AR570">
        <v>-0.86797142000000005</v>
      </c>
      <c r="AS570">
        <v>-1.30737142</v>
      </c>
      <c r="AT570">
        <v>-2.0263428499999998</v>
      </c>
      <c r="AU570">
        <v>331462.10460741998</v>
      </c>
      <c r="AV570">
        <v>272263.03765627998</v>
      </c>
      <c r="AW570">
        <v>304059.04323215998</v>
      </c>
      <c r="AX570">
        <v>301904.48553370999</v>
      </c>
      <c r="AY570">
        <v>317097.56796270999</v>
      </c>
      <c r="AZ570">
        <v>23221.652876420001</v>
      </c>
      <c r="BA570">
        <v>825.47601770999995</v>
      </c>
      <c r="BB570">
        <v>4740.6546221400004</v>
      </c>
      <c r="BC570">
        <v>134.68031428</v>
      </c>
      <c r="BD570">
        <v>67.024665279999994</v>
      </c>
      <c r="BE570">
        <v>98424.349074419995</v>
      </c>
      <c r="BF570">
        <v>81611.477276420002</v>
      </c>
      <c r="BG570">
        <v>7.0397462800000001</v>
      </c>
      <c r="BH570">
        <v>692.28571427999998</v>
      </c>
      <c r="BI570">
        <v>660.65476190000004</v>
      </c>
      <c r="BJ570">
        <v>690.93055555000001</v>
      </c>
      <c r="BK570">
        <v>698.28571427999998</v>
      </c>
      <c r="BL570">
        <v>686.85714284999995</v>
      </c>
      <c r="BM570">
        <v>17.399539140000002</v>
      </c>
      <c r="BN570">
        <v>2.81287975</v>
      </c>
      <c r="BO570">
        <v>0.44114700000000001</v>
      </c>
      <c r="BP570">
        <v>0.49406770999999999</v>
      </c>
      <c r="BQ570">
        <v>32.227604509999999</v>
      </c>
      <c r="BR570">
        <v>676.57142856999997</v>
      </c>
      <c r="BS570">
        <v>7525.9549415700003</v>
      </c>
      <c r="BT570">
        <v>39664.094699419999</v>
      </c>
      <c r="BU570">
        <v>139154.82314627999</v>
      </c>
      <c r="BV570">
        <v>1022891.754661</v>
      </c>
      <c r="BW570">
        <v>2804.92184671</v>
      </c>
      <c r="BX570">
        <v>52.13216164</v>
      </c>
      <c r="BY570">
        <v>11.023384569999999</v>
      </c>
      <c r="BZ570">
        <v>382.64285713999999</v>
      </c>
      <c r="CA570">
        <v>421.32142857000002</v>
      </c>
      <c r="CB570">
        <v>393.48611111000002</v>
      </c>
      <c r="CC570">
        <v>371.19047619000003</v>
      </c>
      <c r="CD570">
        <v>375.5</v>
      </c>
      <c r="CE570">
        <v>310.14285713999999</v>
      </c>
      <c r="CF570">
        <v>342.21428571000001</v>
      </c>
      <c r="CG570">
        <v>322.375</v>
      </c>
      <c r="CH570">
        <v>302.33333333000002</v>
      </c>
      <c r="CI570">
        <v>306.28571427999998</v>
      </c>
      <c r="CJ570">
        <v>71.571428569999995</v>
      </c>
      <c r="CK570">
        <v>79.107142850000002</v>
      </c>
      <c r="CL570">
        <v>71.111111109999996</v>
      </c>
      <c r="CM570">
        <v>68.857142850000002</v>
      </c>
      <c r="CN570">
        <v>67.642857140000004</v>
      </c>
      <c r="CO570">
        <v>3.8790257100000001</v>
      </c>
      <c r="CP570">
        <v>86.857142850000002</v>
      </c>
      <c r="CQ570">
        <v>75.237013489999995</v>
      </c>
      <c r="CR570">
        <v>15.36</v>
      </c>
      <c r="CS570">
        <v>33.428571419999997</v>
      </c>
      <c r="CT570">
        <v>87.714285709999999</v>
      </c>
      <c r="CU570">
        <v>85.857142850000002</v>
      </c>
      <c r="CV570">
        <v>78.678571430000005</v>
      </c>
      <c r="CW570">
        <v>69.5</v>
      </c>
      <c r="CX570">
        <v>33.571428570000002</v>
      </c>
      <c r="CY570">
        <v>71</v>
      </c>
      <c r="CZ570">
        <v>79.714285709999999</v>
      </c>
      <c r="DA570">
        <v>88.571428569999995</v>
      </c>
      <c r="DB570">
        <v>627</v>
      </c>
      <c r="DC570">
        <v>31.428571420000001</v>
      </c>
      <c r="DD570">
        <v>70</v>
      </c>
      <c r="DE570">
        <v>77.285714279999993</v>
      </c>
      <c r="DF570">
        <v>87.714285709999999</v>
      </c>
      <c r="DG570">
        <v>708.14285714000005</v>
      </c>
      <c r="DH570" t="e">
        <v>#N/A</v>
      </c>
      <c r="DI570" t="e">
        <v>#N/A</v>
      </c>
      <c r="DJ570" t="e">
        <v>#N/A</v>
      </c>
      <c r="DK570" t="e">
        <v>#N/A</v>
      </c>
      <c r="DL570" t="e">
        <v>#N/A</v>
      </c>
      <c r="DM570" t="e">
        <v>#N/A</v>
      </c>
      <c r="DN570" t="e">
        <v>#N/A</v>
      </c>
      <c r="DO570" t="e">
        <v>#N/A</v>
      </c>
      <c r="DP570" t="e">
        <v>#N/A</v>
      </c>
      <c r="DQ570" t="e">
        <v>#N/A</v>
      </c>
      <c r="DR570" t="e">
        <v>#N/A</v>
      </c>
      <c r="DS570" t="e">
        <v>#N/A</v>
      </c>
      <c r="DT570" t="e">
        <v>#N/A</v>
      </c>
      <c r="DU570" t="e">
        <v>#N/A</v>
      </c>
      <c r="DV570" t="e">
        <v>#N/A</v>
      </c>
      <c r="DW570" t="e">
        <v>#N/A</v>
      </c>
      <c r="DX570" t="e">
        <v>#N/A</v>
      </c>
      <c r="DY570" t="e">
        <v>#N/A</v>
      </c>
      <c r="DZ570" t="e">
        <v>#N/A</v>
      </c>
      <c r="EA570" t="e">
        <v>#N/A</v>
      </c>
      <c r="EB570" t="e">
        <v>#N/A</v>
      </c>
      <c r="EC570" t="e">
        <v>#N/A</v>
      </c>
    </row>
    <row r="571" spans="1:133" customFormat="1" x14ac:dyDescent="0.25">
      <c r="A571" t="s">
        <v>1286</v>
      </c>
      <c r="B571" t="s">
        <v>1576</v>
      </c>
      <c r="C571">
        <v>571</v>
      </c>
      <c r="D571">
        <v>76360.502112729446</v>
      </c>
      <c r="E571">
        <v>92.884903638221502</v>
      </c>
      <c r="F571">
        <v>967.2789604981831</v>
      </c>
      <c r="G571">
        <v>50350.140859736428</v>
      </c>
      <c r="H571">
        <v>75.142857140000004</v>
      </c>
      <c r="I571">
        <v>27.84714971</v>
      </c>
      <c r="J571">
        <v>16.949298850000002</v>
      </c>
      <c r="K571">
        <v>9.9946708500000003</v>
      </c>
      <c r="L571">
        <v>6.7086681400000003</v>
      </c>
      <c r="M571">
        <v>3013.8571428499999</v>
      </c>
      <c r="N571">
        <v>2172.5714285700001</v>
      </c>
      <c r="O571">
        <v>2162.8571428499999</v>
      </c>
      <c r="P571">
        <v>2158.1428571400002</v>
      </c>
      <c r="Q571">
        <v>2167.1428571400002</v>
      </c>
      <c r="R571">
        <v>2176.7142857099998</v>
      </c>
      <c r="S571">
        <v>841.28571427999998</v>
      </c>
      <c r="T571">
        <v>774.71428571000001</v>
      </c>
      <c r="U571">
        <v>802.42857142000003</v>
      </c>
      <c r="V571">
        <v>810.71428571000001</v>
      </c>
      <c r="W571">
        <v>821.14285714000005</v>
      </c>
      <c r="X571">
        <v>24.11192471</v>
      </c>
      <c r="Y571">
        <v>1.2376175700000001</v>
      </c>
      <c r="Z571">
        <v>2144.2857142799999</v>
      </c>
      <c r="AA571">
        <v>2128.1428571400002</v>
      </c>
      <c r="AB571">
        <v>2123.8571428499999</v>
      </c>
      <c r="AC571">
        <v>2117.0807285699998</v>
      </c>
      <c r="AD571">
        <v>881.57142856999997</v>
      </c>
      <c r="AE571">
        <v>913.71428571000001</v>
      </c>
      <c r="AF571">
        <v>967.14285714000005</v>
      </c>
      <c r="AG571">
        <v>991.59468571000002</v>
      </c>
      <c r="AH571">
        <v>70292.544262709998</v>
      </c>
      <c r="AI571">
        <v>14285.034390999999</v>
      </c>
      <c r="AJ571">
        <v>3.5470442800000002</v>
      </c>
      <c r="AK571">
        <v>113.25262585</v>
      </c>
      <c r="AL571">
        <v>252547.99184584999</v>
      </c>
      <c r="AM571">
        <v>53.725999999999999</v>
      </c>
      <c r="AN571">
        <v>1.91601154</v>
      </c>
      <c r="AO571">
        <v>11.885111849999999</v>
      </c>
      <c r="AP571">
        <v>2.6861999999999999</v>
      </c>
      <c r="AQ571">
        <v>0.85098571000000001</v>
      </c>
      <c r="AR571">
        <v>-0.41797141999999998</v>
      </c>
      <c r="AS571">
        <v>-0.77087141999999997</v>
      </c>
      <c r="AT571">
        <v>1.94951428</v>
      </c>
      <c r="AU571">
        <v>353406.25409914</v>
      </c>
      <c r="AV571">
        <v>307556.8403022</v>
      </c>
      <c r="AW571">
        <v>275104.64113499998</v>
      </c>
      <c r="AX571">
        <v>299412.80880713998</v>
      </c>
      <c r="AY571">
        <v>336077.47525299998</v>
      </c>
      <c r="AZ571">
        <v>24805.301104710001</v>
      </c>
      <c r="BA571">
        <v>706.89853485000003</v>
      </c>
      <c r="BB571">
        <v>5135.4394474199999</v>
      </c>
      <c r="BC571">
        <v>149.42547056999999</v>
      </c>
      <c r="BD571">
        <v>111.67511428</v>
      </c>
      <c r="BE571">
        <v>105963.14717828001</v>
      </c>
      <c r="BF571">
        <v>89471.507605849998</v>
      </c>
      <c r="BG571">
        <v>6.9809060000000001</v>
      </c>
      <c r="BH571">
        <v>209</v>
      </c>
      <c r="BI571">
        <v>192.38333333</v>
      </c>
      <c r="BJ571">
        <v>246.73809523</v>
      </c>
      <c r="BK571">
        <v>245.14285713999999</v>
      </c>
      <c r="BL571">
        <v>212.71428571000001</v>
      </c>
      <c r="BM571">
        <v>17.399918419999999</v>
      </c>
      <c r="BN571">
        <v>4.3986166600000001</v>
      </c>
      <c r="BO571">
        <v>0.79404300000000005</v>
      </c>
      <c r="BP571">
        <v>0.73168542000000003</v>
      </c>
      <c r="BQ571">
        <v>32.489880550000002</v>
      </c>
      <c r="BR571">
        <v>195.85714285</v>
      </c>
      <c r="BS571">
        <v>8068.35900657</v>
      </c>
      <c r="BT571">
        <v>40237.423908850003</v>
      </c>
      <c r="BU571">
        <v>144343.35650542</v>
      </c>
      <c r="BV571">
        <v>1128497.4973055699</v>
      </c>
      <c r="BW571">
        <v>1813.81746471</v>
      </c>
      <c r="BX571">
        <v>58.008362290000001</v>
      </c>
      <c r="BY571">
        <v>10.18682014</v>
      </c>
      <c r="BZ571">
        <v>108.57142856999999</v>
      </c>
      <c r="CA571">
        <v>115.04761904</v>
      </c>
      <c r="CB571">
        <v>112.17857142</v>
      </c>
      <c r="CC571">
        <v>107.10714285</v>
      </c>
      <c r="CD571">
        <v>103.14285714</v>
      </c>
      <c r="CE571">
        <v>85.142857140000004</v>
      </c>
      <c r="CF571">
        <v>93.535714279999993</v>
      </c>
      <c r="CG571">
        <v>90.690476189999998</v>
      </c>
      <c r="CH571">
        <v>85.654761899999997</v>
      </c>
      <c r="CI571">
        <v>81.214285709999999</v>
      </c>
      <c r="CJ571">
        <v>23.64285714</v>
      </c>
      <c r="CK571">
        <v>21.51190476</v>
      </c>
      <c r="CL571">
        <v>21.488095229999999</v>
      </c>
      <c r="CM571">
        <v>21.452380949999998</v>
      </c>
      <c r="CN571">
        <v>21.071428569999998</v>
      </c>
      <c r="CO571">
        <v>3.6262195699999999</v>
      </c>
      <c r="CP571">
        <v>85.214285709999999</v>
      </c>
      <c r="CQ571">
        <v>76.027777779999994</v>
      </c>
      <c r="CR571">
        <v>14.666666660000001</v>
      </c>
      <c r="CS571">
        <v>34.571428570000002</v>
      </c>
      <c r="CT571">
        <v>89.857142850000002</v>
      </c>
      <c r="CU571">
        <v>88.142857140000004</v>
      </c>
      <c r="CV571">
        <v>67.787037029999993</v>
      </c>
      <c r="CW571">
        <v>51.966666660000001</v>
      </c>
      <c r="CX571">
        <v>31.857142849999999</v>
      </c>
      <c r="CY571">
        <v>72.142857140000004</v>
      </c>
      <c r="CZ571">
        <v>82</v>
      </c>
      <c r="DA571">
        <v>89.285714279999993</v>
      </c>
      <c r="DB571">
        <v>668</v>
      </c>
      <c r="DC571">
        <v>31.428571420000001</v>
      </c>
      <c r="DD571">
        <v>79.571428569999995</v>
      </c>
      <c r="DE571">
        <v>83.428571419999997</v>
      </c>
      <c r="DF571">
        <v>90</v>
      </c>
      <c r="DG571">
        <v>851.14285714000005</v>
      </c>
      <c r="DH571" t="e">
        <v>#N/A</v>
      </c>
      <c r="DI571" t="e">
        <v>#N/A</v>
      </c>
      <c r="DJ571" t="e">
        <v>#N/A</v>
      </c>
      <c r="DK571" t="e">
        <v>#N/A</v>
      </c>
      <c r="DL571" t="e">
        <v>#N/A</v>
      </c>
      <c r="DM571" t="e">
        <v>#N/A</v>
      </c>
      <c r="DN571" t="e">
        <v>#N/A</v>
      </c>
      <c r="DO571" t="e">
        <v>#N/A</v>
      </c>
      <c r="DP571" t="e">
        <v>#N/A</v>
      </c>
      <c r="DQ571" t="e">
        <v>#N/A</v>
      </c>
      <c r="DR571" t="e">
        <v>#N/A</v>
      </c>
      <c r="DS571" t="e">
        <v>#N/A</v>
      </c>
      <c r="DT571" t="e">
        <v>#N/A</v>
      </c>
      <c r="DU571" t="e">
        <v>#N/A</v>
      </c>
      <c r="DV571" t="e">
        <v>#N/A</v>
      </c>
      <c r="DW571" t="e">
        <v>#N/A</v>
      </c>
      <c r="DX571" t="e">
        <v>#N/A</v>
      </c>
      <c r="DY571" t="e">
        <v>#N/A</v>
      </c>
      <c r="DZ571" t="e">
        <v>#N/A</v>
      </c>
      <c r="EA571" t="e">
        <v>#N/A</v>
      </c>
      <c r="EB571" t="e">
        <v>#N/A</v>
      </c>
      <c r="EC571" t="e">
        <v>#N/A</v>
      </c>
    </row>
    <row r="572" spans="1:133" customFormat="1" x14ac:dyDescent="0.25">
      <c r="A572" t="s">
        <v>1287</v>
      </c>
      <c r="B572" t="s">
        <v>1577</v>
      </c>
      <c r="C572">
        <v>572</v>
      </c>
      <c r="D572">
        <v>48889.60267962193</v>
      </c>
      <c r="E572">
        <v>73.668897328737089</v>
      </c>
      <c r="F572">
        <v>1136.9874961469341</v>
      </c>
      <c r="G572">
        <v>69454.951755663875</v>
      </c>
      <c r="H572">
        <v>61.285714280000001</v>
      </c>
      <c r="I572">
        <v>25.310962849999999</v>
      </c>
      <c r="J572">
        <v>19.405477999999999</v>
      </c>
      <c r="K572">
        <v>12.350918569999999</v>
      </c>
      <c r="L572">
        <v>7.1833197100000001</v>
      </c>
      <c r="M572">
        <v>2147.8571428499999</v>
      </c>
      <c r="N572">
        <v>1598.42857142</v>
      </c>
      <c r="O572">
        <v>1563.71428571</v>
      </c>
      <c r="P572">
        <v>1578</v>
      </c>
      <c r="Q572">
        <v>1590.2857142800001</v>
      </c>
      <c r="R572">
        <v>1601</v>
      </c>
      <c r="S572">
        <v>549.42857142000003</v>
      </c>
      <c r="T572">
        <v>508.14285713999999</v>
      </c>
      <c r="U572">
        <v>516.71428571000001</v>
      </c>
      <c r="V572">
        <v>519.57142856999997</v>
      </c>
      <c r="W572">
        <v>527.57142856999997</v>
      </c>
      <c r="X572">
        <v>28.44137542</v>
      </c>
      <c r="Y572">
        <v>1.24121014</v>
      </c>
      <c r="Z572">
        <v>1562.8571428499999</v>
      </c>
      <c r="AA572">
        <v>1543.1428571399999</v>
      </c>
      <c r="AB572">
        <v>1531.1428571399999</v>
      </c>
      <c r="AC572">
        <v>1489.3556142800001</v>
      </c>
      <c r="AD572">
        <v>588.42857142000003</v>
      </c>
      <c r="AE572">
        <v>622.42857142000003</v>
      </c>
      <c r="AF572">
        <v>646.42857142000003</v>
      </c>
      <c r="AG572">
        <v>687.66487142000005</v>
      </c>
      <c r="AH572">
        <v>70658.331975709996</v>
      </c>
      <c r="AI572">
        <v>16862.559961139999</v>
      </c>
      <c r="AJ572">
        <v>2.0450434199999998</v>
      </c>
      <c r="AK572">
        <v>195.66446128000001</v>
      </c>
      <c r="AL572">
        <v>281487.08301542001</v>
      </c>
      <c r="AM572">
        <v>55.723142850000002</v>
      </c>
      <c r="AN572">
        <v>2.19982656</v>
      </c>
      <c r="AO572">
        <v>13.522396000000001</v>
      </c>
      <c r="AP572">
        <v>4.8312571399999999</v>
      </c>
      <c r="AQ572">
        <v>1.0558142800000001</v>
      </c>
      <c r="AR572">
        <v>3.5805428500000001</v>
      </c>
      <c r="AS572">
        <v>5.2907857099999998</v>
      </c>
      <c r="AT572">
        <v>5.6326000000000001</v>
      </c>
      <c r="AU572">
        <v>373424.25008342002</v>
      </c>
      <c r="AV572">
        <v>357770.24996533</v>
      </c>
      <c r="AW572">
        <v>400637.08986671001</v>
      </c>
      <c r="AX572">
        <v>348095.689296</v>
      </c>
      <c r="AY572">
        <v>390260.61785799998</v>
      </c>
      <c r="AZ572">
        <v>24291.22377628</v>
      </c>
      <c r="BA572">
        <v>1401.9240159999999</v>
      </c>
      <c r="BB572">
        <v>6064.4082154199996</v>
      </c>
      <c r="BC572">
        <v>146.22238442</v>
      </c>
      <c r="BD572">
        <v>711.07015071000001</v>
      </c>
      <c r="BE572">
        <v>133978.57869985001</v>
      </c>
      <c r="BF572">
        <v>97208.623658280005</v>
      </c>
      <c r="BG572">
        <v>6.67503285</v>
      </c>
      <c r="BH572">
        <v>148.85714285</v>
      </c>
      <c r="BI572">
        <v>144.15277777</v>
      </c>
      <c r="BJ572">
        <v>130.72619047000001</v>
      </c>
      <c r="BK572">
        <v>145.28571428000001</v>
      </c>
      <c r="BL572">
        <v>145.28571428000001</v>
      </c>
      <c r="BM572">
        <v>17.396309420000001</v>
      </c>
      <c r="BN572">
        <v>0</v>
      </c>
      <c r="BO572">
        <v>0.5330935</v>
      </c>
      <c r="BP572">
        <v>1.1380235000000001</v>
      </c>
      <c r="BQ572">
        <v>29.451567879999999</v>
      </c>
      <c r="BR572">
        <v>138.33333332999999</v>
      </c>
      <c r="BS572">
        <v>8343.0274411400005</v>
      </c>
      <c r="BT572">
        <v>36169.464395709998</v>
      </c>
      <c r="BU572">
        <v>144330.37809670999</v>
      </c>
      <c r="BV572">
        <v>1074582.3331681399</v>
      </c>
      <c r="BW572">
        <v>2425.2643612799998</v>
      </c>
      <c r="BX572">
        <v>42.052023130000002</v>
      </c>
      <c r="BY572">
        <v>10.406599</v>
      </c>
      <c r="BZ572">
        <v>75</v>
      </c>
      <c r="CA572">
        <v>74.119047609999996</v>
      </c>
      <c r="CB572">
        <v>73.095238089999995</v>
      </c>
      <c r="CC572">
        <v>66.361111109999996</v>
      </c>
      <c r="CD572">
        <v>72.285714279999993</v>
      </c>
      <c r="CE572">
        <v>57.214285709999999</v>
      </c>
      <c r="CF572">
        <v>59.166666659999997</v>
      </c>
      <c r="CG572">
        <v>57.892857139999997</v>
      </c>
      <c r="CH572">
        <v>53.194444439999998</v>
      </c>
      <c r="CI572">
        <v>56.928571419999997</v>
      </c>
      <c r="CJ572">
        <v>18</v>
      </c>
      <c r="CK572">
        <v>14.95238095</v>
      </c>
      <c r="CL572">
        <v>15.20238095</v>
      </c>
      <c r="CM572">
        <v>13.166666660000001</v>
      </c>
      <c r="CN572">
        <v>15.21428571</v>
      </c>
      <c r="CO572">
        <v>3.45436342</v>
      </c>
      <c r="CP572">
        <v>86.285714279999993</v>
      </c>
      <c r="CQ572">
        <v>64.027777779999994</v>
      </c>
      <c r="CR572">
        <v>17.666666660000001</v>
      </c>
      <c r="CS572">
        <v>34.428571419999997</v>
      </c>
      <c r="CT572">
        <v>89.428571419999997</v>
      </c>
      <c r="CU572">
        <v>89</v>
      </c>
      <c r="CV572">
        <v>75.529100529999994</v>
      </c>
      <c r="CW572">
        <v>60.666666659999997</v>
      </c>
      <c r="CX572">
        <v>30.285714280000001</v>
      </c>
      <c r="CY572">
        <v>74.142857140000004</v>
      </c>
      <c r="CZ572">
        <v>77.142857140000004</v>
      </c>
      <c r="DA572">
        <v>87.142857140000004</v>
      </c>
      <c r="DB572">
        <v>795.07142856999997</v>
      </c>
      <c r="DC572">
        <v>30.285714280000001</v>
      </c>
      <c r="DD572">
        <v>73.714285709999999</v>
      </c>
      <c r="DE572">
        <v>80.714285709999999</v>
      </c>
      <c r="DF572">
        <v>87.571428569999995</v>
      </c>
      <c r="DG572">
        <v>640.71428571000001</v>
      </c>
      <c r="DH572" t="e">
        <v>#N/A</v>
      </c>
      <c r="DI572" t="e">
        <v>#N/A</v>
      </c>
      <c r="DJ572" t="e">
        <v>#N/A</v>
      </c>
      <c r="DK572" t="e">
        <v>#N/A</v>
      </c>
      <c r="DL572" t="e">
        <v>#N/A</v>
      </c>
      <c r="DM572" t="e">
        <v>#N/A</v>
      </c>
      <c r="DN572" t="e">
        <v>#N/A</v>
      </c>
      <c r="DO572" t="e">
        <v>#N/A</v>
      </c>
      <c r="DP572" t="e">
        <v>#N/A</v>
      </c>
      <c r="DQ572" t="e">
        <v>#N/A</v>
      </c>
      <c r="DR572" t="e">
        <v>#N/A</v>
      </c>
      <c r="DS572" t="e">
        <v>#N/A</v>
      </c>
      <c r="DT572" t="e">
        <v>#N/A</v>
      </c>
      <c r="DU572" t="e">
        <v>#N/A</v>
      </c>
      <c r="DV572" t="e">
        <v>#N/A</v>
      </c>
      <c r="DW572" t="e">
        <v>#N/A</v>
      </c>
      <c r="DX572" t="e">
        <v>#N/A</v>
      </c>
      <c r="DY572" t="e">
        <v>#N/A</v>
      </c>
      <c r="DZ572" t="e">
        <v>#N/A</v>
      </c>
      <c r="EA572" t="e">
        <v>#N/A</v>
      </c>
      <c r="EB572" t="e">
        <v>#N/A</v>
      </c>
      <c r="EC572" t="e">
        <v>#N/A</v>
      </c>
    </row>
    <row r="573" spans="1:133" customFormat="1" x14ac:dyDescent="0.25">
      <c r="A573" t="s">
        <v>1288</v>
      </c>
      <c r="B573" t="s">
        <v>1578</v>
      </c>
      <c r="C573">
        <v>573</v>
      </c>
      <c r="D573">
        <v>853356.92823532782</v>
      </c>
      <c r="E573">
        <v>105.56087412652813</v>
      </c>
      <c r="F573">
        <v>723.80494823577953</v>
      </c>
      <c r="G573">
        <v>54659.447988095948</v>
      </c>
      <c r="H573">
        <v>92.571428569999995</v>
      </c>
      <c r="I573">
        <v>27.708254570000001</v>
      </c>
      <c r="J573">
        <v>35.261643710000001</v>
      </c>
      <c r="K573">
        <v>8.0677269999999996</v>
      </c>
      <c r="L573">
        <v>5.1117425699999997</v>
      </c>
      <c r="M573">
        <v>27097.714285710001</v>
      </c>
      <c r="N573">
        <v>19560</v>
      </c>
      <c r="O573">
        <v>18944.428571420001</v>
      </c>
      <c r="P573">
        <v>19160</v>
      </c>
      <c r="Q573">
        <v>19351</v>
      </c>
      <c r="R573">
        <v>19493.571428570001</v>
      </c>
      <c r="S573">
        <v>7537.7142857099998</v>
      </c>
      <c r="T573">
        <v>6757.2857142800003</v>
      </c>
      <c r="U573">
        <v>6933.2857142800003</v>
      </c>
      <c r="V573">
        <v>7046.8571428499999</v>
      </c>
      <c r="W573">
        <v>7252.4285714199996</v>
      </c>
      <c r="X573">
        <v>18.433306139999999</v>
      </c>
      <c r="Y573">
        <v>0.90368585000000001</v>
      </c>
      <c r="Z573">
        <v>19799.142857139999</v>
      </c>
      <c r="AA573">
        <v>19769.85714285</v>
      </c>
      <c r="AB573">
        <v>19583</v>
      </c>
      <c r="AC573">
        <v>19410.65502857</v>
      </c>
      <c r="AD573">
        <v>8048.8571428499999</v>
      </c>
      <c r="AE573">
        <v>8500.2857142800003</v>
      </c>
      <c r="AF573">
        <v>8818.4285714199996</v>
      </c>
      <c r="AG573">
        <v>9192.4531428499995</v>
      </c>
      <c r="AH573">
        <v>67831.871068139997</v>
      </c>
      <c r="AI573">
        <v>10381.038515570001</v>
      </c>
      <c r="AJ573">
        <v>-17.250718419999998</v>
      </c>
      <c r="AK573">
        <v>180.266479</v>
      </c>
      <c r="AL573">
        <v>245484.31201600001</v>
      </c>
      <c r="AM573">
        <v>57.377142849999998</v>
      </c>
      <c r="AN573">
        <v>3.09216822</v>
      </c>
      <c r="AO573">
        <v>13.164614329999999</v>
      </c>
      <c r="AP573">
        <v>0.42598571000000002</v>
      </c>
      <c r="AQ573">
        <v>-1.19605714</v>
      </c>
      <c r="AR573">
        <v>0.53521428000000004</v>
      </c>
      <c r="AS573">
        <v>0.34984284999999998</v>
      </c>
      <c r="AT573">
        <v>0.92134285000000005</v>
      </c>
      <c r="AU573">
        <v>335541.05131900002</v>
      </c>
      <c r="AV573">
        <v>258681.69288357001</v>
      </c>
      <c r="AW573">
        <v>272278.43172365997</v>
      </c>
      <c r="AX573">
        <v>298092.11610185</v>
      </c>
      <c r="AY573">
        <v>386767.90096713998</v>
      </c>
      <c r="AZ573">
        <v>21962.783243279999</v>
      </c>
      <c r="BA573">
        <v>559.973702</v>
      </c>
      <c r="BB573">
        <v>3444.0292774200002</v>
      </c>
      <c r="BC573">
        <v>80.158168570000001</v>
      </c>
      <c r="BD573">
        <v>128.98471441999999</v>
      </c>
      <c r="BE573">
        <v>96837.483801280003</v>
      </c>
      <c r="BF573">
        <v>79754.420902710001</v>
      </c>
      <c r="BG573">
        <v>7.0055589999999999</v>
      </c>
      <c r="BH573">
        <v>1840.8</v>
      </c>
      <c r="BI573">
        <v>1985.8452380900001</v>
      </c>
      <c r="BJ573">
        <v>2058.8472222199998</v>
      </c>
      <c r="BK573">
        <v>1874.5714285700001</v>
      </c>
      <c r="BL573">
        <v>1677.1428571399999</v>
      </c>
      <c r="BM573">
        <v>17.097095599999999</v>
      </c>
      <c r="BN573">
        <v>5.5387294000000002</v>
      </c>
      <c r="BO573">
        <v>0.42454639999999999</v>
      </c>
      <c r="BP573">
        <v>0.42264020000000002</v>
      </c>
      <c r="BQ573">
        <v>40.068220279999998</v>
      </c>
      <c r="BR573">
        <v>1774.8</v>
      </c>
      <c r="BS573">
        <v>5987.6251845699999</v>
      </c>
      <c r="BT573">
        <v>39937.227418570001</v>
      </c>
      <c r="BU573">
        <v>144370.56589</v>
      </c>
      <c r="BV573">
        <v>971525.24438259995</v>
      </c>
      <c r="BW573">
        <v>2227.3082457099999</v>
      </c>
      <c r="BX573">
        <v>60.823401079999996</v>
      </c>
      <c r="BY573">
        <v>11.425178000000001</v>
      </c>
      <c r="BZ573">
        <v>1104.2</v>
      </c>
      <c r="CA573">
        <v>1244.8571428499999</v>
      </c>
      <c r="CB573">
        <v>1162.58333333</v>
      </c>
      <c r="CC573">
        <v>1210.52380952</v>
      </c>
      <c r="CD573">
        <v>1202.5</v>
      </c>
      <c r="CE573">
        <v>842.4</v>
      </c>
      <c r="CF573">
        <v>979.11904761999995</v>
      </c>
      <c r="CG573">
        <v>903.83333332999996</v>
      </c>
      <c r="CH573">
        <v>929.38095238000005</v>
      </c>
      <c r="CI573">
        <v>914</v>
      </c>
      <c r="CJ573">
        <v>260.3</v>
      </c>
      <c r="CK573">
        <v>265.73809523</v>
      </c>
      <c r="CL573">
        <v>258.75</v>
      </c>
      <c r="CM573">
        <v>281.14285713999999</v>
      </c>
      <c r="CN573">
        <v>288.5</v>
      </c>
      <c r="CO573">
        <v>4.1283874000000003</v>
      </c>
      <c r="CP573">
        <v>85.571428569999995</v>
      </c>
      <c r="CQ573">
        <v>77.848056020000001</v>
      </c>
      <c r="CR573">
        <v>13.6</v>
      </c>
      <c r="CS573">
        <v>31.571428569999998</v>
      </c>
      <c r="CT573">
        <v>85.714285709999999</v>
      </c>
      <c r="CU573">
        <v>84</v>
      </c>
      <c r="CV573">
        <v>76.722011670000001</v>
      </c>
      <c r="CW573">
        <v>49.8</v>
      </c>
      <c r="CX573">
        <v>33.571428570000002</v>
      </c>
      <c r="CY573">
        <v>67</v>
      </c>
      <c r="CZ573">
        <v>76.857142850000002</v>
      </c>
      <c r="DA573">
        <v>86.285714279999993</v>
      </c>
      <c r="DB573">
        <v>610.71428571000001</v>
      </c>
      <c r="DC573">
        <v>33.571428570000002</v>
      </c>
      <c r="DD573">
        <v>67</v>
      </c>
      <c r="DE573">
        <v>76.857142850000002</v>
      </c>
      <c r="DF573">
        <v>86.285714279999993</v>
      </c>
      <c r="DG573">
        <v>668.78571427999998</v>
      </c>
      <c r="DH573" t="e">
        <v>#N/A</v>
      </c>
      <c r="DI573" t="e">
        <v>#N/A</v>
      </c>
      <c r="DJ573" t="e">
        <v>#N/A</v>
      </c>
      <c r="DK573" t="e">
        <v>#N/A</v>
      </c>
      <c r="DL573" t="e">
        <v>#N/A</v>
      </c>
      <c r="DM573" t="e">
        <v>#N/A</v>
      </c>
      <c r="DN573" t="e">
        <v>#N/A</v>
      </c>
      <c r="DO573" t="e">
        <v>#N/A</v>
      </c>
      <c r="DP573" t="e">
        <v>#N/A</v>
      </c>
      <c r="DQ573" t="e">
        <v>#N/A</v>
      </c>
      <c r="DR573" t="e">
        <v>#N/A</v>
      </c>
      <c r="DS573" t="e">
        <v>#N/A</v>
      </c>
      <c r="DT573" t="e">
        <v>#N/A</v>
      </c>
      <c r="DU573" t="e">
        <v>#N/A</v>
      </c>
      <c r="DV573" t="e">
        <v>#N/A</v>
      </c>
      <c r="DW573" t="e">
        <v>#N/A</v>
      </c>
      <c r="DX573" t="e">
        <v>#N/A</v>
      </c>
      <c r="DY573" t="e">
        <v>#N/A</v>
      </c>
      <c r="DZ573" t="e">
        <v>#N/A</v>
      </c>
      <c r="EA573" t="e">
        <v>#N/A</v>
      </c>
      <c r="EB573" t="e">
        <v>#N/A</v>
      </c>
      <c r="EC573" t="e">
        <v>#N/A</v>
      </c>
    </row>
    <row r="574" spans="1:133" customFormat="1" x14ac:dyDescent="0.25">
      <c r="A574" t="s">
        <v>1289</v>
      </c>
      <c r="B574" t="s">
        <v>1579</v>
      </c>
      <c r="C574">
        <v>574</v>
      </c>
      <c r="D574">
        <v>69160.285108080003</v>
      </c>
      <c r="E574">
        <v>83.521870307548383</v>
      </c>
      <c r="F574">
        <v>1100.4380758225338</v>
      </c>
      <c r="G574">
        <v>65900.968572946746</v>
      </c>
      <c r="H574">
        <v>74.857142850000002</v>
      </c>
      <c r="I574">
        <v>26.162379139999999</v>
      </c>
      <c r="J574">
        <v>20.471274000000001</v>
      </c>
      <c r="K574">
        <v>10.18361685</v>
      </c>
      <c r="L574">
        <v>6.7025511399999997</v>
      </c>
      <c r="M574">
        <v>3018.8571428499999</v>
      </c>
      <c r="N574">
        <v>2236.7142857099998</v>
      </c>
      <c r="O574">
        <v>2147.5714285700001</v>
      </c>
      <c r="P574">
        <v>2168.1428571400002</v>
      </c>
      <c r="Q574">
        <v>2194.5714285700001</v>
      </c>
      <c r="R574">
        <v>2229.7142857099998</v>
      </c>
      <c r="S574">
        <v>782.14285714000005</v>
      </c>
      <c r="T574">
        <v>693.85714284999995</v>
      </c>
      <c r="U574">
        <v>718.42857142000003</v>
      </c>
      <c r="V574">
        <v>732.85714284999995</v>
      </c>
      <c r="W574">
        <v>746.57142856999997</v>
      </c>
      <c r="X574">
        <v>25.690494999999999</v>
      </c>
      <c r="Y574">
        <v>1.140449</v>
      </c>
      <c r="Z574">
        <v>2181.1428571400002</v>
      </c>
      <c r="AA574">
        <v>2162.2857142799999</v>
      </c>
      <c r="AB574">
        <v>2156.2857142799999</v>
      </c>
      <c r="AC574">
        <v>2170.5645</v>
      </c>
      <c r="AD574">
        <v>833.71428571000001</v>
      </c>
      <c r="AE574">
        <v>880.57142856999997</v>
      </c>
      <c r="AF574">
        <v>923.28571427999998</v>
      </c>
      <c r="AG574">
        <v>969.76277142000004</v>
      </c>
      <c r="AH574">
        <v>67795.677331710001</v>
      </c>
      <c r="AI574">
        <v>14518.111628279999</v>
      </c>
      <c r="AJ574">
        <v>8.9758988500000001</v>
      </c>
      <c r="AK574">
        <v>103.83679014000001</v>
      </c>
      <c r="AL574">
        <v>259326.81242957001</v>
      </c>
      <c r="AM574">
        <v>52.999000000000002</v>
      </c>
      <c r="AN574">
        <v>2.31775229</v>
      </c>
      <c r="AO574">
        <v>9.6763662799999999</v>
      </c>
      <c r="AP574">
        <v>5.2801999999999998</v>
      </c>
      <c r="AQ574">
        <v>4.3090571400000002</v>
      </c>
      <c r="AR574">
        <v>2.6994571399999998</v>
      </c>
      <c r="AS574">
        <v>2.8623428500000001</v>
      </c>
      <c r="AT574">
        <v>4.3860428499999999</v>
      </c>
      <c r="AU574">
        <v>405438.56734085002</v>
      </c>
      <c r="AV574">
        <v>315847.04157882999</v>
      </c>
      <c r="AW574">
        <v>329172.07757357002</v>
      </c>
      <c r="AX574">
        <v>370751.96763427998</v>
      </c>
      <c r="AY574">
        <v>400231.72806757002</v>
      </c>
      <c r="AZ574">
        <v>25440.374948140001</v>
      </c>
      <c r="BA574">
        <v>854.79382484999996</v>
      </c>
      <c r="BB574">
        <v>5598.1020691399999</v>
      </c>
      <c r="BC574">
        <v>118.75655071</v>
      </c>
      <c r="BD574">
        <v>78.495339419999993</v>
      </c>
      <c r="BE574">
        <v>116110.91170742</v>
      </c>
      <c r="BF574">
        <v>97899.208555710007</v>
      </c>
      <c r="BG574">
        <v>6.2877082800000004</v>
      </c>
      <c r="BH574">
        <v>187.71428571000001</v>
      </c>
      <c r="BI574">
        <v>189.34722221999999</v>
      </c>
      <c r="BJ574">
        <v>191.17857143000001</v>
      </c>
      <c r="BK574">
        <v>186.14285713999999</v>
      </c>
      <c r="BL574">
        <v>180.85714285</v>
      </c>
      <c r="BM574">
        <v>16.689108999999998</v>
      </c>
      <c r="BN574">
        <v>3.9412712000000001</v>
      </c>
      <c r="BO574">
        <v>0.81117457000000004</v>
      </c>
      <c r="BP574">
        <v>0.66636666</v>
      </c>
      <c r="BQ574">
        <v>33.122741910000002</v>
      </c>
      <c r="BR574">
        <v>174</v>
      </c>
      <c r="BS574">
        <v>7764.1376874199996</v>
      </c>
      <c r="BT574">
        <v>37148.168868280001</v>
      </c>
      <c r="BU574">
        <v>141406.30685399999</v>
      </c>
      <c r="BV574">
        <v>1168828.723577</v>
      </c>
      <c r="BW574">
        <v>2080.0655894199999</v>
      </c>
      <c r="BX574">
        <v>56.556302510000002</v>
      </c>
      <c r="BY574">
        <v>9.8562631399999994</v>
      </c>
      <c r="BZ574">
        <v>95.285714279999993</v>
      </c>
      <c r="CA574">
        <v>95.319444439999998</v>
      </c>
      <c r="CB574">
        <v>92.392857140000004</v>
      </c>
      <c r="CC574">
        <v>93.761904759999993</v>
      </c>
      <c r="CD574">
        <v>90.857142850000002</v>
      </c>
      <c r="CE574">
        <v>75.571428569999995</v>
      </c>
      <c r="CF574">
        <v>77.583333330000002</v>
      </c>
      <c r="CG574">
        <v>74.666666660000004</v>
      </c>
      <c r="CH574">
        <v>74.583333330000002</v>
      </c>
      <c r="CI574">
        <v>71.714285709999999</v>
      </c>
      <c r="CJ574">
        <v>19.64285714</v>
      </c>
      <c r="CK574">
        <v>17.73611111</v>
      </c>
      <c r="CL574">
        <v>17.726190469999999</v>
      </c>
      <c r="CM574">
        <v>19.178571420000001</v>
      </c>
      <c r="CN574">
        <v>18.857142849999999</v>
      </c>
      <c r="CO574">
        <v>3.2854982800000001</v>
      </c>
      <c r="CP574">
        <v>86.142857140000004</v>
      </c>
      <c r="CR574">
        <v>15.133333329999999</v>
      </c>
      <c r="CS574">
        <v>32.571428570000002</v>
      </c>
      <c r="CT574">
        <v>88.428571419999997</v>
      </c>
      <c r="CU574">
        <v>87.714285709999999</v>
      </c>
      <c r="CW574">
        <v>44.833333330000002</v>
      </c>
      <c r="CX574">
        <v>27.14285714</v>
      </c>
      <c r="CY574">
        <v>75.857142850000002</v>
      </c>
      <c r="CZ574">
        <v>81</v>
      </c>
      <c r="DA574">
        <v>88.571428569999995</v>
      </c>
      <c r="DB574">
        <v>718.57142856999997</v>
      </c>
      <c r="DC574">
        <v>29.857142849999999</v>
      </c>
      <c r="DD574">
        <v>73.714285709999999</v>
      </c>
      <c r="DE574">
        <v>79.857142850000002</v>
      </c>
      <c r="DF574">
        <v>88.285714279999993</v>
      </c>
      <c r="DG574">
        <v>914.64285714000005</v>
      </c>
      <c r="DH574" t="e">
        <v>#N/A</v>
      </c>
      <c r="DI574" t="e">
        <v>#N/A</v>
      </c>
      <c r="DJ574" t="e">
        <v>#N/A</v>
      </c>
      <c r="DK574" t="e">
        <v>#N/A</v>
      </c>
      <c r="DL574" t="e">
        <v>#N/A</v>
      </c>
      <c r="DM574" t="e">
        <v>#N/A</v>
      </c>
      <c r="DN574" t="e">
        <v>#N/A</v>
      </c>
      <c r="DO574" t="e">
        <v>#N/A</v>
      </c>
      <c r="DP574" t="e">
        <v>#N/A</v>
      </c>
      <c r="DQ574" t="e">
        <v>#N/A</v>
      </c>
      <c r="DR574" t="e">
        <v>#N/A</v>
      </c>
      <c r="DS574" t="e">
        <v>#N/A</v>
      </c>
      <c r="DT574" t="e">
        <v>#N/A</v>
      </c>
      <c r="DU574" t="e">
        <v>#N/A</v>
      </c>
      <c r="DV574" t="e">
        <v>#N/A</v>
      </c>
      <c r="DW574" t="e">
        <v>#N/A</v>
      </c>
      <c r="DX574" t="e">
        <v>#N/A</v>
      </c>
      <c r="DY574" t="e">
        <v>#N/A</v>
      </c>
      <c r="DZ574" t="e">
        <v>#N/A</v>
      </c>
      <c r="EA574" t="e">
        <v>#N/A</v>
      </c>
      <c r="EB574" t="e">
        <v>#N/A</v>
      </c>
      <c r="EC574" t="e">
        <v>#N/A</v>
      </c>
    </row>
    <row r="575" spans="1:133" customFormat="1" x14ac:dyDescent="0.25">
      <c r="A575" t="s">
        <v>1290</v>
      </c>
      <c r="B575" t="s">
        <v>1580</v>
      </c>
      <c r="C575">
        <v>575</v>
      </c>
      <c r="D575">
        <v>300941.89262024913</v>
      </c>
      <c r="E575">
        <v>88.523915828361723</v>
      </c>
      <c r="F575">
        <v>896.36593752765918</v>
      </c>
      <c r="G575">
        <v>68282.30979140164</v>
      </c>
      <c r="H575">
        <v>80.857142850000002</v>
      </c>
      <c r="I575">
        <v>28.24563685</v>
      </c>
      <c r="J575">
        <v>24.892196850000001</v>
      </c>
      <c r="K575">
        <v>10.56617157</v>
      </c>
      <c r="L575">
        <v>6.91749014</v>
      </c>
      <c r="M575">
        <v>12142.42857142</v>
      </c>
      <c r="N575">
        <v>8719.2857142800003</v>
      </c>
      <c r="O575">
        <v>8453.8571428499999</v>
      </c>
      <c r="P575">
        <v>8522</v>
      </c>
      <c r="Q575">
        <v>8610</v>
      </c>
      <c r="R575">
        <v>8693.4285714199996</v>
      </c>
      <c r="S575">
        <v>3423.1428571400002</v>
      </c>
      <c r="T575">
        <v>3036.8571428499999</v>
      </c>
      <c r="U575">
        <v>3135.1428571400002</v>
      </c>
      <c r="V575">
        <v>3195.8571428499999</v>
      </c>
      <c r="W575">
        <v>3300.2857142799999</v>
      </c>
      <c r="X575">
        <v>24.517405279999998</v>
      </c>
      <c r="Y575">
        <v>1.23304842</v>
      </c>
      <c r="Z575">
        <v>8679.4285714199996</v>
      </c>
      <c r="AA575">
        <v>8638.2857142800003</v>
      </c>
      <c r="AB575">
        <v>8553.4285714199996</v>
      </c>
      <c r="AC575">
        <v>8541.2706857100002</v>
      </c>
      <c r="AD575">
        <v>3592.5714285700001</v>
      </c>
      <c r="AE575">
        <v>3779.42857142</v>
      </c>
      <c r="AF575">
        <v>3942.5714285700001</v>
      </c>
      <c r="AG575">
        <v>4182.0300428500004</v>
      </c>
      <c r="AH575">
        <v>66815.517491279999</v>
      </c>
      <c r="AI575">
        <v>13459.449278849999</v>
      </c>
      <c r="AJ575">
        <v>-27.61446342</v>
      </c>
      <c r="AK575">
        <v>55.735940849999999</v>
      </c>
      <c r="AL575">
        <v>236354.51900314001</v>
      </c>
      <c r="AM575">
        <v>53.750428569999997</v>
      </c>
      <c r="AN575">
        <v>3.4250579800000001</v>
      </c>
      <c r="AO575">
        <v>11.264059850000001</v>
      </c>
      <c r="AP575">
        <v>-3.81724285</v>
      </c>
      <c r="AQ575">
        <v>-3.3386428499999998</v>
      </c>
      <c r="AR575">
        <v>-4.0156285699999996</v>
      </c>
      <c r="AS575">
        <v>-2.4681285700000002</v>
      </c>
      <c r="AT575">
        <v>-3.4756714199999998</v>
      </c>
      <c r="AU575">
        <v>339069.56940971001</v>
      </c>
      <c r="AV575">
        <v>263440.80408284999</v>
      </c>
      <c r="AW575">
        <v>299269.039216</v>
      </c>
      <c r="AX575">
        <v>319112.36272685003</v>
      </c>
      <c r="AY575">
        <v>335904.97159770998</v>
      </c>
      <c r="AZ575">
        <v>22300.508794000001</v>
      </c>
      <c r="BA575">
        <v>756.03325957000004</v>
      </c>
      <c r="BB575">
        <v>4621.5133045700004</v>
      </c>
      <c r="BC575">
        <v>84.329255570000001</v>
      </c>
      <c r="BD575">
        <v>207.60447285000001</v>
      </c>
      <c r="BE575">
        <v>95909.476448999994</v>
      </c>
      <c r="BF575">
        <v>78855.291381000003</v>
      </c>
      <c r="BG575">
        <v>6.5992230000000003</v>
      </c>
      <c r="BH575">
        <v>795.57142856999997</v>
      </c>
      <c r="BI575">
        <v>794.08333332999996</v>
      </c>
      <c r="BJ575">
        <v>839.91666666000003</v>
      </c>
      <c r="BK575">
        <v>797.85714284999995</v>
      </c>
      <c r="BL575">
        <v>777.57142856999997</v>
      </c>
      <c r="BM575">
        <v>16.62521885</v>
      </c>
      <c r="BN575">
        <v>2.1597066599999999</v>
      </c>
      <c r="BO575">
        <v>0.37132727999999998</v>
      </c>
      <c r="BP575">
        <v>0.29582841999999998</v>
      </c>
      <c r="BQ575">
        <v>31.900679149999998</v>
      </c>
      <c r="BR575">
        <v>786.14285714000005</v>
      </c>
      <c r="BS575">
        <v>7734.2159625699996</v>
      </c>
      <c r="BT575">
        <v>39360.530991569998</v>
      </c>
      <c r="BU575">
        <v>139203.99925356999</v>
      </c>
      <c r="BV575">
        <v>1020480.18345271</v>
      </c>
      <c r="BW575">
        <v>2650.2504794199999</v>
      </c>
      <c r="BX575">
        <v>50.897550010000003</v>
      </c>
      <c r="BY575">
        <v>10.974428850000001</v>
      </c>
      <c r="BZ575">
        <v>471.28571427999998</v>
      </c>
      <c r="CA575">
        <v>471.95238095000002</v>
      </c>
      <c r="CB575">
        <v>473.23611111000002</v>
      </c>
      <c r="CC575">
        <v>465.58333333000002</v>
      </c>
      <c r="CD575">
        <v>467.35714285</v>
      </c>
      <c r="CE575">
        <v>377.42857142000003</v>
      </c>
      <c r="CF575">
        <v>378.01190475999999</v>
      </c>
      <c r="CG575">
        <v>380.33333333000002</v>
      </c>
      <c r="CH575">
        <v>370.85714285</v>
      </c>
      <c r="CI575">
        <v>369.64285713999999</v>
      </c>
      <c r="CJ575">
        <v>92.857142850000002</v>
      </c>
      <c r="CK575">
        <v>93.940476189999998</v>
      </c>
      <c r="CL575">
        <v>92.90277777</v>
      </c>
      <c r="CM575">
        <v>94.726190470000006</v>
      </c>
      <c r="CN575">
        <v>96.5</v>
      </c>
      <c r="CO575">
        <v>3.8664689999999999</v>
      </c>
      <c r="CP575">
        <v>86.714285709999999</v>
      </c>
      <c r="CQ575">
        <v>76.080134290000004</v>
      </c>
      <c r="CR575">
        <v>16.16</v>
      </c>
      <c r="CS575">
        <v>32</v>
      </c>
      <c r="CT575">
        <v>87.142857140000004</v>
      </c>
      <c r="CU575">
        <v>84.857142850000002</v>
      </c>
      <c r="CV575">
        <v>77.143330129999995</v>
      </c>
      <c r="CW575">
        <v>53.083333330000002</v>
      </c>
      <c r="CX575">
        <v>33</v>
      </c>
      <c r="CY575">
        <v>71.571428569999995</v>
      </c>
      <c r="CZ575">
        <v>79.714285709999999</v>
      </c>
      <c r="DA575">
        <v>89.285714279999993</v>
      </c>
      <c r="DB575">
        <v>593.28571427999998</v>
      </c>
      <c r="DC575">
        <v>32.857142850000002</v>
      </c>
      <c r="DD575">
        <v>71.714285709999999</v>
      </c>
      <c r="DE575">
        <v>79.142857140000004</v>
      </c>
      <c r="DF575">
        <v>89.142857140000004</v>
      </c>
      <c r="DG575">
        <v>644.21428571000001</v>
      </c>
      <c r="DH575" t="e">
        <v>#N/A</v>
      </c>
      <c r="DI575" t="e">
        <v>#N/A</v>
      </c>
      <c r="DJ575" t="e">
        <v>#N/A</v>
      </c>
      <c r="DK575" t="e">
        <v>#N/A</v>
      </c>
      <c r="DL575" t="e">
        <v>#N/A</v>
      </c>
      <c r="DM575" t="e">
        <v>#N/A</v>
      </c>
      <c r="DN575" t="e">
        <v>#N/A</v>
      </c>
      <c r="DO575" t="e">
        <v>#N/A</v>
      </c>
      <c r="DP575" t="e">
        <v>#N/A</v>
      </c>
      <c r="DQ575" t="e">
        <v>#N/A</v>
      </c>
      <c r="DR575" t="e">
        <v>#N/A</v>
      </c>
      <c r="DS575" t="e">
        <v>#N/A</v>
      </c>
      <c r="DT575" t="e">
        <v>#N/A</v>
      </c>
      <c r="DU575" t="e">
        <v>#N/A</v>
      </c>
      <c r="DV575" t="e">
        <v>#N/A</v>
      </c>
      <c r="DW575" t="e">
        <v>#N/A</v>
      </c>
      <c r="DX575" t="e">
        <v>#N/A</v>
      </c>
      <c r="DY575" t="e">
        <v>#N/A</v>
      </c>
      <c r="DZ575" t="e">
        <v>#N/A</v>
      </c>
      <c r="EA575" t="e">
        <v>#N/A</v>
      </c>
      <c r="EB575" t="e">
        <v>#N/A</v>
      </c>
      <c r="EC575" t="e">
        <v>#N/A</v>
      </c>
    </row>
    <row r="576" spans="1:133" customFormat="1" x14ac:dyDescent="0.25">
      <c r="A576" t="s">
        <v>1291</v>
      </c>
      <c r="B576" t="s">
        <v>1581</v>
      </c>
      <c r="C576">
        <v>576</v>
      </c>
      <c r="D576">
        <v>454663.39906692004</v>
      </c>
      <c r="E576">
        <v>89.888099348018272</v>
      </c>
      <c r="F576">
        <v>865.55756266647654</v>
      </c>
      <c r="G576">
        <v>63629.279501856399</v>
      </c>
      <c r="H576">
        <v>83.714285709999999</v>
      </c>
      <c r="I576">
        <v>27.799142280000002</v>
      </c>
      <c r="J576">
        <v>28.75351757</v>
      </c>
      <c r="K576">
        <v>9.8429272799999996</v>
      </c>
      <c r="L576">
        <v>6.425033</v>
      </c>
      <c r="M576">
        <v>15547.28571428</v>
      </c>
      <c r="N576">
        <v>11230.714285710001</v>
      </c>
      <c r="O576">
        <v>10791.28571428</v>
      </c>
      <c r="P576">
        <v>10896.28571428</v>
      </c>
      <c r="Q576">
        <v>11043.57142857</v>
      </c>
      <c r="R576">
        <v>11172</v>
      </c>
      <c r="S576">
        <v>4316.5714285699996</v>
      </c>
      <c r="T576">
        <v>3884.2857142799999</v>
      </c>
      <c r="U576">
        <v>3997.7142857099998</v>
      </c>
      <c r="V576">
        <v>4068</v>
      </c>
      <c r="W576">
        <v>4169.1428571400002</v>
      </c>
      <c r="X576">
        <v>23.135156420000001</v>
      </c>
      <c r="Y576">
        <v>1.1209880000000001</v>
      </c>
      <c r="Z576">
        <v>11232.28571428</v>
      </c>
      <c r="AA576">
        <v>11196.142857139999</v>
      </c>
      <c r="AB576">
        <v>11027.714285710001</v>
      </c>
      <c r="AC576">
        <v>10976.613300000001</v>
      </c>
      <c r="AD576">
        <v>4552.4285714199996</v>
      </c>
      <c r="AE576">
        <v>4791.4285714199996</v>
      </c>
      <c r="AF576">
        <v>4981.8571428499999</v>
      </c>
      <c r="AG576">
        <v>5220.3603571399999</v>
      </c>
      <c r="AH576">
        <v>70256.048805850005</v>
      </c>
      <c r="AI576">
        <v>13607.13824971</v>
      </c>
      <c r="AJ576">
        <v>43.653856709999999</v>
      </c>
      <c r="AK576">
        <v>100.43125171</v>
      </c>
      <c r="AL576">
        <v>252668.77486214001</v>
      </c>
      <c r="AM576">
        <v>56.873142850000001</v>
      </c>
      <c r="AN576">
        <v>3.57793575</v>
      </c>
      <c r="AO576">
        <v>12.103834279999999</v>
      </c>
      <c r="AP576">
        <v>4.7809571399999999</v>
      </c>
      <c r="AQ576">
        <v>3.2407857099999999</v>
      </c>
      <c r="AR576">
        <v>3.2466857099999999</v>
      </c>
      <c r="AS576">
        <v>2.4264285700000001</v>
      </c>
      <c r="AT576">
        <v>3.97202857</v>
      </c>
      <c r="AU576">
        <v>366422.10756984999</v>
      </c>
      <c r="AV576">
        <v>296662.49760885001</v>
      </c>
      <c r="AW576">
        <v>303290.05651756999</v>
      </c>
      <c r="AX576">
        <v>328584.07195513998</v>
      </c>
      <c r="AY576">
        <v>346423.04352742003</v>
      </c>
      <c r="AZ576">
        <v>25425.907863</v>
      </c>
      <c r="BA576">
        <v>544.56644400000005</v>
      </c>
      <c r="BB576">
        <v>5135.79034314</v>
      </c>
      <c r="BC576">
        <v>120.68249814000001</v>
      </c>
      <c r="BD576">
        <v>149.16728413999999</v>
      </c>
      <c r="BE576">
        <v>105651.64968728001</v>
      </c>
      <c r="BF576">
        <v>91726.952464140006</v>
      </c>
      <c r="BG576">
        <v>6.9218725699999997</v>
      </c>
      <c r="BH576">
        <v>1074</v>
      </c>
      <c r="BI576">
        <v>1116.5357142800001</v>
      </c>
      <c r="BJ576">
        <v>1120.21428571</v>
      </c>
      <c r="BK576">
        <v>1087.2857142800001</v>
      </c>
      <c r="BL576">
        <v>1075.71428571</v>
      </c>
      <c r="BM576">
        <v>17.701328849999999</v>
      </c>
      <c r="BN576">
        <v>3.2350958300000001</v>
      </c>
      <c r="BO576">
        <v>0.31216185000000002</v>
      </c>
      <c r="BP576">
        <v>0.51676816000000003</v>
      </c>
      <c r="BQ576">
        <v>35.777730490000003</v>
      </c>
      <c r="BR576">
        <v>1059</v>
      </c>
      <c r="BS576">
        <v>7556.5117928500003</v>
      </c>
      <c r="BT576">
        <v>40439.33228042</v>
      </c>
      <c r="BU576">
        <v>145087.87771971</v>
      </c>
      <c r="BV576">
        <v>997269.16971457005</v>
      </c>
      <c r="BW576">
        <v>2565.78633928</v>
      </c>
      <c r="BX576">
        <v>59.303236589999997</v>
      </c>
      <c r="BY576">
        <v>11.454431</v>
      </c>
      <c r="BZ576">
        <v>626.92857142000003</v>
      </c>
      <c r="CA576">
        <v>636.14285714000005</v>
      </c>
      <c r="CB576">
        <v>625.15476190000004</v>
      </c>
      <c r="CC576">
        <v>649.47222222000005</v>
      </c>
      <c r="CD576">
        <v>614.71428571000001</v>
      </c>
      <c r="CE576">
        <v>496.28571427999998</v>
      </c>
      <c r="CF576">
        <v>505.53571427999998</v>
      </c>
      <c r="CG576">
        <v>495.32142857000002</v>
      </c>
      <c r="CH576">
        <v>518.81944443999998</v>
      </c>
      <c r="CI576">
        <v>487.5</v>
      </c>
      <c r="CJ576">
        <v>131.57142856999999</v>
      </c>
      <c r="CK576">
        <v>130.60714285</v>
      </c>
      <c r="CL576">
        <v>129.83333332999999</v>
      </c>
      <c r="CM576">
        <v>130.65277777</v>
      </c>
      <c r="CN576">
        <v>128.57142856999999</v>
      </c>
      <c r="CO576">
        <v>4.0342944200000002</v>
      </c>
      <c r="CP576">
        <v>85.857142850000002</v>
      </c>
      <c r="CQ576">
        <v>78.152777779999994</v>
      </c>
      <c r="CR576">
        <v>16.14285714</v>
      </c>
      <c r="CS576">
        <v>34.428571419999997</v>
      </c>
      <c r="CT576">
        <v>87.142857140000004</v>
      </c>
      <c r="CU576">
        <v>86.285714279999993</v>
      </c>
      <c r="CV576">
        <v>73.986111109999996</v>
      </c>
      <c r="CW576">
        <v>27.4</v>
      </c>
      <c r="CX576">
        <v>31.285714280000001</v>
      </c>
      <c r="CY576">
        <v>71.428571419999997</v>
      </c>
      <c r="CZ576">
        <v>77.428571419999997</v>
      </c>
      <c r="DA576">
        <v>87.428571419999997</v>
      </c>
      <c r="DB576">
        <v>671.35714284999995</v>
      </c>
      <c r="DC576">
        <v>32.428571419999997</v>
      </c>
      <c r="DD576">
        <v>71.571428569999995</v>
      </c>
      <c r="DE576">
        <v>78.285714279999993</v>
      </c>
      <c r="DF576">
        <v>88.714285709999999</v>
      </c>
      <c r="DG576">
        <v>716.14285714000005</v>
      </c>
      <c r="DH576" t="e">
        <v>#N/A</v>
      </c>
      <c r="DI576" t="e">
        <v>#N/A</v>
      </c>
      <c r="DJ576" t="e">
        <v>#N/A</v>
      </c>
      <c r="DK576" t="e">
        <v>#N/A</v>
      </c>
      <c r="DL576" t="e">
        <v>#N/A</v>
      </c>
      <c r="DM576" t="e">
        <v>#N/A</v>
      </c>
      <c r="DN576" t="e">
        <v>#N/A</v>
      </c>
      <c r="DO576" t="e">
        <v>#N/A</v>
      </c>
      <c r="DP576" t="e">
        <v>#N/A</v>
      </c>
      <c r="DQ576" t="e">
        <v>#N/A</v>
      </c>
      <c r="DR576" t="e">
        <v>#N/A</v>
      </c>
      <c r="DS576" t="e">
        <v>#N/A</v>
      </c>
      <c r="DT576" t="e">
        <v>#N/A</v>
      </c>
      <c r="DU576" t="e">
        <v>#N/A</v>
      </c>
      <c r="DV576" t="e">
        <v>#N/A</v>
      </c>
      <c r="DW576" t="e">
        <v>#N/A</v>
      </c>
      <c r="DX576" t="e">
        <v>#N/A</v>
      </c>
      <c r="DY576" t="e">
        <v>#N/A</v>
      </c>
      <c r="DZ576" t="e">
        <v>#N/A</v>
      </c>
      <c r="EA576" t="e">
        <v>#N/A</v>
      </c>
      <c r="EB576" t="e">
        <v>#N/A</v>
      </c>
      <c r="EC576" t="e">
        <v>#N/A</v>
      </c>
    </row>
    <row r="577" spans="1:133" customFormat="1" x14ac:dyDescent="0.25">
      <c r="A577" t="s">
        <v>1292</v>
      </c>
      <c r="B577" t="s">
        <v>1582</v>
      </c>
      <c r="C577">
        <v>577</v>
      </c>
      <c r="D577">
        <v>212021.05244012843</v>
      </c>
      <c r="E577">
        <v>131.06152053432206</v>
      </c>
      <c r="F577">
        <v>614.85989926688819</v>
      </c>
      <c r="G577">
        <v>64265.743863728436</v>
      </c>
      <c r="H577">
        <v>92.428571419999997</v>
      </c>
      <c r="I577">
        <v>27.480852280000001</v>
      </c>
      <c r="J577">
        <v>34.951550140000002</v>
      </c>
      <c r="K577">
        <v>6.7977274200000002</v>
      </c>
      <c r="L577">
        <v>4.5152502800000001</v>
      </c>
      <c r="M577">
        <v>7864.7142857099998</v>
      </c>
      <c r="N577">
        <v>5702.4285714199996</v>
      </c>
      <c r="O577">
        <v>5643</v>
      </c>
      <c r="P577">
        <v>5664.2857142800003</v>
      </c>
      <c r="Q577">
        <v>5666</v>
      </c>
      <c r="R577">
        <v>5691</v>
      </c>
      <c r="S577">
        <v>2162.2857142799999</v>
      </c>
      <c r="T577">
        <v>1712.5714285700001</v>
      </c>
      <c r="U577">
        <v>1823</v>
      </c>
      <c r="V577">
        <v>1887.5714285700001</v>
      </c>
      <c r="W577">
        <v>2007.5714285700001</v>
      </c>
      <c r="X577">
        <v>16.473304420000002</v>
      </c>
      <c r="Y577">
        <v>0.67489184999999996</v>
      </c>
      <c r="Z577">
        <v>5726.8571428499999</v>
      </c>
      <c r="AA577">
        <v>5701.7142857099998</v>
      </c>
      <c r="AB577">
        <v>5704.5714285699996</v>
      </c>
      <c r="AC577">
        <v>5694.7722428500001</v>
      </c>
      <c r="AD577">
        <v>2302</v>
      </c>
      <c r="AE577">
        <v>2468.42857142</v>
      </c>
      <c r="AF577">
        <v>2601.1428571400002</v>
      </c>
      <c r="AG577">
        <v>2764.6654571399999</v>
      </c>
      <c r="AH577">
        <v>58223.946048999998</v>
      </c>
      <c r="AI577">
        <v>7816.47545842</v>
      </c>
      <c r="AJ577">
        <v>-67.636198280000002</v>
      </c>
      <c r="AK577">
        <v>53.007828140000001</v>
      </c>
      <c r="AL577">
        <v>212838.29069785</v>
      </c>
      <c r="AM577">
        <v>62.748428570000002</v>
      </c>
      <c r="AN577">
        <v>1.92903168</v>
      </c>
      <c r="AO577">
        <v>2.5298910000000001</v>
      </c>
      <c r="AP577">
        <v>-14.4948</v>
      </c>
      <c r="AQ577">
        <v>-8.2846285700000006</v>
      </c>
      <c r="AR577">
        <v>-9.8352285699999999</v>
      </c>
      <c r="AS577">
        <v>-12.75081428</v>
      </c>
      <c r="AT577">
        <v>-17.284385709999999</v>
      </c>
      <c r="AU577">
        <v>258950.82310899999</v>
      </c>
      <c r="AV577">
        <v>216265.85840371001</v>
      </c>
      <c r="AW577">
        <v>209875.58483956999</v>
      </c>
      <c r="AX577">
        <v>246494.00179042001</v>
      </c>
      <c r="AY577">
        <v>241907.67172514001</v>
      </c>
      <c r="AZ577">
        <v>16291.689042</v>
      </c>
      <c r="BA577">
        <v>291.92366141999997</v>
      </c>
      <c r="BB577">
        <v>2243.7969357100001</v>
      </c>
      <c r="BC577">
        <v>164.64555228</v>
      </c>
      <c r="BD577">
        <v>105.57947742</v>
      </c>
      <c r="BE577">
        <v>73794.884302420003</v>
      </c>
      <c r="BF577">
        <v>59703.118704569999</v>
      </c>
      <c r="BG577">
        <v>6.4627402800000002</v>
      </c>
      <c r="BH577">
        <v>503.42857142000003</v>
      </c>
      <c r="BI577">
        <v>543.64285714000005</v>
      </c>
      <c r="BJ577">
        <v>560.67857142000003</v>
      </c>
      <c r="BK577">
        <v>503.14285713999999</v>
      </c>
      <c r="BL577">
        <v>491.42857142000003</v>
      </c>
      <c r="BM577">
        <v>15.997750999999999</v>
      </c>
      <c r="BN577">
        <v>3.5366274999999998</v>
      </c>
      <c r="BO577">
        <v>0.24388441999999999</v>
      </c>
      <c r="BP577">
        <v>0.51646157000000004</v>
      </c>
      <c r="BQ577">
        <v>36.842105230000001</v>
      </c>
      <c r="BR577">
        <v>479.57142857000002</v>
      </c>
      <c r="BS577">
        <v>4957.5324957100001</v>
      </c>
      <c r="BT577">
        <v>37624.358304709996</v>
      </c>
      <c r="BU577">
        <v>137306.13003070999</v>
      </c>
      <c r="BV577">
        <v>1031279.42362571</v>
      </c>
      <c r="BW577">
        <v>2346.3597835700002</v>
      </c>
      <c r="BX577">
        <v>55.441400999999999</v>
      </c>
      <c r="BY577">
        <v>9.7818867100000002</v>
      </c>
      <c r="BZ577">
        <v>287.14285713999999</v>
      </c>
      <c r="CA577">
        <v>251.71428571000001</v>
      </c>
      <c r="CB577">
        <v>258.32142857000002</v>
      </c>
      <c r="CC577">
        <v>248.80952379999999</v>
      </c>
      <c r="CD577">
        <v>260.92857142000003</v>
      </c>
      <c r="CE577">
        <v>211.35714285</v>
      </c>
      <c r="CF577">
        <v>186.73809523</v>
      </c>
      <c r="CG577">
        <v>191.72619047000001</v>
      </c>
      <c r="CH577">
        <v>181.91666666</v>
      </c>
      <c r="CI577">
        <v>190.78571428000001</v>
      </c>
      <c r="CJ577">
        <v>76.214285709999999</v>
      </c>
      <c r="CK577">
        <v>64.976190470000006</v>
      </c>
      <c r="CL577">
        <v>66.595238089999995</v>
      </c>
      <c r="CM577">
        <v>66.892857140000004</v>
      </c>
      <c r="CN577">
        <v>69.785714279999993</v>
      </c>
      <c r="CO577">
        <v>3.64674085</v>
      </c>
      <c r="CP577">
        <v>85.071428569999995</v>
      </c>
      <c r="CQ577">
        <v>79.037499999999994</v>
      </c>
      <c r="CR577">
        <v>12.285714280000001</v>
      </c>
      <c r="CS577">
        <v>32.285714280000001</v>
      </c>
      <c r="CT577">
        <v>82.285714279999993</v>
      </c>
      <c r="CU577">
        <v>80</v>
      </c>
      <c r="CV577">
        <v>76.863194440000001</v>
      </c>
      <c r="CW577">
        <v>34.428571419999997</v>
      </c>
      <c r="CX577">
        <v>29.857142849999999</v>
      </c>
      <c r="CY577">
        <v>63.571428570000002</v>
      </c>
      <c r="CZ577">
        <v>71</v>
      </c>
      <c r="DA577">
        <v>84.571428569999995</v>
      </c>
      <c r="DB577">
        <v>487.35714285</v>
      </c>
      <c r="DC577">
        <v>29.857142849999999</v>
      </c>
      <c r="DD577">
        <v>63.571428570000002</v>
      </c>
      <c r="DE577">
        <v>71</v>
      </c>
      <c r="DF577">
        <v>84.571428569999995</v>
      </c>
      <c r="DG577">
        <v>659.28571427999998</v>
      </c>
      <c r="DH577" t="e">
        <v>#N/A</v>
      </c>
      <c r="DI577" t="e">
        <v>#N/A</v>
      </c>
      <c r="DJ577" t="e">
        <v>#N/A</v>
      </c>
      <c r="DK577" t="e">
        <v>#N/A</v>
      </c>
      <c r="DL577" t="e">
        <v>#N/A</v>
      </c>
      <c r="DM577" t="e">
        <v>#N/A</v>
      </c>
      <c r="DN577" t="e">
        <v>#N/A</v>
      </c>
      <c r="DO577" t="e">
        <v>#N/A</v>
      </c>
      <c r="DP577" t="e">
        <v>#N/A</v>
      </c>
      <c r="DQ577" t="e">
        <v>#N/A</v>
      </c>
      <c r="DR577" t="e">
        <v>#N/A</v>
      </c>
      <c r="DS577" t="e">
        <v>#N/A</v>
      </c>
      <c r="DT577" t="e">
        <v>#N/A</v>
      </c>
      <c r="DU577" t="e">
        <v>#N/A</v>
      </c>
      <c r="DV577" t="e">
        <v>#N/A</v>
      </c>
      <c r="DW577" t="e">
        <v>#N/A</v>
      </c>
      <c r="DX577" t="e">
        <v>#N/A</v>
      </c>
      <c r="DY577" t="e">
        <v>#N/A</v>
      </c>
      <c r="DZ577" t="e">
        <v>#N/A</v>
      </c>
      <c r="EA577" t="e">
        <v>#N/A</v>
      </c>
      <c r="EB577" t="e">
        <v>#N/A</v>
      </c>
      <c r="EC577" t="e">
        <v>#N/A</v>
      </c>
    </row>
    <row r="578" spans="1:133" customFormat="1" x14ac:dyDescent="0.25">
      <c r="A578" t="s">
        <v>1293</v>
      </c>
      <c r="B578" t="s">
        <v>1583</v>
      </c>
      <c r="C578">
        <v>578</v>
      </c>
      <c r="D578">
        <v>167032.15801114868</v>
      </c>
      <c r="E578">
        <v>92.844677448312567</v>
      </c>
      <c r="F578">
        <v>959.91616462883508</v>
      </c>
      <c r="G578">
        <v>65115.229097514144</v>
      </c>
      <c r="H578">
        <v>80</v>
      </c>
      <c r="I578">
        <v>28.549522849999999</v>
      </c>
      <c r="J578">
        <v>22.645301419999999</v>
      </c>
      <c r="K578">
        <v>11.454008849999999</v>
      </c>
      <c r="L578">
        <v>7.4639501399999997</v>
      </c>
      <c r="M578">
        <v>5733.5714285699996</v>
      </c>
      <c r="N578">
        <v>4093.5714285700001</v>
      </c>
      <c r="O578">
        <v>4050.42857142</v>
      </c>
      <c r="P578">
        <v>4078</v>
      </c>
      <c r="Q578">
        <v>4087.2857142799999</v>
      </c>
      <c r="R578">
        <v>4092.2857142799999</v>
      </c>
      <c r="S578">
        <v>1640</v>
      </c>
      <c r="T578">
        <v>1485.71428571</v>
      </c>
      <c r="U578">
        <v>1519.1428571399999</v>
      </c>
      <c r="V578">
        <v>1555.71428571</v>
      </c>
      <c r="W578">
        <v>1598.2857142800001</v>
      </c>
      <c r="X578">
        <v>26.178076709999999</v>
      </c>
      <c r="Y578">
        <v>1.26855571</v>
      </c>
      <c r="Z578">
        <v>4028.2857142799999</v>
      </c>
      <c r="AA578">
        <v>3977.1428571400002</v>
      </c>
      <c r="AB578">
        <v>3938.1428571400002</v>
      </c>
      <c r="AC578">
        <v>3891.82298571</v>
      </c>
      <c r="AD578">
        <v>1725.1428571399999</v>
      </c>
      <c r="AE578">
        <v>1804.71428571</v>
      </c>
      <c r="AF578">
        <v>1872.42857142</v>
      </c>
      <c r="AG578">
        <v>1970.5951</v>
      </c>
      <c r="AH578">
        <v>68592.217469280004</v>
      </c>
      <c r="AI578">
        <v>14999.694877</v>
      </c>
      <c r="AJ578">
        <v>-4.5406948500000004</v>
      </c>
      <c r="AK578">
        <v>114.99740628000001</v>
      </c>
      <c r="AL578">
        <v>241047.30842099999</v>
      </c>
      <c r="AM578">
        <v>50.787142850000002</v>
      </c>
      <c r="AN578">
        <v>2.3035850199999999</v>
      </c>
      <c r="AO578">
        <v>16.815660139999999</v>
      </c>
      <c r="AP578">
        <v>-1.0397142800000001</v>
      </c>
      <c r="AQ578">
        <v>-0.85024284999999999</v>
      </c>
      <c r="AR578">
        <v>-2.82918571</v>
      </c>
      <c r="AS578">
        <v>-2.4138285700000002</v>
      </c>
      <c r="AT578">
        <v>1.2268428499999999</v>
      </c>
      <c r="AU578">
        <v>382274.55021700001</v>
      </c>
      <c r="AV578">
        <v>328957.76840914</v>
      </c>
      <c r="AW578">
        <v>333131.07435041998</v>
      </c>
      <c r="AX578">
        <v>405750.50885699998</v>
      </c>
      <c r="AY578">
        <v>388814.65086113999</v>
      </c>
      <c r="AZ578">
        <v>27860.618670280001</v>
      </c>
      <c r="BA578">
        <v>579.45578214</v>
      </c>
      <c r="BB578">
        <v>6378.6512067100002</v>
      </c>
      <c r="BC578">
        <v>136.15087027999999</v>
      </c>
      <c r="BD578">
        <v>148.01576471000001</v>
      </c>
      <c r="BE578">
        <v>111433.06922428</v>
      </c>
      <c r="BF578">
        <v>97742.494801420005</v>
      </c>
      <c r="BG578">
        <v>7.3622482800000002</v>
      </c>
      <c r="BH578">
        <v>419.42857142000003</v>
      </c>
      <c r="BI578">
        <v>417.01190474999999</v>
      </c>
      <c r="BJ578">
        <v>430.09523809000001</v>
      </c>
      <c r="BK578">
        <v>415.42857142000003</v>
      </c>
      <c r="BL578">
        <v>422.57142857000002</v>
      </c>
      <c r="BM578">
        <v>18.293866420000001</v>
      </c>
      <c r="BN578">
        <v>3.3848774000000001</v>
      </c>
      <c r="BO578">
        <v>0.298591</v>
      </c>
      <c r="BP578">
        <v>0.52157741999999996</v>
      </c>
      <c r="BQ578">
        <v>34.662193350000003</v>
      </c>
      <c r="BR578">
        <v>401.57142857000002</v>
      </c>
      <c r="BS578">
        <v>7642.4121504200002</v>
      </c>
      <c r="BT578">
        <v>36326.875612999997</v>
      </c>
      <c r="BU578">
        <v>127835.85638085</v>
      </c>
      <c r="BV578">
        <v>1134592.5092861401</v>
      </c>
      <c r="BW578">
        <v>2161.0436067099999</v>
      </c>
      <c r="BX578">
        <v>57.220486149999999</v>
      </c>
      <c r="BY578">
        <v>8.7730809999999995</v>
      </c>
      <c r="BZ578">
        <v>190.28571428000001</v>
      </c>
      <c r="CA578">
        <v>179.20238094999999</v>
      </c>
      <c r="CB578">
        <v>154.98611111</v>
      </c>
      <c r="CC578">
        <v>172.80555555000001</v>
      </c>
      <c r="CD578">
        <v>163.78571428000001</v>
      </c>
      <c r="CE578">
        <v>145.71428571000001</v>
      </c>
      <c r="CF578">
        <v>139.58333332999999</v>
      </c>
      <c r="CG578">
        <v>119.55555554999999</v>
      </c>
      <c r="CH578">
        <v>132.55555555000001</v>
      </c>
      <c r="CI578">
        <v>124.92857142</v>
      </c>
      <c r="CJ578">
        <v>44.142857139999997</v>
      </c>
      <c r="CK578">
        <v>39.619047610000003</v>
      </c>
      <c r="CL578">
        <v>35.430555550000001</v>
      </c>
      <c r="CM578">
        <v>40.25</v>
      </c>
      <c r="CN578">
        <v>38.714285709999999</v>
      </c>
      <c r="CO578">
        <v>3.2727587100000002</v>
      </c>
      <c r="CP578">
        <v>85</v>
      </c>
      <c r="CQ578">
        <v>73.486111109999996</v>
      </c>
      <c r="CR578">
        <v>16.833333329999999</v>
      </c>
      <c r="CS578">
        <v>35</v>
      </c>
      <c r="CT578">
        <v>88.142857140000004</v>
      </c>
      <c r="CU578">
        <v>88.428571419999997</v>
      </c>
      <c r="CV578">
        <v>74.916666660000004</v>
      </c>
      <c r="CW578">
        <v>47.2</v>
      </c>
      <c r="CX578">
        <v>27.857142849999999</v>
      </c>
      <c r="CY578">
        <v>70.714285709999999</v>
      </c>
      <c r="CZ578">
        <v>75</v>
      </c>
      <c r="DA578">
        <v>87.571428569999995</v>
      </c>
      <c r="DB578">
        <v>630.64285714000005</v>
      </c>
      <c r="DC578">
        <v>29.14285714</v>
      </c>
      <c r="DD578">
        <v>70.142857140000004</v>
      </c>
      <c r="DE578">
        <v>72.857142850000002</v>
      </c>
      <c r="DF578">
        <v>84.428571419999997</v>
      </c>
      <c r="DG578">
        <v>718.28571427999998</v>
      </c>
      <c r="DH578" t="e">
        <v>#N/A</v>
      </c>
      <c r="DI578" t="e">
        <v>#N/A</v>
      </c>
      <c r="DJ578" t="e">
        <v>#N/A</v>
      </c>
      <c r="DK578" t="e">
        <v>#N/A</v>
      </c>
      <c r="DL578" t="e">
        <v>#N/A</v>
      </c>
      <c r="DM578" t="e">
        <v>#N/A</v>
      </c>
      <c r="DN578" t="e">
        <v>#N/A</v>
      </c>
      <c r="DO578" t="e">
        <v>#N/A</v>
      </c>
      <c r="DP578" t="e">
        <v>#N/A</v>
      </c>
      <c r="DQ578" t="e">
        <v>#N/A</v>
      </c>
      <c r="DR578" t="e">
        <v>#N/A</v>
      </c>
      <c r="DS578" t="e">
        <v>#N/A</v>
      </c>
      <c r="DT578" t="e">
        <v>#N/A</v>
      </c>
      <c r="DU578" t="e">
        <v>#N/A</v>
      </c>
      <c r="DV578" t="e">
        <v>#N/A</v>
      </c>
      <c r="DW578" t="e">
        <v>#N/A</v>
      </c>
      <c r="DX578" t="e">
        <v>#N/A</v>
      </c>
      <c r="DY578" t="e">
        <v>#N/A</v>
      </c>
      <c r="DZ578" t="e">
        <v>#N/A</v>
      </c>
      <c r="EA578" t="e">
        <v>#N/A</v>
      </c>
      <c r="EB578" t="e">
        <v>#N/A</v>
      </c>
      <c r="EC578" t="e">
        <v>#N/A</v>
      </c>
    </row>
    <row r="579" spans="1:133" customFormat="1" x14ac:dyDescent="0.25">
      <c r="A579" t="s">
        <v>1294</v>
      </c>
      <c r="B579" t="s">
        <v>1584</v>
      </c>
      <c r="C579">
        <v>579</v>
      </c>
      <c r="D579">
        <v>86756.493401279993</v>
      </c>
      <c r="E579">
        <v>82.841594051593844</v>
      </c>
      <c r="F579">
        <v>1046.5142867247371</v>
      </c>
      <c r="G579">
        <v>59800.62780218252</v>
      </c>
      <c r="H579">
        <v>73.857142850000002</v>
      </c>
      <c r="I579">
        <v>26.78653671</v>
      </c>
      <c r="J579">
        <v>21.537937710000001</v>
      </c>
      <c r="K579">
        <v>9.6453114200000005</v>
      </c>
      <c r="L579">
        <v>6.2338057100000004</v>
      </c>
      <c r="M579">
        <v>3264.2857142799999</v>
      </c>
      <c r="N579">
        <v>2402.1428571400002</v>
      </c>
      <c r="O579">
        <v>2405</v>
      </c>
      <c r="P579">
        <v>2411.2857142799999</v>
      </c>
      <c r="Q579">
        <v>2414.42857142</v>
      </c>
      <c r="R579">
        <v>2417.5714285700001</v>
      </c>
      <c r="S579">
        <v>862.14285714000005</v>
      </c>
      <c r="T579">
        <v>771.28571427999998</v>
      </c>
      <c r="U579">
        <v>795.85714284999995</v>
      </c>
      <c r="V579">
        <v>806.42857142000003</v>
      </c>
      <c r="W579">
        <v>829.57142856999997</v>
      </c>
      <c r="X579">
        <v>23.321096140000002</v>
      </c>
      <c r="Y579">
        <v>1.0230404200000001</v>
      </c>
      <c r="Z579">
        <v>2384.7142857099998</v>
      </c>
      <c r="AA579">
        <v>2353.5714285700001</v>
      </c>
      <c r="AB579">
        <v>2355.42857142</v>
      </c>
      <c r="AC579">
        <v>2321.4681428499998</v>
      </c>
      <c r="AD579">
        <v>923.14285714000005</v>
      </c>
      <c r="AE579">
        <v>977.57142856999997</v>
      </c>
      <c r="AF579">
        <v>1020.71428571</v>
      </c>
      <c r="AG579">
        <v>1057.6555571399999</v>
      </c>
      <c r="AH579">
        <v>67641.905119000003</v>
      </c>
      <c r="AI579">
        <v>13127.005023420001</v>
      </c>
      <c r="AJ579">
        <v>4.4206868500000001</v>
      </c>
      <c r="AK579">
        <v>116.11582228</v>
      </c>
      <c r="AL579">
        <v>252610.64687314001</v>
      </c>
      <c r="AM579">
        <v>60.805</v>
      </c>
      <c r="AN579">
        <v>1.81442006</v>
      </c>
      <c r="AO579">
        <v>15.529254140000001</v>
      </c>
      <c r="AP579">
        <v>3.5535571400000001</v>
      </c>
      <c r="AQ579">
        <v>4.5263857099999996</v>
      </c>
      <c r="AR579">
        <v>2.9461714200000002</v>
      </c>
      <c r="AS579">
        <v>3.66557142</v>
      </c>
      <c r="AT579">
        <v>2.6603428500000001</v>
      </c>
      <c r="AU579">
        <v>431169.17820785003</v>
      </c>
      <c r="AV579">
        <v>350480.26870383002</v>
      </c>
      <c r="AW579">
        <v>357552.82350042003</v>
      </c>
      <c r="AX579">
        <v>389146.28595699999</v>
      </c>
      <c r="AY579">
        <v>394537.09157185</v>
      </c>
      <c r="AZ579">
        <v>28714.93897857</v>
      </c>
      <c r="BA579">
        <v>684.69938485</v>
      </c>
      <c r="BB579">
        <v>5688.4070561400003</v>
      </c>
      <c r="BC579">
        <v>134.26112942</v>
      </c>
      <c r="BD579">
        <v>229.39832770999999</v>
      </c>
      <c r="BE579">
        <v>126526.20198914</v>
      </c>
      <c r="BF579">
        <v>107067.64468414</v>
      </c>
      <c r="BG579">
        <v>6.6449914200000002</v>
      </c>
      <c r="BH579">
        <v>210.57142856999999</v>
      </c>
      <c r="BI579">
        <v>202.63888888</v>
      </c>
      <c r="BJ579">
        <v>206.07142856999999</v>
      </c>
      <c r="BK579">
        <v>205.14285713999999</v>
      </c>
      <c r="BL579">
        <v>208.71428571000001</v>
      </c>
      <c r="BM579">
        <v>17.36270442</v>
      </c>
      <c r="BN579">
        <v>5.3204601599999997</v>
      </c>
      <c r="BO579">
        <v>0.41352370999999999</v>
      </c>
      <c r="BP579">
        <v>0.60343866000000002</v>
      </c>
      <c r="BQ579">
        <v>35.968695439999998</v>
      </c>
      <c r="BR579">
        <v>201</v>
      </c>
      <c r="BS579">
        <v>6274.1766744200004</v>
      </c>
      <c r="BT579">
        <v>32932.976983280001</v>
      </c>
      <c r="BU579">
        <v>123242.88986342</v>
      </c>
      <c r="BV579">
        <v>1100139.56832271</v>
      </c>
      <c r="BW579">
        <v>1909.17102757</v>
      </c>
      <c r="BX579">
        <v>61.59556997</v>
      </c>
      <c r="BY579">
        <v>9.2091560000000001</v>
      </c>
      <c r="BZ579">
        <v>104.21428571</v>
      </c>
      <c r="CA579">
        <v>100.06944444</v>
      </c>
      <c r="CB579">
        <v>96.714285709999999</v>
      </c>
      <c r="CC579">
        <v>89.416666660000004</v>
      </c>
      <c r="CD579">
        <v>91.714285709999999</v>
      </c>
      <c r="CE579">
        <v>78.071428569999995</v>
      </c>
      <c r="CF579">
        <v>80.65277777</v>
      </c>
      <c r="CG579">
        <v>75.785714279999993</v>
      </c>
      <c r="CH579">
        <v>67.642857140000004</v>
      </c>
      <c r="CI579">
        <v>69.928571419999997</v>
      </c>
      <c r="CJ579">
        <v>25.64285714</v>
      </c>
      <c r="CK579">
        <v>19.416666660000001</v>
      </c>
      <c r="CL579">
        <v>20.928571420000001</v>
      </c>
      <c r="CM579">
        <v>21.77380952</v>
      </c>
      <c r="CN579">
        <v>21.428571420000001</v>
      </c>
      <c r="CO579">
        <v>3.2487349999999999</v>
      </c>
      <c r="CP579">
        <v>85.785714279999993</v>
      </c>
      <c r="CQ579">
        <v>79.291666669999998</v>
      </c>
      <c r="CR579">
        <v>18.571428569999998</v>
      </c>
      <c r="CS579">
        <v>32.428571419999997</v>
      </c>
      <c r="CT579">
        <v>89.571428569999995</v>
      </c>
      <c r="CU579">
        <v>86.714285709999999</v>
      </c>
      <c r="CV579">
        <v>76.194444439999998</v>
      </c>
      <c r="CW579">
        <v>53.285714280000001</v>
      </c>
      <c r="CX579">
        <v>28.857142849999999</v>
      </c>
      <c r="CY579">
        <v>71.142857140000004</v>
      </c>
      <c r="CZ579">
        <v>71.571428569999995</v>
      </c>
      <c r="DA579">
        <v>84.142857140000004</v>
      </c>
      <c r="DB579">
        <v>627.5</v>
      </c>
      <c r="DC579">
        <v>29.714285709999999</v>
      </c>
      <c r="DD579">
        <v>70.428571419999997</v>
      </c>
      <c r="DE579">
        <v>71.857142850000002</v>
      </c>
      <c r="DF579">
        <v>84.285714279999993</v>
      </c>
      <c r="DG579">
        <v>927.42857142000003</v>
      </c>
      <c r="DH579" t="e">
        <v>#N/A</v>
      </c>
      <c r="DI579" t="e">
        <v>#N/A</v>
      </c>
      <c r="DJ579" t="e">
        <v>#N/A</v>
      </c>
      <c r="DK579" t="e">
        <v>#N/A</v>
      </c>
      <c r="DL579" t="e">
        <v>#N/A</v>
      </c>
      <c r="DM579" t="e">
        <v>#N/A</v>
      </c>
      <c r="DN579" t="e">
        <v>#N/A</v>
      </c>
      <c r="DO579" t="e">
        <v>#N/A</v>
      </c>
      <c r="DP579" t="e">
        <v>#N/A</v>
      </c>
      <c r="DQ579" t="e">
        <v>#N/A</v>
      </c>
      <c r="DR579" t="e">
        <v>#N/A</v>
      </c>
      <c r="DS579" t="e">
        <v>#N/A</v>
      </c>
      <c r="DT579" t="e">
        <v>#N/A</v>
      </c>
      <c r="DU579" t="e">
        <v>#N/A</v>
      </c>
      <c r="DV579" t="e">
        <v>#N/A</v>
      </c>
      <c r="DW579" t="e">
        <v>#N/A</v>
      </c>
      <c r="DX579" t="e">
        <v>#N/A</v>
      </c>
      <c r="DY579" t="e">
        <v>#N/A</v>
      </c>
      <c r="DZ579" t="e">
        <v>#N/A</v>
      </c>
      <c r="EA579" t="e">
        <v>#N/A</v>
      </c>
      <c r="EB579" t="e">
        <v>#N/A</v>
      </c>
      <c r="EC579" t="e">
        <v>#N/A</v>
      </c>
    </row>
    <row r="580" spans="1:133" customFormat="1" x14ac:dyDescent="0.25">
      <c r="A580" t="s">
        <v>1295</v>
      </c>
      <c r="B580" t="s">
        <v>1585</v>
      </c>
      <c r="C580">
        <v>580</v>
      </c>
      <c r="D580">
        <v>17309.77037314247</v>
      </c>
      <c r="E580">
        <v>62.186473974949372</v>
      </c>
      <c r="F580">
        <v>1758.819414849308</v>
      </c>
      <c r="G580">
        <v>52410.058636383947</v>
      </c>
      <c r="H580">
        <v>53.285714280000001</v>
      </c>
      <c r="I580">
        <v>28.706324420000001</v>
      </c>
      <c r="J580">
        <v>18.35811842</v>
      </c>
      <c r="K580">
        <v>15.534434709999999</v>
      </c>
      <c r="L580">
        <v>9.3283505699999996</v>
      </c>
      <c r="M580">
        <v>1084.1428571399999</v>
      </c>
      <c r="N580">
        <v>777.42857142000003</v>
      </c>
      <c r="O580">
        <v>758.57142856999997</v>
      </c>
      <c r="P580">
        <v>753.85714284999995</v>
      </c>
      <c r="Q580">
        <v>768.42857142000003</v>
      </c>
      <c r="R580">
        <v>779.14285714000005</v>
      </c>
      <c r="S580">
        <v>306.71428571000001</v>
      </c>
      <c r="T580">
        <v>304.28571427999998</v>
      </c>
      <c r="U580">
        <v>311.57142857000002</v>
      </c>
      <c r="V580">
        <v>311</v>
      </c>
      <c r="W580">
        <v>311.85714285</v>
      </c>
      <c r="X580">
        <v>32.642055280000001</v>
      </c>
      <c r="Y580">
        <v>1.7060438499999999</v>
      </c>
      <c r="Z580">
        <v>778.28571427999998</v>
      </c>
      <c r="AA580">
        <v>779.14285714000005</v>
      </c>
      <c r="AB580">
        <v>778.71428571000001</v>
      </c>
      <c r="AC580">
        <v>753.07251427999995</v>
      </c>
      <c r="AD580">
        <v>310.71428571000001</v>
      </c>
      <c r="AE580">
        <v>312.85714285</v>
      </c>
      <c r="AF580">
        <v>316.85714285</v>
      </c>
      <c r="AG580">
        <v>335.28435714</v>
      </c>
      <c r="AH580">
        <v>98613.096644279998</v>
      </c>
      <c r="AI580">
        <v>26913.58950242</v>
      </c>
      <c r="AJ580">
        <v>6.5978624200000002</v>
      </c>
      <c r="AK580">
        <v>51.897763849999997</v>
      </c>
      <c r="AL580">
        <v>343778.01674827997</v>
      </c>
      <c r="AM580">
        <v>59.130571420000003</v>
      </c>
      <c r="AN580">
        <v>1.9840863099999999</v>
      </c>
      <c r="AO580">
        <v>18.808596420000001</v>
      </c>
      <c r="AP580">
        <v>10.52161428</v>
      </c>
      <c r="AQ580">
        <v>16.951942849999998</v>
      </c>
      <c r="AR580">
        <v>11.816371419999999</v>
      </c>
      <c r="AS580">
        <v>7.2919571400000001</v>
      </c>
      <c r="AT580">
        <v>7.3763857100000001</v>
      </c>
      <c r="AU580">
        <v>389603.87824470998</v>
      </c>
      <c r="AV580">
        <v>256132.20589866</v>
      </c>
      <c r="AW580">
        <v>284432.34143966</v>
      </c>
      <c r="AX580">
        <v>363970.16289600002</v>
      </c>
      <c r="AY580">
        <v>373649.97492528002</v>
      </c>
      <c r="AZ580">
        <v>26662.071328000002</v>
      </c>
      <c r="BA580">
        <v>1679.9393804199999</v>
      </c>
      <c r="BB580">
        <v>7489.9771711399999</v>
      </c>
      <c r="BC580">
        <v>20.055084000000001</v>
      </c>
      <c r="BD580">
        <v>1034.7354611400001</v>
      </c>
      <c r="BE580">
        <v>126127.477383</v>
      </c>
      <c r="BF580">
        <v>92596.731746279998</v>
      </c>
      <c r="BG580">
        <v>7.7255688500000002</v>
      </c>
      <c r="BH580">
        <v>78.142857140000004</v>
      </c>
      <c r="BI580">
        <v>86.986111109999996</v>
      </c>
      <c r="BJ580">
        <v>87.611111100000002</v>
      </c>
      <c r="BK580">
        <v>78.571428569999995</v>
      </c>
      <c r="BL580">
        <v>77.857142850000002</v>
      </c>
      <c r="BM580">
        <v>18.486319569999999</v>
      </c>
      <c r="BN580">
        <v>2.077922</v>
      </c>
      <c r="BO580">
        <v>0.90479960000000004</v>
      </c>
      <c r="BQ580">
        <v>30.505637620000002</v>
      </c>
      <c r="BR580">
        <v>47.285714280000001</v>
      </c>
      <c r="BS580">
        <v>16636.879807419999</v>
      </c>
      <c r="BT580">
        <v>62168.31025314</v>
      </c>
      <c r="BU580">
        <v>217103.82257970999</v>
      </c>
      <c r="BV580">
        <v>1364907.39185433</v>
      </c>
      <c r="BW580">
        <v>2630.6318135699998</v>
      </c>
      <c r="BX580">
        <v>48.79649122</v>
      </c>
      <c r="BY580">
        <v>13.628702799999999</v>
      </c>
      <c r="BZ580">
        <v>54.416666659999997</v>
      </c>
      <c r="CA580">
        <v>62.2</v>
      </c>
      <c r="CB580">
        <v>73.125</v>
      </c>
      <c r="CC580">
        <v>62.61666666</v>
      </c>
      <c r="CD580">
        <v>57.916666659999997</v>
      </c>
      <c r="CE580">
        <v>45.6</v>
      </c>
      <c r="CF580">
        <v>50.783333329999998</v>
      </c>
      <c r="CG580">
        <v>57.645833330000002</v>
      </c>
      <c r="CH580">
        <v>49.483333330000001</v>
      </c>
      <c r="CI580">
        <v>47</v>
      </c>
      <c r="CJ580">
        <v>12.3</v>
      </c>
      <c r="CK580">
        <v>11.416666660000001</v>
      </c>
      <c r="CL580">
        <v>15.479166660000001</v>
      </c>
      <c r="CM580">
        <v>13.133333329999999</v>
      </c>
      <c r="CN580">
        <v>10.666666660000001</v>
      </c>
      <c r="CO580">
        <v>4.7847038299999998</v>
      </c>
      <c r="CP580">
        <v>85.5</v>
      </c>
      <c r="CQ580">
        <v>71.361111109999996</v>
      </c>
      <c r="CR580">
        <v>11.4</v>
      </c>
      <c r="CS580">
        <v>37</v>
      </c>
      <c r="CT580">
        <v>89.8</v>
      </c>
      <c r="CU580">
        <v>87.6</v>
      </c>
      <c r="CV580">
        <v>75.569444439999998</v>
      </c>
      <c r="CW580">
        <v>62.25</v>
      </c>
      <c r="CX580">
        <v>28.6</v>
      </c>
      <c r="CY580">
        <v>79.599999999999994</v>
      </c>
      <c r="CZ580">
        <v>77.599999999999994</v>
      </c>
      <c r="DA580">
        <v>92.4</v>
      </c>
      <c r="DB580">
        <v>868.42857142000003</v>
      </c>
      <c r="DC580">
        <v>28.6</v>
      </c>
      <c r="DD580">
        <v>79.599999999999994</v>
      </c>
      <c r="DE580">
        <v>77.599999999999994</v>
      </c>
      <c r="DF580">
        <v>92.4</v>
      </c>
      <c r="DG580">
        <v>1053.3571428499999</v>
      </c>
      <c r="DH580" t="e">
        <v>#N/A</v>
      </c>
      <c r="DI580" t="e">
        <v>#N/A</v>
      </c>
      <c r="DJ580" t="e">
        <v>#N/A</v>
      </c>
      <c r="DK580" t="e">
        <v>#N/A</v>
      </c>
      <c r="DL580" t="e">
        <v>#N/A</v>
      </c>
      <c r="DM580" t="e">
        <v>#N/A</v>
      </c>
      <c r="DN580" t="e">
        <v>#N/A</v>
      </c>
      <c r="DO580" t="e">
        <v>#N/A</v>
      </c>
      <c r="DP580" t="e">
        <v>#N/A</v>
      </c>
      <c r="DQ580" t="e">
        <v>#N/A</v>
      </c>
      <c r="DR580" t="e">
        <v>#N/A</v>
      </c>
      <c r="DS580" t="e">
        <v>#N/A</v>
      </c>
      <c r="DT580" t="e">
        <v>#N/A</v>
      </c>
      <c r="DU580" t="e">
        <v>#N/A</v>
      </c>
      <c r="DV580" t="e">
        <v>#N/A</v>
      </c>
      <c r="DW580" t="e">
        <v>#N/A</v>
      </c>
      <c r="DX580" t="e">
        <v>#N/A</v>
      </c>
      <c r="DY580" t="e">
        <v>#N/A</v>
      </c>
      <c r="DZ580" t="e">
        <v>#N/A</v>
      </c>
      <c r="EA580" t="e">
        <v>#N/A</v>
      </c>
      <c r="EB580" t="e">
        <v>#N/A</v>
      </c>
      <c r="EC580" t="e">
        <v>#N/A</v>
      </c>
    </row>
    <row r="581" spans="1:133" customFormat="1" x14ac:dyDescent="0.25">
      <c r="A581" t="s">
        <v>1296</v>
      </c>
      <c r="B581" t="s">
        <v>1586</v>
      </c>
      <c r="C581">
        <v>581</v>
      </c>
      <c r="D581">
        <v>16191.787818202767</v>
      </c>
      <c r="E581">
        <v>67.207657469882378</v>
      </c>
      <c r="F581">
        <v>1783.0148733056358</v>
      </c>
      <c r="G581">
        <v>57014.681009359483</v>
      </c>
      <c r="H581">
        <v>52.714285709999999</v>
      </c>
      <c r="I581">
        <v>29.15525628</v>
      </c>
      <c r="J581">
        <v>18.20158485</v>
      </c>
      <c r="K581">
        <v>15.512846</v>
      </c>
      <c r="L581">
        <v>9.3867740000000008</v>
      </c>
      <c r="M581">
        <v>1019.28571428</v>
      </c>
      <c r="N581">
        <v>724.42857142000003</v>
      </c>
      <c r="O581">
        <v>715.14285714000005</v>
      </c>
      <c r="P581">
        <v>713.14285714000005</v>
      </c>
      <c r="Q581">
        <v>721.85714284999995</v>
      </c>
      <c r="R581">
        <v>730</v>
      </c>
      <c r="S581">
        <v>294.85714285</v>
      </c>
      <c r="T581">
        <v>295.42857142000003</v>
      </c>
      <c r="U581">
        <v>300</v>
      </c>
      <c r="V581">
        <v>301.14285713999999</v>
      </c>
      <c r="W581">
        <v>302</v>
      </c>
      <c r="X581">
        <v>32.252639000000002</v>
      </c>
      <c r="Y581">
        <v>1.73346171</v>
      </c>
      <c r="Z581">
        <v>737.28571427999998</v>
      </c>
      <c r="AA581">
        <v>739.14285714000005</v>
      </c>
      <c r="AB581">
        <v>729.42857142000003</v>
      </c>
      <c r="AC581">
        <v>701.05718571</v>
      </c>
      <c r="AD581">
        <v>303</v>
      </c>
      <c r="AE581">
        <v>305.42857142000003</v>
      </c>
      <c r="AF581">
        <v>305.57142857000002</v>
      </c>
      <c r="AG581">
        <v>322.67635713999999</v>
      </c>
      <c r="AH581">
        <v>101534.45792571</v>
      </c>
      <c r="AI581">
        <v>27618.217978420002</v>
      </c>
      <c r="AJ581">
        <v>8.1959282800000004</v>
      </c>
      <c r="AK581">
        <v>44.819420569999998</v>
      </c>
      <c r="AL581">
        <v>349173.22097741999</v>
      </c>
      <c r="AM581">
        <v>60.59671428</v>
      </c>
      <c r="AN581">
        <v>1.9804744000000001</v>
      </c>
      <c r="AO581">
        <v>19.22605128</v>
      </c>
      <c r="AP581">
        <v>12.328557139999999</v>
      </c>
      <c r="AQ581">
        <v>17.656614279999999</v>
      </c>
      <c r="AR581">
        <v>12.83295714</v>
      </c>
      <c r="AS581">
        <v>9.1254857099999995</v>
      </c>
      <c r="AT581">
        <v>9.8209285699999995</v>
      </c>
      <c r="AU581">
        <v>390137.81763871002</v>
      </c>
      <c r="AV581">
        <v>248951.31251265999</v>
      </c>
      <c r="AW581">
        <v>274147.91397315997</v>
      </c>
      <c r="AX581">
        <v>357639.19680999999</v>
      </c>
      <c r="AY581">
        <v>371185.26820341998</v>
      </c>
      <c r="AZ581">
        <v>27161.975130710001</v>
      </c>
      <c r="BA581">
        <v>1531.22985414</v>
      </c>
      <c r="BB581">
        <v>7603.3815224199998</v>
      </c>
      <c r="BC581">
        <v>15.181405</v>
      </c>
      <c r="BD581">
        <v>1049.8443904200001</v>
      </c>
      <c r="BE581">
        <v>124972.96701456999</v>
      </c>
      <c r="BF581">
        <v>92923.971648570005</v>
      </c>
      <c r="BG581">
        <v>7.9044735700000004</v>
      </c>
      <c r="BH581">
        <v>74</v>
      </c>
      <c r="BI581">
        <v>81.569444439999998</v>
      </c>
      <c r="BJ581">
        <v>82.069444439999998</v>
      </c>
      <c r="BK581">
        <v>74.285714279999993</v>
      </c>
      <c r="BL581">
        <v>72.428571419999997</v>
      </c>
      <c r="BM581">
        <v>18.570738850000001</v>
      </c>
      <c r="BN581">
        <v>2.077922</v>
      </c>
      <c r="BO581">
        <v>0.73799440000000005</v>
      </c>
      <c r="BQ581">
        <v>27.861975109999999</v>
      </c>
      <c r="BR581">
        <v>48.428571419999997</v>
      </c>
      <c r="BS581">
        <v>17373.656551420001</v>
      </c>
      <c r="BT581">
        <v>64918.287127279997</v>
      </c>
      <c r="BU581">
        <v>223706.21435227999</v>
      </c>
      <c r="BV581">
        <v>1495001.7154353301</v>
      </c>
      <c r="BW581">
        <v>2722.214622</v>
      </c>
      <c r="BX581">
        <v>48.79649122</v>
      </c>
      <c r="BY581">
        <v>12.953075</v>
      </c>
      <c r="BZ581">
        <v>48.666666659999997</v>
      </c>
      <c r="CA581">
        <v>65.616666660000007</v>
      </c>
      <c r="CB581">
        <v>71.916666660000004</v>
      </c>
      <c r="CC581">
        <v>59.729166659999997</v>
      </c>
      <c r="CD581">
        <v>56.333333330000002</v>
      </c>
      <c r="CE581">
        <v>41</v>
      </c>
      <c r="CF581">
        <v>53.283333329999998</v>
      </c>
      <c r="CG581">
        <v>56.937499989999999</v>
      </c>
      <c r="CH581">
        <v>47.104166659999997</v>
      </c>
      <c r="CI581">
        <v>46.25</v>
      </c>
      <c r="CJ581">
        <v>10</v>
      </c>
      <c r="CK581">
        <v>12.33333333</v>
      </c>
      <c r="CL581">
        <v>14.979166660000001</v>
      </c>
      <c r="CM581">
        <v>12.625</v>
      </c>
      <c r="CN581">
        <v>9.8333333300000003</v>
      </c>
      <c r="CO581">
        <v>4.6036646599999997</v>
      </c>
      <c r="CP581">
        <v>85.4</v>
      </c>
      <c r="CQ581">
        <v>82.055555560000002</v>
      </c>
      <c r="CR581">
        <v>13.4</v>
      </c>
      <c r="CS581">
        <v>34</v>
      </c>
      <c r="CT581">
        <v>89.8</v>
      </c>
      <c r="CU581">
        <v>87.6</v>
      </c>
      <c r="CV581">
        <v>87</v>
      </c>
      <c r="CW581">
        <v>49.25</v>
      </c>
      <c r="CX581">
        <v>25.6</v>
      </c>
      <c r="CY581">
        <v>72.8</v>
      </c>
      <c r="CZ581">
        <v>80.400000000000006</v>
      </c>
      <c r="DA581">
        <v>86.8</v>
      </c>
      <c r="DB581">
        <v>780.57142856999997</v>
      </c>
      <c r="DC581">
        <v>25.6</v>
      </c>
      <c r="DD581">
        <v>72.8</v>
      </c>
      <c r="DE581">
        <v>80.400000000000006</v>
      </c>
      <c r="DF581">
        <v>86.8</v>
      </c>
      <c r="DG581">
        <v>962.64285714000005</v>
      </c>
      <c r="DH581" t="e">
        <v>#N/A</v>
      </c>
      <c r="DI581" t="e">
        <v>#N/A</v>
      </c>
      <c r="DJ581" t="e">
        <v>#N/A</v>
      </c>
      <c r="DK581" t="e">
        <v>#N/A</v>
      </c>
      <c r="DL581" t="e">
        <v>#N/A</v>
      </c>
      <c r="DM581" t="e">
        <v>#N/A</v>
      </c>
      <c r="DN581" t="e">
        <v>#N/A</v>
      </c>
      <c r="DO581" t="e">
        <v>#N/A</v>
      </c>
      <c r="DP581" t="e">
        <v>#N/A</v>
      </c>
      <c r="DQ581" t="e">
        <v>#N/A</v>
      </c>
      <c r="DR581" t="e">
        <v>#N/A</v>
      </c>
      <c r="DS581" t="e">
        <v>#N/A</v>
      </c>
      <c r="DT581" t="e">
        <v>#N/A</v>
      </c>
      <c r="DU581" t="e">
        <v>#N/A</v>
      </c>
      <c r="DV581" t="e">
        <v>#N/A</v>
      </c>
      <c r="DW581" t="e">
        <v>#N/A</v>
      </c>
      <c r="DX581" t="e">
        <v>#N/A</v>
      </c>
      <c r="DY581" t="e">
        <v>#N/A</v>
      </c>
      <c r="DZ581" t="e">
        <v>#N/A</v>
      </c>
      <c r="EA581" t="e">
        <v>#N/A</v>
      </c>
      <c r="EB581" t="e">
        <v>#N/A</v>
      </c>
      <c r="EC581" t="e">
        <v>#N/A</v>
      </c>
    </row>
    <row r="582" spans="1:133" customFormat="1" x14ac:dyDescent="0.25">
      <c r="A582" t="s">
        <v>295</v>
      </c>
      <c r="B582" t="s">
        <v>732</v>
      </c>
      <c r="C582">
        <v>582</v>
      </c>
      <c r="D582">
        <v>192336.12378690427</v>
      </c>
      <c r="E582">
        <v>89.854280642443371</v>
      </c>
      <c r="F582">
        <v>981.81307550561144</v>
      </c>
      <c r="G582">
        <v>57223.38211285029</v>
      </c>
      <c r="H582">
        <v>76.737931029999999</v>
      </c>
      <c r="I582">
        <v>27.23482491</v>
      </c>
      <c r="J582">
        <v>23.959274059999998</v>
      </c>
      <c r="K582">
        <v>10.574993729999999</v>
      </c>
      <c r="L582">
        <v>6.6621952699999998</v>
      </c>
      <c r="M582">
        <v>7403.92068965</v>
      </c>
      <c r="N582">
        <v>5395.8275862</v>
      </c>
      <c r="O582">
        <v>5219.2344827500001</v>
      </c>
      <c r="P582">
        <v>5272.62413793</v>
      </c>
      <c r="Q582">
        <v>5325.4</v>
      </c>
      <c r="R582">
        <v>5376.3172413700004</v>
      </c>
      <c r="S582">
        <v>2008.09310344</v>
      </c>
      <c r="T582">
        <v>1800.45862068</v>
      </c>
      <c r="U582">
        <v>1849.33103448</v>
      </c>
      <c r="V582">
        <v>1874.8965517199999</v>
      </c>
      <c r="W582">
        <v>1929.77241379</v>
      </c>
      <c r="X582">
        <v>24.452798569999999</v>
      </c>
      <c r="Y582">
        <v>1.1471138400000001</v>
      </c>
      <c r="Z582">
        <v>5408.4103448200003</v>
      </c>
      <c r="AA582">
        <v>5385.8517241299996</v>
      </c>
      <c r="AB582">
        <v>5338.5827586200003</v>
      </c>
      <c r="AC582">
        <v>5315.0378996500003</v>
      </c>
      <c r="AD582">
        <v>2128.7137931000002</v>
      </c>
      <c r="AE582">
        <v>2246.64827586</v>
      </c>
      <c r="AF582">
        <v>2335.7862068899999</v>
      </c>
      <c r="AG582">
        <v>2453.1620537899998</v>
      </c>
      <c r="AH582">
        <v>71019.839350959999</v>
      </c>
      <c r="AI582">
        <v>14765.6743257</v>
      </c>
      <c r="AJ582">
        <v>-0.41294039999999999</v>
      </c>
      <c r="AK582">
        <v>122.06241342</v>
      </c>
      <c r="AL582">
        <v>261547.23423315</v>
      </c>
      <c r="AM582">
        <v>55.0184602</v>
      </c>
      <c r="AN582">
        <v>2.3234465200000001</v>
      </c>
      <c r="AO582">
        <v>11.97918232</v>
      </c>
      <c r="AP582">
        <v>3.00356896</v>
      </c>
      <c r="AQ582">
        <v>3.18100344</v>
      </c>
      <c r="AR582">
        <v>2.14010517</v>
      </c>
      <c r="AS582">
        <v>1.88401379</v>
      </c>
      <c r="AT582">
        <v>2.1366568899999998</v>
      </c>
      <c r="AU582">
        <v>378460.68824503</v>
      </c>
      <c r="AV582">
        <v>301245.25410756998</v>
      </c>
      <c r="AW582">
        <v>310177.79267878999</v>
      </c>
      <c r="AX582">
        <v>339385.81183696003</v>
      </c>
      <c r="AY582">
        <v>359327.42013793002</v>
      </c>
      <c r="AZ582">
        <v>25220.943825850001</v>
      </c>
      <c r="BA582">
        <v>881.50739096999996</v>
      </c>
      <c r="BB582">
        <v>5433.7534953200002</v>
      </c>
      <c r="BC582">
        <v>134.32544654</v>
      </c>
      <c r="BD582">
        <v>222.28529587</v>
      </c>
      <c r="BE582">
        <v>113980.11555307001</v>
      </c>
      <c r="BF582">
        <v>92934.54935252</v>
      </c>
      <c r="BG582">
        <v>6.8253509699999997</v>
      </c>
      <c r="BH582">
        <v>498.96363636000001</v>
      </c>
      <c r="BI582">
        <v>538.29389086000003</v>
      </c>
      <c r="BJ582">
        <v>528.16932624000003</v>
      </c>
      <c r="BK582">
        <v>516.21799307000003</v>
      </c>
      <c r="BL582">
        <v>501.69204151999998</v>
      </c>
      <c r="BM582">
        <v>17.288378770000001</v>
      </c>
      <c r="BN582">
        <v>3.45416963</v>
      </c>
      <c r="BO582">
        <v>0.47447057999999998</v>
      </c>
      <c r="BP582">
        <v>0.54750522999999995</v>
      </c>
      <c r="BQ582">
        <v>34.072723529999998</v>
      </c>
      <c r="BR582">
        <v>470.40590405</v>
      </c>
      <c r="BS582">
        <v>7971.7505658099999</v>
      </c>
      <c r="BT582">
        <v>39447.571478370002</v>
      </c>
      <c r="BU582">
        <v>145160.21322105001</v>
      </c>
      <c r="BV582">
        <v>1115864.67361167</v>
      </c>
      <c r="BW582">
        <v>2084.98988818</v>
      </c>
      <c r="BX582">
        <v>55.439176770000003</v>
      </c>
      <c r="BY582">
        <v>10.430927860000001</v>
      </c>
      <c r="BZ582">
        <v>269.76909089999998</v>
      </c>
      <c r="CA582">
        <v>296.45694956</v>
      </c>
      <c r="CB582">
        <v>287.84070512</v>
      </c>
      <c r="CC582">
        <v>282.17220171999998</v>
      </c>
      <c r="CD582">
        <v>274.20104894999997</v>
      </c>
      <c r="CE582">
        <v>208.89338235</v>
      </c>
      <c r="CF582">
        <v>233.27839506000001</v>
      </c>
      <c r="CG582">
        <v>227.29442281999999</v>
      </c>
      <c r="CH582">
        <v>221.19956139999999</v>
      </c>
      <c r="CI582">
        <v>211.91666666</v>
      </c>
      <c r="CJ582">
        <v>63.518382350000003</v>
      </c>
      <c r="CK582">
        <v>64.032407399999997</v>
      </c>
      <c r="CL582">
        <v>63.620622560000001</v>
      </c>
      <c r="CM582">
        <v>65.784461149999998</v>
      </c>
      <c r="CN582">
        <v>64.321554770000006</v>
      </c>
      <c r="CO582">
        <v>3.6470280800000001</v>
      </c>
      <c r="CP582">
        <v>85.895470380000006</v>
      </c>
      <c r="CQ582">
        <v>75.258420920000006</v>
      </c>
      <c r="CR582">
        <v>15.86521739</v>
      </c>
      <c r="CS582">
        <v>32.839160829999997</v>
      </c>
      <c r="CT582">
        <v>88.111888109999995</v>
      </c>
      <c r="CU582">
        <v>86.503496499999997</v>
      </c>
      <c r="CV582">
        <v>76.319805380000005</v>
      </c>
      <c r="CW582">
        <v>52.669909500000003</v>
      </c>
      <c r="CX582">
        <v>29.800699300000002</v>
      </c>
      <c r="CY582">
        <v>70.076923070000007</v>
      </c>
      <c r="CZ582">
        <v>76.916083909999998</v>
      </c>
      <c r="DA582">
        <v>86.391608390000002</v>
      </c>
      <c r="DB582">
        <v>670.81161970999995</v>
      </c>
      <c r="DC582">
        <v>29.800699300000002</v>
      </c>
      <c r="DD582">
        <v>70.076923070000007</v>
      </c>
      <c r="DE582">
        <v>76.916083909999998</v>
      </c>
      <c r="DF582">
        <v>86.391608390000002</v>
      </c>
      <c r="DG582">
        <v>783.59827585999994</v>
      </c>
      <c r="DH582" t="e">
        <v>#N/A</v>
      </c>
      <c r="DI582" t="e">
        <v>#N/A</v>
      </c>
      <c r="DJ582" t="e">
        <v>#N/A</v>
      </c>
      <c r="DK582" t="e">
        <v>#N/A</v>
      </c>
      <c r="DL582" t="e">
        <v>#N/A</v>
      </c>
      <c r="DM582" t="e">
        <v>#N/A</v>
      </c>
      <c r="DN582" t="e">
        <v>#N/A</v>
      </c>
      <c r="DO582" t="e">
        <v>#N/A</v>
      </c>
      <c r="DP582" t="e">
        <v>#N/A</v>
      </c>
      <c r="DQ582" t="e">
        <v>#N/A</v>
      </c>
      <c r="DR582" t="e">
        <v>#N/A</v>
      </c>
      <c r="DS582" t="e">
        <v>#N/A</v>
      </c>
      <c r="DT582" t="e">
        <v>#N/A</v>
      </c>
      <c r="DU582" t="e">
        <v>#N/A</v>
      </c>
      <c r="DV582" t="e">
        <v>#N/A</v>
      </c>
      <c r="DW582" t="e">
        <v>#N/A</v>
      </c>
      <c r="DX582" t="e">
        <v>#N/A</v>
      </c>
      <c r="DY582" t="e">
        <v>#N/A</v>
      </c>
      <c r="DZ582" t="e">
        <v>#N/A</v>
      </c>
      <c r="EA582" t="e">
        <v>#N/A</v>
      </c>
      <c r="EB582" t="e">
        <v>#N/A</v>
      </c>
      <c r="EC582" t="e">
        <v>#N/A</v>
      </c>
    </row>
    <row r="583" spans="1:133" customFormat="1" x14ac:dyDescent="0.25">
      <c r="A583" t="s">
        <v>734</v>
      </c>
      <c r="B583" t="s">
        <v>733</v>
      </c>
      <c r="C583">
        <v>583</v>
      </c>
      <c r="D583">
        <v>518047.82354153844</v>
      </c>
      <c r="E583">
        <v>138.78547992517309</v>
      </c>
      <c r="F583">
        <v>585.01490830119064</v>
      </c>
      <c r="G583">
        <v>45994.980676857529</v>
      </c>
      <c r="H583">
        <v>93.88461538</v>
      </c>
      <c r="I583">
        <v>26.922394879999999</v>
      </c>
      <c r="J583">
        <v>36.472108919999997</v>
      </c>
      <c r="K583">
        <v>7.4157886900000003</v>
      </c>
      <c r="L583">
        <v>4.6920437599999998</v>
      </c>
      <c r="M583">
        <v>15387</v>
      </c>
      <c r="N583">
        <v>11382.538461530001</v>
      </c>
      <c r="O583">
        <v>10845.307692300001</v>
      </c>
      <c r="P583">
        <v>11004.88461538</v>
      </c>
      <c r="Q583">
        <v>11137.38461538</v>
      </c>
      <c r="R583">
        <v>11281.846153840001</v>
      </c>
      <c r="S583">
        <v>4004.4615384600002</v>
      </c>
      <c r="T583">
        <v>3472.1538461499999</v>
      </c>
      <c r="U583">
        <v>3586.4615384600002</v>
      </c>
      <c r="V583">
        <v>3625.38461538</v>
      </c>
      <c r="W583">
        <v>3787.26923076</v>
      </c>
      <c r="X583">
        <v>17.371570800000001</v>
      </c>
      <c r="Y583">
        <v>0.75568349999999995</v>
      </c>
      <c r="Z583">
        <v>11506.615384610001</v>
      </c>
      <c r="AA583">
        <v>11513.807692300001</v>
      </c>
      <c r="AB583">
        <v>11489.92307692</v>
      </c>
      <c r="AC583">
        <v>11524.182500000001</v>
      </c>
      <c r="AD583">
        <v>4270.6923076900002</v>
      </c>
      <c r="AE583">
        <v>4556.8461538399997</v>
      </c>
      <c r="AF583">
        <v>4788.1153846099996</v>
      </c>
      <c r="AG583">
        <v>5064.86748076</v>
      </c>
      <c r="AH583">
        <v>59352.986444499998</v>
      </c>
      <c r="AI583">
        <v>8529.9370897299996</v>
      </c>
      <c r="AJ583">
        <v>-114.28484046</v>
      </c>
      <c r="AK583">
        <v>97.464083799999997</v>
      </c>
      <c r="AL583">
        <v>222348.32118026001</v>
      </c>
      <c r="AM583">
        <v>66.93780769</v>
      </c>
      <c r="AN583">
        <v>1.89248259</v>
      </c>
      <c r="AO583">
        <v>3.5313725300000001</v>
      </c>
      <c r="AP583">
        <v>-12.233584609999999</v>
      </c>
      <c r="AQ583">
        <v>-6.0186230700000003</v>
      </c>
      <c r="AR583">
        <v>-8.2157346100000002</v>
      </c>
      <c r="AS583">
        <v>-10.446492299999999</v>
      </c>
      <c r="AT583">
        <v>-12.50296153</v>
      </c>
      <c r="AU583">
        <v>256337.50835861999</v>
      </c>
      <c r="AV583">
        <v>213408.50939296</v>
      </c>
      <c r="AW583">
        <v>217067.79166284</v>
      </c>
      <c r="AX583">
        <v>237419.22570002999</v>
      </c>
      <c r="AY583">
        <v>243350.34033668999</v>
      </c>
      <c r="AZ583">
        <v>17360.957457690001</v>
      </c>
      <c r="BA583">
        <v>307.36133580000001</v>
      </c>
      <c r="BB583">
        <v>2523.5593654200002</v>
      </c>
      <c r="BC583">
        <v>152.10944900000001</v>
      </c>
      <c r="BD583">
        <v>99.597467300000005</v>
      </c>
      <c r="BE583">
        <v>79363.677030189996</v>
      </c>
      <c r="BF583">
        <v>65514.440958610001</v>
      </c>
      <c r="BG583">
        <v>6.7870632899999999</v>
      </c>
      <c r="BH583">
        <v>1182.2916666599999</v>
      </c>
      <c r="BI583">
        <v>1206.2916666599999</v>
      </c>
      <c r="BJ583">
        <v>1184.7243589699999</v>
      </c>
      <c r="BK583">
        <v>1150.6153846100001</v>
      </c>
      <c r="BL583">
        <v>1128.76923076</v>
      </c>
      <c r="BM583">
        <v>16.863493699999999</v>
      </c>
      <c r="BN583">
        <v>4.1328752299999998</v>
      </c>
      <c r="BO583">
        <v>0.23533329</v>
      </c>
      <c r="BP583">
        <v>0.63671131999999997</v>
      </c>
      <c r="BQ583">
        <v>38.037213080000001</v>
      </c>
      <c r="BR583">
        <v>1134.95833333</v>
      </c>
      <c r="BS583">
        <v>5349.8487517599997</v>
      </c>
      <c r="BT583">
        <v>37629.827085609999</v>
      </c>
      <c r="BU583">
        <v>140335.74280953</v>
      </c>
      <c r="BV583">
        <v>1020293.8784204</v>
      </c>
      <c r="BW583">
        <v>1745.2206094999999</v>
      </c>
      <c r="BX583">
        <v>63.391044370000003</v>
      </c>
      <c r="BY583">
        <v>10.258929719999999</v>
      </c>
      <c r="BZ583">
        <v>583.84</v>
      </c>
      <c r="CA583">
        <v>572.75</v>
      </c>
      <c r="CB583">
        <v>625.57971013999997</v>
      </c>
      <c r="CC583">
        <v>543.89102563999995</v>
      </c>
      <c r="CD583">
        <v>554.53846152999995</v>
      </c>
      <c r="CE583">
        <v>431.22</v>
      </c>
      <c r="CF583">
        <v>441.35897435999999</v>
      </c>
      <c r="CG583">
        <v>478.33695652</v>
      </c>
      <c r="CH583">
        <v>405.88141024999999</v>
      </c>
      <c r="CI583">
        <v>416.76</v>
      </c>
      <c r="CJ583">
        <v>152.88</v>
      </c>
      <c r="CK583">
        <v>131.39102564000001</v>
      </c>
      <c r="CL583">
        <v>147.24275362</v>
      </c>
      <c r="CM583">
        <v>138.00961538000001</v>
      </c>
      <c r="CN583">
        <v>147.02000000000001</v>
      </c>
      <c r="CO583">
        <v>3.7397225999999999</v>
      </c>
      <c r="CP583">
        <v>85.365384610000007</v>
      </c>
      <c r="CQ583">
        <v>78.37628205</v>
      </c>
      <c r="CR583">
        <v>12.74583333</v>
      </c>
      <c r="CS583">
        <v>31.96153846</v>
      </c>
      <c r="CT583">
        <v>83.230769230000007</v>
      </c>
      <c r="CU583">
        <v>81.615384610000007</v>
      </c>
      <c r="CV583">
        <v>78.705729160000004</v>
      </c>
      <c r="CW583">
        <v>34.458333330000002</v>
      </c>
      <c r="CX583">
        <v>31.96153846</v>
      </c>
      <c r="CY583">
        <v>67.5</v>
      </c>
      <c r="CZ583">
        <v>73.42307692</v>
      </c>
      <c r="DA583">
        <v>84.576923070000007</v>
      </c>
      <c r="DB583">
        <v>478.62</v>
      </c>
      <c r="DC583">
        <v>31.96153846</v>
      </c>
      <c r="DD583">
        <v>67.5</v>
      </c>
      <c r="DE583">
        <v>73.42307692</v>
      </c>
      <c r="DF583">
        <v>84.576923070000007</v>
      </c>
      <c r="DG583">
        <v>637.53846152999995</v>
      </c>
      <c r="DH583" t="e">
        <v>#N/A</v>
      </c>
      <c r="DI583" t="e">
        <v>#N/A</v>
      </c>
      <c r="DJ583" t="e">
        <v>#N/A</v>
      </c>
      <c r="DK583" t="e">
        <v>#N/A</v>
      </c>
      <c r="DL583" t="e">
        <v>#N/A</v>
      </c>
      <c r="DM583" t="e">
        <v>#N/A</v>
      </c>
      <c r="DN583" t="e">
        <v>#N/A</v>
      </c>
      <c r="DO583" t="e">
        <v>#N/A</v>
      </c>
      <c r="DP583" t="e">
        <v>#N/A</v>
      </c>
      <c r="DQ583" t="e">
        <v>#N/A</v>
      </c>
      <c r="DR583" t="e">
        <v>#N/A</v>
      </c>
      <c r="DS583" t="e">
        <v>#N/A</v>
      </c>
      <c r="DT583" t="e">
        <v>#N/A</v>
      </c>
      <c r="DU583" t="e">
        <v>#N/A</v>
      </c>
      <c r="DV583" t="e">
        <v>#N/A</v>
      </c>
      <c r="DW583" t="e">
        <v>#N/A</v>
      </c>
      <c r="DX583" t="e">
        <v>#N/A</v>
      </c>
      <c r="DY583" t="e">
        <v>#N/A</v>
      </c>
      <c r="DZ583" t="e">
        <v>#N/A</v>
      </c>
      <c r="EA583" t="e">
        <v>#N/A</v>
      </c>
      <c r="EB583" t="e">
        <v>#N/A</v>
      </c>
      <c r="EC583" t="e">
        <v>#N/A</v>
      </c>
    </row>
    <row r="584" spans="1:133" customFormat="1" x14ac:dyDescent="0.25">
      <c r="A584" t="s">
        <v>736</v>
      </c>
      <c r="B584" t="s">
        <v>735</v>
      </c>
      <c r="C584">
        <v>584</v>
      </c>
      <c r="D584">
        <v>267964.25221499999</v>
      </c>
      <c r="E584">
        <v>98.161512250616227</v>
      </c>
      <c r="F584">
        <v>860.46461891021067</v>
      </c>
      <c r="G584">
        <v>83635.313897192435</v>
      </c>
      <c r="H584">
        <v>76.375</v>
      </c>
      <c r="I584">
        <v>25.719267120000001</v>
      </c>
      <c r="J584">
        <v>26.051976499999999</v>
      </c>
      <c r="K584">
        <v>9.0511584999999997</v>
      </c>
      <c r="L584">
        <v>5.5629095</v>
      </c>
      <c r="M584">
        <v>9401.625</v>
      </c>
      <c r="N584">
        <v>6969.625</v>
      </c>
      <c r="O584">
        <v>6621.875</v>
      </c>
      <c r="P584">
        <v>6728.875</v>
      </c>
      <c r="Q584">
        <v>6819.25</v>
      </c>
      <c r="R584">
        <v>6938.625</v>
      </c>
      <c r="S584">
        <v>2432</v>
      </c>
      <c r="T584">
        <v>2105</v>
      </c>
      <c r="U584">
        <v>2183.125</v>
      </c>
      <c r="V584">
        <v>2229.5</v>
      </c>
      <c r="W584">
        <v>2307</v>
      </c>
      <c r="X584">
        <v>21.401378999999999</v>
      </c>
      <c r="Y584">
        <v>0.91370686999999995</v>
      </c>
      <c r="Z584">
        <v>7019.25</v>
      </c>
      <c r="AA584">
        <v>6988.25</v>
      </c>
      <c r="AB584">
        <v>6900.625</v>
      </c>
      <c r="AC584">
        <v>6883.6938</v>
      </c>
      <c r="AD584">
        <v>2608.75</v>
      </c>
      <c r="AE584">
        <v>2796.375</v>
      </c>
      <c r="AF584">
        <v>2949.875</v>
      </c>
      <c r="AG584">
        <v>3130.7071999999998</v>
      </c>
      <c r="AH584">
        <v>67796.226861870004</v>
      </c>
      <c r="AI584">
        <v>12497.818714499999</v>
      </c>
      <c r="AJ584">
        <v>18.798651620000001</v>
      </c>
      <c r="AK584">
        <v>110.16389012</v>
      </c>
      <c r="AL584">
        <v>264937.23651800002</v>
      </c>
      <c r="AM584">
        <v>47.380125</v>
      </c>
      <c r="AN584">
        <v>2.2877152600000001</v>
      </c>
      <c r="AO584">
        <v>11.63650662</v>
      </c>
      <c r="AP584">
        <v>8.9995124999999998</v>
      </c>
      <c r="AQ584">
        <v>4.7481999999999998</v>
      </c>
      <c r="AR584">
        <v>3.6566749999999999</v>
      </c>
      <c r="AS584">
        <v>4.6855624999999996</v>
      </c>
      <c r="AT584">
        <v>3.531625</v>
      </c>
      <c r="AU584">
        <v>371144.88235611998</v>
      </c>
      <c r="AV584">
        <v>300566.01697936998</v>
      </c>
      <c r="AW584">
        <v>296240.69386562001</v>
      </c>
      <c r="AX584">
        <v>313659.95322362002</v>
      </c>
      <c r="AY584">
        <v>327861.40811625001</v>
      </c>
      <c r="AZ584">
        <v>24381.067133</v>
      </c>
      <c r="BA584">
        <v>864.01097712000001</v>
      </c>
      <c r="BB584">
        <v>4696.9185136200003</v>
      </c>
      <c r="BC584">
        <v>80.352269120000003</v>
      </c>
      <c r="BD584">
        <v>269.66630950000001</v>
      </c>
      <c r="BE584">
        <v>120725.47109462001</v>
      </c>
      <c r="BF584">
        <v>95266.241045870003</v>
      </c>
      <c r="BG584">
        <v>6.6034309999999996</v>
      </c>
      <c r="BH584">
        <v>621.25</v>
      </c>
      <c r="BI584">
        <v>584.35416666000003</v>
      </c>
      <c r="BJ584">
        <v>614.72916666000003</v>
      </c>
      <c r="BK584">
        <v>595</v>
      </c>
      <c r="BL584">
        <v>542.375</v>
      </c>
      <c r="BM584">
        <v>16.827934249999998</v>
      </c>
      <c r="BN584">
        <v>5.0124735999999999</v>
      </c>
      <c r="BO584">
        <v>0.48887257000000001</v>
      </c>
      <c r="BP584">
        <v>0.40587000000000001</v>
      </c>
      <c r="BQ584">
        <v>37.2482975</v>
      </c>
      <c r="BR584">
        <v>599.5</v>
      </c>
      <c r="BS584">
        <v>6476.7232606199996</v>
      </c>
      <c r="BT584">
        <v>36177.086527250001</v>
      </c>
      <c r="BU584">
        <v>141505.27857187</v>
      </c>
      <c r="BV584">
        <v>1097209.4126617101</v>
      </c>
      <c r="BW584">
        <v>1495.1358606199999</v>
      </c>
      <c r="BX584">
        <v>62.261237389999998</v>
      </c>
      <c r="BY584">
        <v>10.060820420000001</v>
      </c>
      <c r="BZ584">
        <v>168.07142856999999</v>
      </c>
      <c r="CA584">
        <v>390.40476189999998</v>
      </c>
      <c r="CB584">
        <v>165.79761904</v>
      </c>
      <c r="CC584">
        <v>342.76041665999998</v>
      </c>
      <c r="CD584">
        <v>155</v>
      </c>
      <c r="CE584">
        <v>129.57142856999999</v>
      </c>
      <c r="CF584">
        <v>293.69047619000003</v>
      </c>
      <c r="CG584">
        <v>128.25</v>
      </c>
      <c r="CH584">
        <v>257.17708333000002</v>
      </c>
      <c r="CI584">
        <v>118.85714285</v>
      </c>
      <c r="CJ584">
        <v>37.571428570000002</v>
      </c>
      <c r="CK584">
        <v>96.714285709999999</v>
      </c>
      <c r="CL584">
        <v>37.547619040000001</v>
      </c>
      <c r="CM584">
        <v>85.583333330000002</v>
      </c>
      <c r="CN584">
        <v>36.785714280000001</v>
      </c>
      <c r="CO584">
        <v>3.33646814</v>
      </c>
      <c r="CP584">
        <v>85.5</v>
      </c>
      <c r="CQ584">
        <v>72.449305550000005</v>
      </c>
      <c r="CR584">
        <v>17.571428569999998</v>
      </c>
      <c r="CS584">
        <v>31.875</v>
      </c>
      <c r="CT584">
        <v>87.25</v>
      </c>
      <c r="CU584">
        <v>85</v>
      </c>
      <c r="CV584">
        <v>73.911307960000002</v>
      </c>
      <c r="CW584">
        <v>53.428571419999997</v>
      </c>
      <c r="CX584">
        <v>31</v>
      </c>
      <c r="CY584">
        <v>67.75</v>
      </c>
      <c r="CZ584">
        <v>74.75</v>
      </c>
      <c r="DA584">
        <v>84.25</v>
      </c>
      <c r="DB584">
        <v>665.875</v>
      </c>
      <c r="DC584">
        <v>31</v>
      </c>
      <c r="DD584">
        <v>67.75</v>
      </c>
      <c r="DE584">
        <v>74.75</v>
      </c>
      <c r="DF584">
        <v>84.25</v>
      </c>
      <c r="DG584">
        <v>619.5</v>
      </c>
      <c r="DH584" t="e">
        <v>#N/A</v>
      </c>
      <c r="DI584" t="e">
        <v>#N/A</v>
      </c>
      <c r="DJ584" t="e">
        <v>#N/A</v>
      </c>
      <c r="DK584" t="e">
        <v>#N/A</v>
      </c>
      <c r="DL584" t="e">
        <v>#N/A</v>
      </c>
      <c r="DM584" t="e">
        <v>#N/A</v>
      </c>
      <c r="DN584" t="e">
        <v>#N/A</v>
      </c>
      <c r="DO584" t="e">
        <v>#N/A</v>
      </c>
      <c r="DP584" t="e">
        <v>#N/A</v>
      </c>
      <c r="DQ584" t="e">
        <v>#N/A</v>
      </c>
      <c r="DR584" t="e">
        <v>#N/A</v>
      </c>
      <c r="DS584" t="e">
        <v>#N/A</v>
      </c>
      <c r="DT584" t="e">
        <v>#N/A</v>
      </c>
      <c r="DU584" t="e">
        <v>#N/A</v>
      </c>
      <c r="DV584" t="e">
        <v>#N/A</v>
      </c>
      <c r="DW584" t="e">
        <v>#N/A</v>
      </c>
      <c r="DX584" t="e">
        <v>#N/A</v>
      </c>
      <c r="DY584" t="e">
        <v>#N/A</v>
      </c>
      <c r="DZ584" t="e">
        <v>#N/A</v>
      </c>
      <c r="EA584" t="e">
        <v>#N/A</v>
      </c>
      <c r="EB584" t="e">
        <v>#N/A</v>
      </c>
      <c r="EC584" t="e">
        <v>#N/A</v>
      </c>
    </row>
    <row r="585" spans="1:133" customFormat="1" x14ac:dyDescent="0.25">
      <c r="A585" t="s">
        <v>738</v>
      </c>
      <c r="B585" t="s">
        <v>737</v>
      </c>
      <c r="C585">
        <v>585</v>
      </c>
      <c r="D585">
        <v>238920.22829130775</v>
      </c>
      <c r="E585">
        <v>83.479682366471025</v>
      </c>
      <c r="F585">
        <v>965.43287897121331</v>
      </c>
      <c r="G585">
        <v>53719.729765305354</v>
      </c>
      <c r="H585">
        <v>82.111111109999996</v>
      </c>
      <c r="I585">
        <v>26.15821888</v>
      </c>
      <c r="J585">
        <v>25.091307659999998</v>
      </c>
      <c r="K585">
        <v>10.695838999999999</v>
      </c>
      <c r="L585">
        <v>6.4980185500000003</v>
      </c>
      <c r="M585">
        <v>7722.2222222199998</v>
      </c>
      <c r="N585">
        <v>5646.8888888800002</v>
      </c>
      <c r="O585">
        <v>5539.5555555499996</v>
      </c>
      <c r="P585">
        <v>5572.1111111099999</v>
      </c>
      <c r="Q585">
        <v>5607.3333333299997</v>
      </c>
      <c r="R585">
        <v>5655.5555555499996</v>
      </c>
      <c r="S585">
        <v>2075.3333333300002</v>
      </c>
      <c r="T585">
        <v>1816.55555555</v>
      </c>
      <c r="U585">
        <v>1875.6666666599999</v>
      </c>
      <c r="V585">
        <v>1922.4444444400001</v>
      </c>
      <c r="W585">
        <v>1982.7777777700001</v>
      </c>
      <c r="X585">
        <v>24.835676769999999</v>
      </c>
      <c r="Y585">
        <v>1.0398019999999999</v>
      </c>
      <c r="Z585">
        <v>5656.7777777700003</v>
      </c>
      <c r="AA585">
        <v>5602.6666666600004</v>
      </c>
      <c r="AB585">
        <v>5540.7777777700003</v>
      </c>
      <c r="AC585">
        <v>5504.0067777699996</v>
      </c>
      <c r="AD585">
        <v>2197.2222222199998</v>
      </c>
      <c r="AE585">
        <v>2347.6666666599999</v>
      </c>
      <c r="AF585">
        <v>2452.1111111099999</v>
      </c>
      <c r="AG585">
        <v>2587.6155111100002</v>
      </c>
      <c r="AH585">
        <v>65734.402714769996</v>
      </c>
      <c r="AI585">
        <v>13711.58084977</v>
      </c>
      <c r="AJ585">
        <v>6.91566422</v>
      </c>
      <c r="AK585">
        <v>46.18088255</v>
      </c>
      <c r="AL585">
        <v>251188.89053633</v>
      </c>
      <c r="AM585">
        <v>54.782222220000001</v>
      </c>
      <c r="AN585">
        <v>3.1428213199999999</v>
      </c>
      <c r="AO585">
        <v>9.8893454999999992</v>
      </c>
      <c r="AP585">
        <v>1.68818888</v>
      </c>
      <c r="AQ585">
        <v>1.4729888799999999</v>
      </c>
      <c r="AR585">
        <v>2.4393666600000001</v>
      </c>
      <c r="AS585">
        <v>0.26918888000000002</v>
      </c>
      <c r="AT585">
        <v>-1.3169111099999999</v>
      </c>
      <c r="AU585">
        <v>415606.20512385003</v>
      </c>
      <c r="AV585">
        <v>334095.58810388</v>
      </c>
      <c r="AW585">
        <v>339158.84785655001</v>
      </c>
      <c r="AX585">
        <v>356173.79077611002</v>
      </c>
      <c r="AY585">
        <v>373492.28119776997</v>
      </c>
      <c r="AZ585">
        <v>23582.366001999999</v>
      </c>
      <c r="BA585">
        <v>779.42701454999997</v>
      </c>
      <c r="BB585">
        <v>5167.0760855500002</v>
      </c>
      <c r="BC585">
        <v>220.32792710999999</v>
      </c>
      <c r="BD585">
        <v>377.17847699999999</v>
      </c>
      <c r="BE585">
        <v>113739.98718177</v>
      </c>
      <c r="BF585">
        <v>90177.300233219998</v>
      </c>
      <c r="BG585">
        <v>6.1538659999999998</v>
      </c>
      <c r="BH585">
        <v>555</v>
      </c>
      <c r="BI585">
        <v>457.47222221999999</v>
      </c>
      <c r="BJ585">
        <v>470.65740740000001</v>
      </c>
      <c r="BK585">
        <v>459.88888888000002</v>
      </c>
      <c r="BL585">
        <v>461</v>
      </c>
      <c r="BM585">
        <v>15.72171442</v>
      </c>
      <c r="BN585">
        <v>4.3115567500000003</v>
      </c>
      <c r="BO585">
        <v>0.37881785000000001</v>
      </c>
      <c r="BP585">
        <v>0.49154328000000003</v>
      </c>
      <c r="BQ585">
        <v>36.841166579999999</v>
      </c>
      <c r="BR585">
        <v>540.42857142000003</v>
      </c>
      <c r="BS585">
        <v>7121.56718611</v>
      </c>
      <c r="BT585">
        <v>35915.536400329998</v>
      </c>
      <c r="BU585">
        <v>136593.64222199999</v>
      </c>
      <c r="BV585">
        <v>1020848.09075728</v>
      </c>
      <c r="BW585">
        <v>2467.5741028799998</v>
      </c>
      <c r="BX585">
        <v>81.917882250000005</v>
      </c>
      <c r="BY585">
        <v>10.21025742</v>
      </c>
      <c r="BZ585">
        <v>354.71428571000001</v>
      </c>
      <c r="CA585">
        <v>284.22222221999999</v>
      </c>
      <c r="CB585">
        <v>284.05555555000001</v>
      </c>
      <c r="CC585">
        <v>305.41666665999998</v>
      </c>
      <c r="CD585">
        <v>282.33333333000002</v>
      </c>
      <c r="CE585">
        <v>266.64285713999999</v>
      </c>
      <c r="CF585">
        <v>217.09259259000001</v>
      </c>
      <c r="CG585">
        <v>214.48148148000001</v>
      </c>
      <c r="CH585">
        <v>229.59375</v>
      </c>
      <c r="CI585">
        <v>211</v>
      </c>
      <c r="CJ585">
        <v>88.357142850000002</v>
      </c>
      <c r="CK585">
        <v>67.129629629999997</v>
      </c>
      <c r="CL585">
        <v>69.574074069999995</v>
      </c>
      <c r="CM585">
        <v>75.822916660000004</v>
      </c>
      <c r="CN585">
        <v>70.555555549999994</v>
      </c>
      <c r="CO585">
        <v>3.6375851400000001</v>
      </c>
      <c r="CP585">
        <v>84.833333330000002</v>
      </c>
      <c r="CQ585">
        <v>78.27777777</v>
      </c>
      <c r="CR585">
        <v>18</v>
      </c>
      <c r="CS585">
        <v>30.666666660000001</v>
      </c>
      <c r="CT585">
        <v>82.222222220000006</v>
      </c>
      <c r="CU585">
        <v>82.888888879999996</v>
      </c>
      <c r="CV585">
        <v>79.317460310000001</v>
      </c>
      <c r="CW585">
        <v>83</v>
      </c>
      <c r="CX585">
        <v>30.444444440000002</v>
      </c>
      <c r="CY585">
        <v>72.111111109999996</v>
      </c>
      <c r="CZ585">
        <v>79.77777777</v>
      </c>
      <c r="DA585">
        <v>86.666666660000004</v>
      </c>
      <c r="DB585">
        <v>604.05555555000001</v>
      </c>
      <c r="DC585">
        <v>30.444444440000002</v>
      </c>
      <c r="DD585">
        <v>72.111111109999996</v>
      </c>
      <c r="DE585">
        <v>79.77777777</v>
      </c>
      <c r="DF585">
        <v>86.666666660000004</v>
      </c>
      <c r="DG585">
        <v>716.11111111000002</v>
      </c>
      <c r="DH585" t="e">
        <v>#N/A</v>
      </c>
      <c r="DI585" t="e">
        <v>#N/A</v>
      </c>
      <c r="DJ585" t="e">
        <v>#N/A</v>
      </c>
      <c r="DK585" t="e">
        <v>#N/A</v>
      </c>
      <c r="DL585" t="e">
        <v>#N/A</v>
      </c>
      <c r="DM585" t="e">
        <v>#N/A</v>
      </c>
      <c r="DN585" t="e">
        <v>#N/A</v>
      </c>
      <c r="DO585" t="e">
        <v>#N/A</v>
      </c>
      <c r="DP585" t="e">
        <v>#N/A</v>
      </c>
      <c r="DQ585" t="e">
        <v>#N/A</v>
      </c>
      <c r="DR585" t="e">
        <v>#N/A</v>
      </c>
      <c r="DS585" t="e">
        <v>#N/A</v>
      </c>
      <c r="DT585" t="e">
        <v>#N/A</v>
      </c>
      <c r="DU585" t="e">
        <v>#N/A</v>
      </c>
      <c r="DV585" t="e">
        <v>#N/A</v>
      </c>
      <c r="DW585" t="e">
        <v>#N/A</v>
      </c>
      <c r="DX585" t="e">
        <v>#N/A</v>
      </c>
      <c r="DY585" t="e">
        <v>#N/A</v>
      </c>
      <c r="DZ585" t="e">
        <v>#N/A</v>
      </c>
      <c r="EA585" t="e">
        <v>#N/A</v>
      </c>
      <c r="EB585" t="e">
        <v>#N/A</v>
      </c>
      <c r="EC585" t="e">
        <v>#N/A</v>
      </c>
    </row>
    <row r="586" spans="1:133" customFormat="1" x14ac:dyDescent="0.25">
      <c r="A586" t="s">
        <v>740</v>
      </c>
      <c r="B586" t="s">
        <v>739</v>
      </c>
      <c r="C586">
        <v>586</v>
      </c>
      <c r="D586">
        <v>78409.650833123393</v>
      </c>
      <c r="E586">
        <v>88.441872111287651</v>
      </c>
      <c r="F586">
        <v>1117.5010515062611</v>
      </c>
      <c r="G586">
        <v>126131.1689598052</v>
      </c>
      <c r="H586">
        <v>72.615384610000007</v>
      </c>
      <c r="I586">
        <v>27.2199873</v>
      </c>
      <c r="J586">
        <v>23.421246230000001</v>
      </c>
      <c r="K586">
        <v>10.944357</v>
      </c>
      <c r="L586">
        <v>7.1213192300000001</v>
      </c>
      <c r="M586">
        <v>7593.3076922999999</v>
      </c>
      <c r="N586">
        <v>5477.3076922999999</v>
      </c>
      <c r="O586">
        <v>5355.3846153799996</v>
      </c>
      <c r="P586">
        <v>5402.5384615299999</v>
      </c>
      <c r="Q586">
        <v>5434.9230769200003</v>
      </c>
      <c r="R586">
        <v>5465</v>
      </c>
      <c r="S586">
        <v>2116</v>
      </c>
      <c r="T586">
        <v>1897</v>
      </c>
      <c r="U586">
        <v>1943.6153846100001</v>
      </c>
      <c r="V586">
        <v>1977.3076923000001</v>
      </c>
      <c r="W586">
        <v>2035.76923076</v>
      </c>
      <c r="X586">
        <v>26.262790379999998</v>
      </c>
      <c r="Y586">
        <v>1.23567961</v>
      </c>
      <c r="Z586">
        <v>5506.1538461500004</v>
      </c>
      <c r="AA586">
        <v>5474.4615384600002</v>
      </c>
      <c r="AB586">
        <v>5411.8461538399997</v>
      </c>
      <c r="AC586">
        <v>5358.7624384600003</v>
      </c>
      <c r="AD586">
        <v>2228.1538461499999</v>
      </c>
      <c r="AE586">
        <v>2345.8461538400002</v>
      </c>
      <c r="AF586">
        <v>2433.6923076899998</v>
      </c>
      <c r="AG586">
        <v>2550.42801538</v>
      </c>
      <c r="AH586">
        <v>64801.965182690001</v>
      </c>
      <c r="AI586">
        <v>14032.053199149999</v>
      </c>
      <c r="AJ586">
        <v>-24.545856759999999</v>
      </c>
      <c r="AK586">
        <v>195.36995745999999</v>
      </c>
      <c r="AL586">
        <v>238462.51411423</v>
      </c>
      <c r="AM586">
        <v>47.64392307</v>
      </c>
      <c r="AN586">
        <v>3.7092393100000001</v>
      </c>
      <c r="AO586">
        <v>13.41332416</v>
      </c>
      <c r="AP586">
        <v>-5.0982384600000001</v>
      </c>
      <c r="AQ586">
        <v>-2.87667692</v>
      </c>
      <c r="AR586">
        <v>-4.4406846099999999</v>
      </c>
      <c r="AS586">
        <v>-6.56653076</v>
      </c>
      <c r="AT586">
        <v>-6.1135461500000003</v>
      </c>
      <c r="AU586">
        <v>320642.56147918</v>
      </c>
      <c r="AV586">
        <v>248551.60111433</v>
      </c>
      <c r="AW586">
        <v>272725.46302616003</v>
      </c>
      <c r="AX586">
        <v>274671.40584238002</v>
      </c>
      <c r="AY586">
        <v>336196.54662292002</v>
      </c>
      <c r="AZ586">
        <v>22230.373106759998</v>
      </c>
      <c r="BA586">
        <v>967.09970383999996</v>
      </c>
      <c r="BB586">
        <v>4896.9347704600004</v>
      </c>
      <c r="BC586">
        <v>125.87103953</v>
      </c>
      <c r="BD586">
        <v>140.76559768999999</v>
      </c>
      <c r="BE586">
        <v>100965.51210146</v>
      </c>
      <c r="BF586">
        <v>81998.600246839997</v>
      </c>
      <c r="BG586">
        <v>7.1679294499999999</v>
      </c>
      <c r="BH586">
        <v>273.27272727000002</v>
      </c>
      <c r="BI586">
        <v>533.6875</v>
      </c>
      <c r="BJ586">
        <v>415.64583333000002</v>
      </c>
      <c r="BK586">
        <v>504</v>
      </c>
      <c r="BL586">
        <v>421.23076923000002</v>
      </c>
      <c r="BM586">
        <v>18.413073180000001</v>
      </c>
      <c r="BN586">
        <v>1.38221218</v>
      </c>
      <c r="BO586">
        <v>0.47424100000000002</v>
      </c>
      <c r="BP586">
        <v>0.63328709999999999</v>
      </c>
      <c r="BQ586">
        <v>32.436424780000003</v>
      </c>
      <c r="BR586">
        <v>201.44444444000001</v>
      </c>
      <c r="BS586">
        <v>7705.9975562999998</v>
      </c>
      <c r="BT586">
        <v>36596.455238000002</v>
      </c>
      <c r="BU586">
        <v>134244.28104907001</v>
      </c>
      <c r="BV586">
        <v>1312137.78993836</v>
      </c>
      <c r="BW586">
        <v>2114.1060678399999</v>
      </c>
      <c r="BX586">
        <v>60.348145330000001</v>
      </c>
      <c r="BY586">
        <v>9.3692799999999998</v>
      </c>
      <c r="BZ586">
        <v>127.27272727</v>
      </c>
      <c r="CA586">
        <v>462.66666665999998</v>
      </c>
      <c r="CB586">
        <v>250.09166665999999</v>
      </c>
      <c r="CC586">
        <v>329.54487179</v>
      </c>
      <c r="CD586">
        <v>330.96153845999999</v>
      </c>
      <c r="CE586">
        <v>100.59090909</v>
      </c>
      <c r="CF586">
        <v>362.08333333000002</v>
      </c>
      <c r="CG586">
        <v>195.60833332999999</v>
      </c>
      <c r="CH586">
        <v>273.48611111000002</v>
      </c>
      <c r="CI586">
        <v>253.57692306999999</v>
      </c>
      <c r="CJ586">
        <v>27.136363630000002</v>
      </c>
      <c r="CK586">
        <v>100.58333333</v>
      </c>
      <c r="CL586">
        <v>54.483333330000001</v>
      </c>
      <c r="CM586">
        <v>79.96527777</v>
      </c>
      <c r="CN586">
        <v>76.769230759999999</v>
      </c>
      <c r="CO586">
        <v>3.2160166299999999</v>
      </c>
      <c r="CP586">
        <v>86.875</v>
      </c>
      <c r="CQ586">
        <v>71.837666810000002</v>
      </c>
      <c r="CR586">
        <v>17.309090900000001</v>
      </c>
      <c r="CS586">
        <v>33.23076923</v>
      </c>
      <c r="CT586">
        <v>88.38461538</v>
      </c>
      <c r="CU586">
        <v>88.769230759999999</v>
      </c>
      <c r="CV586">
        <v>70.223447129999997</v>
      </c>
      <c r="CW586">
        <v>49.4375</v>
      </c>
      <c r="CX586">
        <v>31.61538461</v>
      </c>
      <c r="CY586">
        <v>71.769230759999999</v>
      </c>
      <c r="CZ586">
        <v>79.538461530000006</v>
      </c>
      <c r="DA586">
        <v>88.076923070000007</v>
      </c>
      <c r="DB586">
        <v>668.84615384000006</v>
      </c>
      <c r="DC586">
        <v>31.61538461</v>
      </c>
      <c r="DD586">
        <v>71.769230759999999</v>
      </c>
      <c r="DE586">
        <v>79.538461530000006</v>
      </c>
      <c r="DF586">
        <v>88.076923070000007</v>
      </c>
      <c r="DG586">
        <v>789</v>
      </c>
      <c r="DH586" t="e">
        <v>#N/A</v>
      </c>
      <c r="DI586" t="e">
        <v>#N/A</v>
      </c>
      <c r="DJ586" t="e">
        <v>#N/A</v>
      </c>
      <c r="DK586" t="e">
        <v>#N/A</v>
      </c>
      <c r="DL586" t="e">
        <v>#N/A</v>
      </c>
      <c r="DM586" t="e">
        <v>#N/A</v>
      </c>
      <c r="DN586" t="e">
        <v>#N/A</v>
      </c>
      <c r="DO586" t="e">
        <v>#N/A</v>
      </c>
      <c r="DP586" t="e">
        <v>#N/A</v>
      </c>
      <c r="DQ586" t="e">
        <v>#N/A</v>
      </c>
      <c r="DR586" t="e">
        <v>#N/A</v>
      </c>
      <c r="DS586" t="e">
        <v>#N/A</v>
      </c>
      <c r="DT586" t="e">
        <v>#N/A</v>
      </c>
      <c r="DU586" t="e">
        <v>#N/A</v>
      </c>
      <c r="DV586" t="e">
        <v>#N/A</v>
      </c>
      <c r="DW586" t="e">
        <v>#N/A</v>
      </c>
      <c r="DX586" t="e">
        <v>#N/A</v>
      </c>
      <c r="DY586" t="e">
        <v>#N/A</v>
      </c>
      <c r="DZ586" t="e">
        <v>#N/A</v>
      </c>
      <c r="EA586" t="e">
        <v>#N/A</v>
      </c>
      <c r="EB586" t="e">
        <v>#N/A</v>
      </c>
      <c r="EC586" t="e">
        <v>#N/A</v>
      </c>
    </row>
    <row r="587" spans="1:133" customFormat="1" x14ac:dyDescent="0.25">
      <c r="A587" t="s">
        <v>742</v>
      </c>
      <c r="B587" t="s">
        <v>741</v>
      </c>
      <c r="C587">
        <v>587</v>
      </c>
      <c r="D587">
        <v>141979.88477962406</v>
      </c>
      <c r="E587">
        <v>71.817482487328974</v>
      </c>
      <c r="F587">
        <v>1120.0619724658166</v>
      </c>
      <c r="G587">
        <v>47196.994587216897</v>
      </c>
      <c r="H587">
        <v>79.307692299999999</v>
      </c>
      <c r="I587">
        <v>27.50786476</v>
      </c>
      <c r="J587">
        <v>20.58547561</v>
      </c>
      <c r="K587">
        <v>8.6898428400000007</v>
      </c>
      <c r="L587">
        <v>6.1633383799999999</v>
      </c>
      <c r="M587">
        <v>6004.9230769200003</v>
      </c>
      <c r="N587">
        <v>4292.0769230699998</v>
      </c>
      <c r="O587">
        <v>4168.3846153799996</v>
      </c>
      <c r="P587">
        <v>4203.4615384600002</v>
      </c>
      <c r="Q587">
        <v>4246.3076922999999</v>
      </c>
      <c r="R587">
        <v>4284.8461538399997</v>
      </c>
      <c r="S587">
        <v>1712.8461538399999</v>
      </c>
      <c r="T587">
        <v>1569.5384615299999</v>
      </c>
      <c r="U587">
        <v>1608.5384615299999</v>
      </c>
      <c r="V587">
        <v>1619.07692307</v>
      </c>
      <c r="W587">
        <v>1650.07692307</v>
      </c>
      <c r="X587">
        <v>22.36899176</v>
      </c>
      <c r="Y587">
        <v>1.1567816099999999</v>
      </c>
      <c r="Z587">
        <v>4283.0769230699998</v>
      </c>
      <c r="AA587">
        <v>4262.4615384600002</v>
      </c>
      <c r="AB587">
        <v>4231.2307692300001</v>
      </c>
      <c r="AC587">
        <v>4204.6167923000003</v>
      </c>
      <c r="AD587">
        <v>1804.69230769</v>
      </c>
      <c r="AE587">
        <v>1891.38461538</v>
      </c>
      <c r="AF587">
        <v>1949.4615384599999</v>
      </c>
      <c r="AG587">
        <v>2034.69306153</v>
      </c>
      <c r="AH587">
        <v>67087.69646069</v>
      </c>
      <c r="AI587">
        <v>12570.670533529999</v>
      </c>
      <c r="AJ587">
        <v>6.7709889199999997</v>
      </c>
      <c r="AK587">
        <v>101.07354261</v>
      </c>
      <c r="AL587">
        <v>244750.83976623</v>
      </c>
      <c r="AM587">
        <v>52.146846150000002</v>
      </c>
      <c r="AN587">
        <v>2.5291662000000001</v>
      </c>
      <c r="AO587">
        <v>10.175436810000001</v>
      </c>
      <c r="AP587">
        <v>2.0515615299999999</v>
      </c>
      <c r="AQ587">
        <v>7.4456846099999998</v>
      </c>
      <c r="AR587">
        <v>2.5753615299999999</v>
      </c>
      <c r="AS587">
        <v>1.0829538400000001</v>
      </c>
      <c r="AT587">
        <v>1.88062307</v>
      </c>
      <c r="AU587">
        <v>399396.24060125003</v>
      </c>
      <c r="AV587">
        <v>314218.76896492002</v>
      </c>
      <c r="AW587">
        <v>327910.45607383997</v>
      </c>
      <c r="AX587">
        <v>374455.3743653</v>
      </c>
      <c r="AY587">
        <v>380194.04269422998</v>
      </c>
      <c r="AZ587">
        <v>25280.987736300001</v>
      </c>
      <c r="BA587">
        <v>804.81694045999996</v>
      </c>
      <c r="BB587">
        <v>4885.3487959200002</v>
      </c>
      <c r="BC587">
        <v>138.00011938</v>
      </c>
      <c r="BD587">
        <v>62.507489149999998</v>
      </c>
      <c r="BE587">
        <v>111798.49960707</v>
      </c>
      <c r="BF587">
        <v>92551.823273920003</v>
      </c>
      <c r="BG587">
        <v>6.3921116600000003</v>
      </c>
      <c r="BH587">
        <v>398.16666665999998</v>
      </c>
      <c r="BI587">
        <v>435.39743589</v>
      </c>
      <c r="BJ587">
        <v>430.85897434999998</v>
      </c>
      <c r="BK587">
        <v>400.69230769000001</v>
      </c>
      <c r="BL587">
        <v>394.53846153000001</v>
      </c>
      <c r="BM587">
        <v>16.473711250000001</v>
      </c>
      <c r="BN587">
        <v>1.3296915</v>
      </c>
      <c r="BO587">
        <v>0.4446466</v>
      </c>
      <c r="BP587">
        <v>0.57866863000000002</v>
      </c>
      <c r="BQ587">
        <v>30.07411243</v>
      </c>
      <c r="BR587">
        <v>393.41666665999998</v>
      </c>
      <c r="BS587">
        <v>6578.8695983799998</v>
      </c>
      <c r="BT587">
        <v>35668.592607229999</v>
      </c>
      <c r="BU587">
        <v>129699.92114429999</v>
      </c>
      <c r="BV587">
        <v>1012477.36769466</v>
      </c>
      <c r="BW587">
        <v>1930.54293069</v>
      </c>
      <c r="BX587">
        <v>43.693487570000002</v>
      </c>
      <c r="BY587">
        <v>10.390118409999999</v>
      </c>
      <c r="BZ587">
        <v>245.625</v>
      </c>
      <c r="CA587">
        <v>249.90384614999999</v>
      </c>
      <c r="CB587">
        <v>270.21527777</v>
      </c>
      <c r="CC587">
        <v>244.55769230000001</v>
      </c>
      <c r="CD587">
        <v>236.69230769000001</v>
      </c>
      <c r="CE587">
        <v>194.95833332999999</v>
      </c>
      <c r="CF587">
        <v>200.27564101999999</v>
      </c>
      <c r="CG587">
        <v>215.33333332999999</v>
      </c>
      <c r="CH587">
        <v>194.6025641</v>
      </c>
      <c r="CI587">
        <v>187.80769230000001</v>
      </c>
      <c r="CJ587">
        <v>50.708333330000002</v>
      </c>
      <c r="CK587">
        <v>49.628205119999997</v>
      </c>
      <c r="CL587">
        <v>54.881944439999998</v>
      </c>
      <c r="CM587">
        <v>49.955128199999997</v>
      </c>
      <c r="CN587">
        <v>49.38461538</v>
      </c>
      <c r="CO587">
        <v>3.5739480800000001</v>
      </c>
      <c r="CP587">
        <v>86.92307692</v>
      </c>
      <c r="CQ587">
        <v>80.034722220000006</v>
      </c>
      <c r="CR587">
        <v>15.9</v>
      </c>
      <c r="CS587">
        <v>36.307692299999999</v>
      </c>
      <c r="CT587">
        <v>90.38461538</v>
      </c>
      <c r="CU587">
        <v>88.769230759999999</v>
      </c>
      <c r="CV587">
        <v>78.225694439999998</v>
      </c>
      <c r="CW587">
        <v>67.875</v>
      </c>
      <c r="CX587">
        <v>31.307692299999999</v>
      </c>
      <c r="CY587">
        <v>70.92307692</v>
      </c>
      <c r="CZ587">
        <v>79</v>
      </c>
      <c r="DA587">
        <v>86.769230759999999</v>
      </c>
      <c r="DB587">
        <v>669.30769229999999</v>
      </c>
      <c r="DC587">
        <v>31.307692299999999</v>
      </c>
      <c r="DD587">
        <v>70.92307692</v>
      </c>
      <c r="DE587">
        <v>79</v>
      </c>
      <c r="DF587">
        <v>86.769230759999999</v>
      </c>
      <c r="DG587">
        <v>706.23076922999996</v>
      </c>
      <c r="DH587" t="e">
        <v>#N/A</v>
      </c>
      <c r="DI587" t="e">
        <v>#N/A</v>
      </c>
      <c r="DJ587" t="e">
        <v>#N/A</v>
      </c>
      <c r="DK587" t="e">
        <v>#N/A</v>
      </c>
      <c r="DL587" t="e">
        <v>#N/A</v>
      </c>
      <c r="DM587" t="e">
        <v>#N/A</v>
      </c>
      <c r="DN587" t="e">
        <v>#N/A</v>
      </c>
      <c r="DO587" t="e">
        <v>#N/A</v>
      </c>
      <c r="DP587" t="e">
        <v>#N/A</v>
      </c>
      <c r="DQ587" t="e">
        <v>#N/A</v>
      </c>
      <c r="DR587" t="e">
        <v>#N/A</v>
      </c>
      <c r="DS587" t="e">
        <v>#N/A</v>
      </c>
      <c r="DT587" t="e">
        <v>#N/A</v>
      </c>
      <c r="DU587" t="e">
        <v>#N/A</v>
      </c>
      <c r="DV587" t="e">
        <v>#N/A</v>
      </c>
      <c r="DW587" t="e">
        <v>#N/A</v>
      </c>
      <c r="DX587" t="e">
        <v>#N/A</v>
      </c>
      <c r="DY587" t="e">
        <v>#N/A</v>
      </c>
      <c r="DZ587" t="e">
        <v>#N/A</v>
      </c>
      <c r="EA587" t="e">
        <v>#N/A</v>
      </c>
      <c r="EB587" t="e">
        <v>#N/A</v>
      </c>
      <c r="EC587" t="e">
        <v>#N/A</v>
      </c>
    </row>
    <row r="588" spans="1:133" customFormat="1" x14ac:dyDescent="0.25">
      <c r="A588" t="s">
        <v>744</v>
      </c>
      <c r="B588" t="s">
        <v>743</v>
      </c>
      <c r="C588">
        <v>588</v>
      </c>
      <c r="D588">
        <v>187980.97737984001</v>
      </c>
      <c r="E588">
        <v>114.94180826953772</v>
      </c>
      <c r="F588">
        <v>793.7536541767571</v>
      </c>
      <c r="G588">
        <v>53170.197911292693</v>
      </c>
      <c r="H588">
        <v>75.75</v>
      </c>
      <c r="I588">
        <v>28.446036500000002</v>
      </c>
      <c r="J588">
        <v>19.66320412</v>
      </c>
      <c r="K588">
        <v>9.7842326199999992</v>
      </c>
      <c r="L588">
        <v>6.7284217499999999</v>
      </c>
      <c r="M588">
        <v>5489.875</v>
      </c>
      <c r="N588">
        <v>3929.625</v>
      </c>
      <c r="O588">
        <v>3813.875</v>
      </c>
      <c r="P588">
        <v>3851.875</v>
      </c>
      <c r="Q588">
        <v>3884.25</v>
      </c>
      <c r="R588">
        <v>3930.625</v>
      </c>
      <c r="S588">
        <v>1560.25</v>
      </c>
      <c r="T588">
        <v>1460.5</v>
      </c>
      <c r="U588">
        <v>1486.25</v>
      </c>
      <c r="V588">
        <v>1487.625</v>
      </c>
      <c r="W588">
        <v>1512.375</v>
      </c>
      <c r="X588">
        <v>23.623649369999999</v>
      </c>
      <c r="Y588">
        <v>1.3444108699999999</v>
      </c>
      <c r="Z588">
        <v>3918.25</v>
      </c>
      <c r="AA588">
        <v>3892</v>
      </c>
      <c r="AB588">
        <v>3816.375</v>
      </c>
      <c r="AC588">
        <v>3783.8340250000001</v>
      </c>
      <c r="AD588">
        <v>1658.875</v>
      </c>
      <c r="AE588">
        <v>1738.5</v>
      </c>
      <c r="AF588">
        <v>1789.875</v>
      </c>
      <c r="AG588">
        <v>1866.0929874999999</v>
      </c>
      <c r="AH588">
        <v>72102.120311620005</v>
      </c>
      <c r="AI588">
        <v>14473.16194312</v>
      </c>
      <c r="AJ588">
        <v>-0.54149336999999997</v>
      </c>
      <c r="AK588">
        <v>121.32000562</v>
      </c>
      <c r="AL588">
        <v>253505.81557924999</v>
      </c>
      <c r="AM588">
        <v>55.856625000000001</v>
      </c>
      <c r="AN588">
        <v>1.8521163899999999</v>
      </c>
      <c r="AO588">
        <v>11.597284</v>
      </c>
      <c r="AP588">
        <v>3.6736749999999998</v>
      </c>
      <c r="AQ588">
        <v>4.4133125</v>
      </c>
      <c r="AR588">
        <v>5.1734999999999998</v>
      </c>
      <c r="AS588">
        <v>3.6042125</v>
      </c>
      <c r="AT588">
        <v>2.299925</v>
      </c>
      <c r="AU588">
        <v>380639.25436471001</v>
      </c>
      <c r="AV588">
        <v>330038.83333062002</v>
      </c>
      <c r="AW588">
        <v>331686.988625</v>
      </c>
      <c r="AX588">
        <v>361121.60232662002</v>
      </c>
      <c r="AY588">
        <v>375298.98074412002</v>
      </c>
      <c r="AZ588">
        <v>27727.986398000001</v>
      </c>
      <c r="BA588">
        <v>719.81538487</v>
      </c>
      <c r="BB588">
        <v>5701.5466034999999</v>
      </c>
      <c r="BC588">
        <v>115.37148637</v>
      </c>
      <c r="BD588">
        <v>124.35175624999999</v>
      </c>
      <c r="BE588">
        <v>113389.70907312</v>
      </c>
      <c r="BF588">
        <v>97599.969105619995</v>
      </c>
      <c r="BG588">
        <v>7.1078111399999999</v>
      </c>
      <c r="BH588">
        <v>392</v>
      </c>
      <c r="BI588">
        <v>369.89583333000002</v>
      </c>
      <c r="BJ588">
        <v>383.01041665999998</v>
      </c>
      <c r="BK588">
        <v>367</v>
      </c>
      <c r="BL588">
        <v>361.375</v>
      </c>
      <c r="BM588">
        <v>18.247720000000001</v>
      </c>
      <c r="BN588">
        <v>4.8392895999999999</v>
      </c>
      <c r="BO588">
        <v>0.41540357</v>
      </c>
      <c r="BP588">
        <v>0.35863932999999998</v>
      </c>
      <c r="BQ588">
        <v>38.774954080000001</v>
      </c>
      <c r="BR588">
        <v>404</v>
      </c>
      <c r="BS588">
        <v>7690.7952434999997</v>
      </c>
      <c r="BT588">
        <v>39079.220421869999</v>
      </c>
      <c r="BU588">
        <v>137385.01553212001</v>
      </c>
      <c r="BV588">
        <v>1147995.96189085</v>
      </c>
      <c r="BW588">
        <v>2014.5087393700001</v>
      </c>
      <c r="BX588">
        <v>73.692594139999997</v>
      </c>
      <c r="BY588">
        <v>10.299911850000001</v>
      </c>
      <c r="BZ588">
        <v>208</v>
      </c>
      <c r="CA588">
        <v>224.03125</v>
      </c>
      <c r="CB588">
        <v>222.47916666</v>
      </c>
      <c r="CC588">
        <v>216.625</v>
      </c>
      <c r="CD588">
        <v>204.8125</v>
      </c>
      <c r="CE588">
        <v>167.64285713999999</v>
      </c>
      <c r="CF588">
        <v>203.33333332999999</v>
      </c>
      <c r="CG588">
        <v>182.64583332999999</v>
      </c>
      <c r="CH588">
        <v>176.90625</v>
      </c>
      <c r="CI588">
        <v>166.1875</v>
      </c>
      <c r="CJ588">
        <v>39.857142850000002</v>
      </c>
      <c r="CK588">
        <v>43.285714280000001</v>
      </c>
      <c r="CL588">
        <v>39.833333330000002</v>
      </c>
      <c r="CM588">
        <v>39.71875</v>
      </c>
      <c r="CN588">
        <v>37.75</v>
      </c>
      <c r="CO588">
        <v>3.54082257</v>
      </c>
      <c r="CP588">
        <v>87.9375</v>
      </c>
      <c r="CQ588">
        <v>69.361111109999996</v>
      </c>
      <c r="CR588">
        <v>15.185</v>
      </c>
      <c r="CS588">
        <v>31.875</v>
      </c>
      <c r="CT588">
        <v>90</v>
      </c>
      <c r="CU588">
        <v>86.875</v>
      </c>
      <c r="CV588">
        <v>75.555555560000002</v>
      </c>
      <c r="CW588">
        <v>46.285714280000001</v>
      </c>
      <c r="CX588">
        <v>29.375</v>
      </c>
      <c r="CY588">
        <v>68.875</v>
      </c>
      <c r="CZ588">
        <v>79.875</v>
      </c>
      <c r="DA588">
        <v>89.5</v>
      </c>
      <c r="DB588">
        <v>722.92857142000003</v>
      </c>
      <c r="DC588">
        <v>29.375</v>
      </c>
      <c r="DD588">
        <v>68.875</v>
      </c>
      <c r="DE588">
        <v>79.875</v>
      </c>
      <c r="DF588">
        <v>89.5</v>
      </c>
      <c r="DG588">
        <v>885.5</v>
      </c>
      <c r="DH588" t="e">
        <v>#N/A</v>
      </c>
      <c r="DI588" t="e">
        <v>#N/A</v>
      </c>
      <c r="DJ588" t="e">
        <v>#N/A</v>
      </c>
      <c r="DK588" t="e">
        <v>#N/A</v>
      </c>
      <c r="DL588" t="e">
        <v>#N/A</v>
      </c>
      <c r="DM588" t="e">
        <v>#N/A</v>
      </c>
      <c r="DN588" t="e">
        <v>#N/A</v>
      </c>
      <c r="DO588" t="e">
        <v>#N/A</v>
      </c>
      <c r="DP588" t="e">
        <v>#N/A</v>
      </c>
      <c r="DQ588" t="e">
        <v>#N/A</v>
      </c>
      <c r="DR588" t="e">
        <v>#N/A</v>
      </c>
      <c r="DS588" t="e">
        <v>#N/A</v>
      </c>
      <c r="DT588" t="e">
        <v>#N/A</v>
      </c>
      <c r="DU588" t="e">
        <v>#N/A</v>
      </c>
      <c r="DV588" t="e">
        <v>#N/A</v>
      </c>
      <c r="DW588" t="e">
        <v>#N/A</v>
      </c>
      <c r="DX588" t="e">
        <v>#N/A</v>
      </c>
      <c r="DY588" t="e">
        <v>#N/A</v>
      </c>
      <c r="DZ588" t="e">
        <v>#N/A</v>
      </c>
      <c r="EA588" t="e">
        <v>#N/A</v>
      </c>
      <c r="EB588" t="e">
        <v>#N/A</v>
      </c>
      <c r="EC588" t="e">
        <v>#N/A</v>
      </c>
    </row>
    <row r="589" spans="1:133" customFormat="1" x14ac:dyDescent="0.25">
      <c r="A589" t="s">
        <v>746</v>
      </c>
      <c r="B589" t="s">
        <v>745</v>
      </c>
      <c r="C589">
        <v>589</v>
      </c>
      <c r="D589">
        <v>171293.99240428035</v>
      </c>
      <c r="E589">
        <v>96.326963761907109</v>
      </c>
      <c r="F589">
        <v>962.75509705275022</v>
      </c>
      <c r="G589">
        <v>53122.531192660434</v>
      </c>
      <c r="H589">
        <v>74</v>
      </c>
      <c r="I589">
        <v>27.83618616</v>
      </c>
      <c r="J589">
        <v>21.643866750000001</v>
      </c>
      <c r="K589">
        <v>11.945117829999999</v>
      </c>
      <c r="L589">
        <v>7.6850713300000004</v>
      </c>
      <c r="M589">
        <v>5308.5</v>
      </c>
      <c r="N589">
        <v>3818.75</v>
      </c>
      <c r="O589">
        <v>3703.25</v>
      </c>
      <c r="P589">
        <v>3738.5</v>
      </c>
      <c r="Q589">
        <v>3786.25</v>
      </c>
      <c r="R589">
        <v>3827.8333333300002</v>
      </c>
      <c r="S589">
        <v>1489.75</v>
      </c>
      <c r="T589">
        <v>1324.9166666599999</v>
      </c>
      <c r="U589">
        <v>1373.25</v>
      </c>
      <c r="V589">
        <v>1396.75</v>
      </c>
      <c r="W589">
        <v>1433.6666666599999</v>
      </c>
      <c r="X589">
        <v>27.69033683</v>
      </c>
      <c r="Y589">
        <v>1.27643091</v>
      </c>
      <c r="Z589">
        <v>3800.5833333300002</v>
      </c>
      <c r="AA589">
        <v>3780.4166666599999</v>
      </c>
      <c r="AB589">
        <v>3712.8333333300002</v>
      </c>
      <c r="AC589">
        <v>3686.4780000000001</v>
      </c>
      <c r="AD589">
        <v>1568.58333333</v>
      </c>
      <c r="AE589">
        <v>1645.1666666599999</v>
      </c>
      <c r="AF589">
        <v>1700.9166666599999</v>
      </c>
      <c r="AG589">
        <v>1789.2141333300001</v>
      </c>
      <c r="AH589">
        <v>72518.164382660005</v>
      </c>
      <c r="AI589">
        <v>16978.751211999999</v>
      </c>
      <c r="AJ589">
        <v>20.729151999999999</v>
      </c>
      <c r="AK589">
        <v>140.06408099999999</v>
      </c>
      <c r="AL589">
        <v>261451.77171633</v>
      </c>
      <c r="AM589">
        <v>50.944083329999998</v>
      </c>
      <c r="AN589">
        <v>2.2487012000000002</v>
      </c>
      <c r="AO589">
        <v>18.127240910000001</v>
      </c>
      <c r="AP589">
        <v>6.6597916599999998</v>
      </c>
      <c r="AQ589">
        <v>1.52115</v>
      </c>
      <c r="AR589">
        <v>3.0022666600000001</v>
      </c>
      <c r="AS589">
        <v>4.5591083299999999</v>
      </c>
      <c r="AT589">
        <v>7.2492166600000001</v>
      </c>
      <c r="AU589">
        <v>417312.12493845</v>
      </c>
      <c r="AV589">
        <v>319695.03043841</v>
      </c>
      <c r="AW589">
        <v>332641.97334949998</v>
      </c>
      <c r="AX589">
        <v>367305.98635065998</v>
      </c>
      <c r="AY589">
        <v>422460.883409</v>
      </c>
      <c r="AZ589">
        <v>28501.47660025</v>
      </c>
      <c r="BA589">
        <v>860.08951082999999</v>
      </c>
      <c r="BB589">
        <v>6939.3908663299999</v>
      </c>
      <c r="BC589">
        <v>147.26553032999999</v>
      </c>
      <c r="BD589">
        <v>331.48070382999998</v>
      </c>
      <c r="BE589">
        <v>122325.81029608</v>
      </c>
      <c r="BF589">
        <v>103017.56751525</v>
      </c>
      <c r="BG589">
        <v>6.9991992700000001</v>
      </c>
      <c r="BH589">
        <v>395.18181817999999</v>
      </c>
      <c r="BI589">
        <v>392.9375</v>
      </c>
      <c r="BJ589">
        <v>395.01388888999998</v>
      </c>
      <c r="BK589">
        <v>383.83333333000002</v>
      </c>
      <c r="BL589">
        <v>364.5</v>
      </c>
      <c r="BM589">
        <v>17.951700809999998</v>
      </c>
      <c r="BN589">
        <v>4.1517673000000004</v>
      </c>
      <c r="BO589">
        <v>0.38268644000000002</v>
      </c>
      <c r="BP589">
        <v>0.56064044000000002</v>
      </c>
      <c r="BQ589">
        <v>39.471969090000002</v>
      </c>
      <c r="BR589">
        <v>361.63636363000001</v>
      </c>
      <c r="BS589">
        <v>8560.3939895000003</v>
      </c>
      <c r="BT589">
        <v>37746.08186975</v>
      </c>
      <c r="BU589">
        <v>136121.05976708001</v>
      </c>
      <c r="BV589">
        <v>1165993.8353373599</v>
      </c>
      <c r="BW589">
        <v>1849.9433529099999</v>
      </c>
      <c r="BX589">
        <v>60.580746699999999</v>
      </c>
      <c r="BY589">
        <v>9.5298467200000001</v>
      </c>
      <c r="BZ589">
        <v>184.86363635999999</v>
      </c>
      <c r="CA589">
        <v>177.95</v>
      </c>
      <c r="CB589">
        <v>172.81060606</v>
      </c>
      <c r="CC589">
        <v>171.33333332999999</v>
      </c>
      <c r="CD589">
        <v>179.45833332999999</v>
      </c>
      <c r="CE589">
        <v>147.95454545000001</v>
      </c>
      <c r="CF589">
        <v>143.24166665999999</v>
      </c>
      <c r="CG589">
        <v>138.24999998999999</v>
      </c>
      <c r="CH589">
        <v>136.17361111</v>
      </c>
      <c r="CI589">
        <v>141.45833332999999</v>
      </c>
      <c r="CJ589">
        <v>37.045454540000001</v>
      </c>
      <c r="CK589">
        <v>34.708333330000002</v>
      </c>
      <c r="CL589">
        <v>34.560606059999998</v>
      </c>
      <c r="CM589">
        <v>35.159722219999999</v>
      </c>
      <c r="CN589">
        <v>37.625</v>
      </c>
      <c r="CO589">
        <v>3.2549137199999998</v>
      </c>
      <c r="CP589">
        <v>86.375</v>
      </c>
      <c r="CQ589">
        <v>77.805555549999994</v>
      </c>
      <c r="CR589">
        <v>14.857142850000001</v>
      </c>
      <c r="CS589">
        <v>31.75</v>
      </c>
      <c r="CT589">
        <v>89.833333330000002</v>
      </c>
      <c r="CU589">
        <v>87.25</v>
      </c>
      <c r="CV589">
        <v>79.958333330000002</v>
      </c>
      <c r="CW589">
        <v>56.166666659999997</v>
      </c>
      <c r="CX589">
        <v>30.75</v>
      </c>
      <c r="CY589">
        <v>71.5</v>
      </c>
      <c r="CZ589">
        <v>79.916666660000004</v>
      </c>
      <c r="DA589">
        <v>88.75</v>
      </c>
      <c r="DB589">
        <v>664.41666666000003</v>
      </c>
      <c r="DC589">
        <v>30.75</v>
      </c>
      <c r="DD589">
        <v>71.5</v>
      </c>
      <c r="DE589">
        <v>79.916666660000004</v>
      </c>
      <c r="DF589">
        <v>88.75</v>
      </c>
      <c r="DG589">
        <v>863.83333332999996</v>
      </c>
      <c r="DH589" t="e">
        <v>#N/A</v>
      </c>
      <c r="DI589" t="e">
        <v>#N/A</v>
      </c>
      <c r="DJ589" t="e">
        <v>#N/A</v>
      </c>
      <c r="DK589" t="e">
        <v>#N/A</v>
      </c>
      <c r="DL589" t="e">
        <v>#N/A</v>
      </c>
      <c r="DM589" t="e">
        <v>#N/A</v>
      </c>
      <c r="DN589" t="e">
        <v>#N/A</v>
      </c>
      <c r="DO589" t="e">
        <v>#N/A</v>
      </c>
      <c r="DP589" t="e">
        <v>#N/A</v>
      </c>
      <c r="DQ589" t="e">
        <v>#N/A</v>
      </c>
      <c r="DR589" t="e">
        <v>#N/A</v>
      </c>
      <c r="DS589" t="e">
        <v>#N/A</v>
      </c>
      <c r="DT589" t="e">
        <v>#N/A</v>
      </c>
      <c r="DU589" t="e">
        <v>#N/A</v>
      </c>
      <c r="DV589" t="e">
        <v>#N/A</v>
      </c>
      <c r="DW589" t="e">
        <v>#N/A</v>
      </c>
      <c r="DX589" t="e">
        <v>#N/A</v>
      </c>
      <c r="DY589" t="e">
        <v>#N/A</v>
      </c>
      <c r="DZ589" t="e">
        <v>#N/A</v>
      </c>
      <c r="EA589" t="e">
        <v>#N/A</v>
      </c>
      <c r="EB589" t="e">
        <v>#N/A</v>
      </c>
      <c r="EC589" t="e">
        <v>#N/A</v>
      </c>
    </row>
    <row r="590" spans="1:133" customFormat="1" x14ac:dyDescent="0.25">
      <c r="A590" t="s">
        <v>748</v>
      </c>
      <c r="B590" t="s">
        <v>747</v>
      </c>
      <c r="C590">
        <v>590</v>
      </c>
      <c r="D590">
        <v>522864.0000479999</v>
      </c>
      <c r="E590">
        <v>119.7488269898891</v>
      </c>
      <c r="F590">
        <v>579.99594535471601</v>
      </c>
      <c r="G590">
        <v>58917.057911571203</v>
      </c>
      <c r="H590">
        <v>64</v>
      </c>
      <c r="I590">
        <v>26.703679000000001</v>
      </c>
      <c r="J590">
        <v>27.557805999999999</v>
      </c>
      <c r="K590">
        <v>11.828747</v>
      </c>
      <c r="L590">
        <v>7.1551169999999997</v>
      </c>
      <c r="M590">
        <v>16391</v>
      </c>
      <c r="N590">
        <v>12014</v>
      </c>
      <c r="O590">
        <v>11335</v>
      </c>
      <c r="P590">
        <v>11466</v>
      </c>
      <c r="Q590">
        <v>11743</v>
      </c>
      <c r="R590">
        <v>11991</v>
      </c>
      <c r="S590">
        <v>4377</v>
      </c>
      <c r="T590">
        <v>3669</v>
      </c>
      <c r="U590">
        <v>3813</v>
      </c>
      <c r="V590">
        <v>3949</v>
      </c>
      <c r="W590">
        <v>4124</v>
      </c>
      <c r="X590">
        <v>26.794501</v>
      </c>
      <c r="Y590">
        <v>1.191702</v>
      </c>
      <c r="Z590">
        <v>11935</v>
      </c>
      <c r="AA590">
        <v>11896</v>
      </c>
      <c r="AB590">
        <v>11876</v>
      </c>
      <c r="AC590">
        <v>11845.5298</v>
      </c>
      <c r="AD590">
        <v>4596</v>
      </c>
      <c r="AE590">
        <v>4834</v>
      </c>
      <c r="AF590">
        <v>5125</v>
      </c>
      <c r="AG590">
        <v>5551.3298000000004</v>
      </c>
      <c r="AH590">
        <v>59988.469281999998</v>
      </c>
      <c r="AI590">
        <v>13644.058653</v>
      </c>
      <c r="AJ590">
        <v>-80.502617999999998</v>
      </c>
      <c r="AK590">
        <v>28.558350999999998</v>
      </c>
      <c r="AL590">
        <v>224644.96230300001</v>
      </c>
      <c r="AM590">
        <v>59.036000000000001</v>
      </c>
      <c r="AN590">
        <v>5.0524017499999996</v>
      </c>
      <c r="AO590">
        <v>9.1208589999999994</v>
      </c>
      <c r="AP590">
        <v>-8.7966999999999995</v>
      </c>
      <c r="AQ590">
        <v>-7.2826000000000004</v>
      </c>
      <c r="AR590">
        <v>-7.2073999999999998</v>
      </c>
      <c r="AS590">
        <v>-5.2153999999999998</v>
      </c>
      <c r="AT590">
        <v>-5.7821999999999996</v>
      </c>
      <c r="AU590">
        <v>290756.471716</v>
      </c>
      <c r="AV590">
        <v>258272.17125399999</v>
      </c>
      <c r="AW590">
        <v>244519.95332599999</v>
      </c>
      <c r="AX590">
        <v>271602.30547600001</v>
      </c>
      <c r="AY590">
        <v>297596.57947699999</v>
      </c>
      <c r="AZ590">
        <v>18501.555732000001</v>
      </c>
      <c r="BA590">
        <v>717.03202399999998</v>
      </c>
      <c r="BB590">
        <v>4297.3043660000003</v>
      </c>
      <c r="BC590">
        <v>33.037450999999997</v>
      </c>
      <c r="BD590">
        <v>809.08243800000002</v>
      </c>
      <c r="BE590">
        <v>93962.531413999997</v>
      </c>
      <c r="BF590">
        <v>69284.669865000003</v>
      </c>
      <c r="BG590">
        <v>6.3632479999999996</v>
      </c>
      <c r="BH590">
        <v>1043</v>
      </c>
      <c r="BI590">
        <v>981</v>
      </c>
      <c r="BJ590">
        <v>1071.25</v>
      </c>
      <c r="BK590">
        <v>1041</v>
      </c>
      <c r="BL590">
        <v>994</v>
      </c>
      <c r="BM590">
        <v>16.198308999999998</v>
      </c>
      <c r="BN590">
        <v>4.410355</v>
      </c>
      <c r="BO590">
        <v>0.32334800000000002</v>
      </c>
      <c r="BP590">
        <v>0.13117000000000001</v>
      </c>
      <c r="BQ590">
        <v>41.896153849999997</v>
      </c>
      <c r="BR590">
        <v>1040</v>
      </c>
      <c r="BS590">
        <v>7759.0113289999999</v>
      </c>
      <c r="BT590">
        <v>34788.603501999998</v>
      </c>
      <c r="BU590">
        <v>130276.445054</v>
      </c>
      <c r="BV590">
        <v>892363.06729299994</v>
      </c>
      <c r="BW590">
        <v>2296.870234</v>
      </c>
      <c r="BX590">
        <v>65.198895030000003</v>
      </c>
      <c r="BY590">
        <v>11.343386000000001</v>
      </c>
      <c r="BZ590">
        <v>639</v>
      </c>
      <c r="CA590">
        <v>576.91666667000004</v>
      </c>
      <c r="CB590">
        <v>531.75</v>
      </c>
      <c r="CC590">
        <v>569</v>
      </c>
      <c r="CD590">
        <v>587.5</v>
      </c>
      <c r="CE590">
        <v>496.5</v>
      </c>
      <c r="CF590">
        <v>460.91666666999998</v>
      </c>
      <c r="CG590">
        <v>425.16666666999998</v>
      </c>
      <c r="CH590">
        <v>435.5</v>
      </c>
      <c r="CI590">
        <v>447.5</v>
      </c>
      <c r="CJ590">
        <v>141</v>
      </c>
      <c r="CK590">
        <v>116</v>
      </c>
      <c r="CL590">
        <v>106.58333333</v>
      </c>
      <c r="CM590">
        <v>133.5</v>
      </c>
      <c r="CN590">
        <v>142</v>
      </c>
      <c r="CO590">
        <v>3.8984809999999999</v>
      </c>
      <c r="CP590">
        <v>87</v>
      </c>
      <c r="CQ590">
        <v>75.369284140000005</v>
      </c>
      <c r="CR590">
        <v>14</v>
      </c>
      <c r="CS590">
        <v>30</v>
      </c>
      <c r="CT590">
        <v>92</v>
      </c>
      <c r="CU590">
        <v>90</v>
      </c>
      <c r="CV590">
        <v>79.557920499999994</v>
      </c>
      <c r="CW590">
        <v>43</v>
      </c>
      <c r="CX590">
        <v>32</v>
      </c>
      <c r="CY590">
        <v>73</v>
      </c>
      <c r="CZ590">
        <v>85</v>
      </c>
      <c r="DA590">
        <v>91</v>
      </c>
      <c r="DB590">
        <v>556.5</v>
      </c>
      <c r="DC590">
        <v>32</v>
      </c>
      <c r="DD590">
        <v>73</v>
      </c>
      <c r="DE590">
        <v>85</v>
      </c>
      <c r="DF590">
        <v>91</v>
      </c>
      <c r="DG590">
        <v>639</v>
      </c>
      <c r="DH590" t="e">
        <v>#N/A</v>
      </c>
      <c r="DI590" t="e">
        <v>#N/A</v>
      </c>
      <c r="DJ590" t="e">
        <v>#N/A</v>
      </c>
      <c r="DK590" t="e">
        <v>#N/A</v>
      </c>
      <c r="DL590" t="e">
        <v>#N/A</v>
      </c>
      <c r="DM590" t="e">
        <v>#N/A</v>
      </c>
      <c r="DN590" t="e">
        <v>#N/A</v>
      </c>
      <c r="DO590" t="e">
        <v>#N/A</v>
      </c>
      <c r="DP590" t="e">
        <v>#N/A</v>
      </c>
      <c r="DQ590" t="e">
        <v>#N/A</v>
      </c>
      <c r="DR590" t="e">
        <v>#N/A</v>
      </c>
      <c r="DS590" t="e">
        <v>#N/A</v>
      </c>
      <c r="DT590" t="e">
        <v>#N/A</v>
      </c>
      <c r="DU590" t="e">
        <v>#N/A</v>
      </c>
      <c r="DV590" t="e">
        <v>#N/A</v>
      </c>
      <c r="DW590" t="e">
        <v>#N/A</v>
      </c>
      <c r="DX590" t="e">
        <v>#N/A</v>
      </c>
      <c r="DY590" t="e">
        <v>#N/A</v>
      </c>
      <c r="DZ590" t="e">
        <v>#N/A</v>
      </c>
      <c r="EA590" t="e">
        <v>#N/A</v>
      </c>
      <c r="EB590" t="e">
        <v>#N/A</v>
      </c>
      <c r="EC590" t="e">
        <v>#N/A</v>
      </c>
    </row>
    <row r="591" spans="1:133" customFormat="1" x14ac:dyDescent="0.25">
      <c r="A591" t="s">
        <v>750</v>
      </c>
      <c r="B591" t="s">
        <v>749</v>
      </c>
      <c r="C591">
        <v>591</v>
      </c>
      <c r="D591">
        <v>194109.71684208</v>
      </c>
      <c r="E591">
        <v>81.306582162152921</v>
      </c>
      <c r="F591">
        <v>1055.0779040264183</v>
      </c>
      <c r="G591">
        <v>62764.5608492471</v>
      </c>
      <c r="H591">
        <v>83</v>
      </c>
      <c r="I591">
        <v>29.691334399999999</v>
      </c>
      <c r="J591">
        <v>22.438905200000001</v>
      </c>
      <c r="K591">
        <v>10.938428</v>
      </c>
      <c r="L591">
        <v>7.5297472000000001</v>
      </c>
      <c r="M591">
        <v>7738.2</v>
      </c>
      <c r="N591">
        <v>5473.2</v>
      </c>
      <c r="O591">
        <v>5466.6</v>
      </c>
      <c r="P591">
        <v>5484</v>
      </c>
      <c r="Q591">
        <v>5483.2</v>
      </c>
      <c r="R591">
        <v>5505</v>
      </c>
      <c r="S591">
        <v>2265</v>
      </c>
      <c r="T591">
        <v>2043.6</v>
      </c>
      <c r="U591">
        <v>2109.4</v>
      </c>
      <c r="V591">
        <v>2158.4</v>
      </c>
      <c r="W591">
        <v>2191</v>
      </c>
      <c r="X591">
        <v>25.323550999999998</v>
      </c>
      <c r="Y591">
        <v>1.2747527999999999</v>
      </c>
      <c r="Z591">
        <v>5424.6</v>
      </c>
      <c r="AA591">
        <v>5361.6</v>
      </c>
      <c r="AB591">
        <v>5254.6</v>
      </c>
      <c r="AC591">
        <v>5197.4321399999999</v>
      </c>
      <c r="AD591">
        <v>2388.4</v>
      </c>
      <c r="AE591">
        <v>2494</v>
      </c>
      <c r="AF591">
        <v>2583.6</v>
      </c>
      <c r="AG591">
        <v>2690.5998</v>
      </c>
      <c r="AH591">
        <v>73198.775558399997</v>
      </c>
      <c r="AI591">
        <v>15641.876104000001</v>
      </c>
      <c r="AJ591">
        <v>21.3697898</v>
      </c>
      <c r="AK591">
        <v>178.282014</v>
      </c>
      <c r="AL591">
        <v>246805.18093</v>
      </c>
      <c r="AM591">
        <v>48.780799999999999</v>
      </c>
      <c r="AN591">
        <v>3.4003417300000001</v>
      </c>
      <c r="AO591">
        <v>19.469504000000001</v>
      </c>
      <c r="AP591">
        <v>4.7831000000000001</v>
      </c>
      <c r="AQ591">
        <v>6.7087599999999998</v>
      </c>
      <c r="AR591">
        <v>4.1183800000000002</v>
      </c>
      <c r="AS591">
        <v>4.7910199999999996</v>
      </c>
      <c r="AT591">
        <v>5.8158399999999997</v>
      </c>
      <c r="AU591">
        <v>373997.21182780003</v>
      </c>
      <c r="AV591">
        <v>302162.9397098</v>
      </c>
      <c r="AW591">
        <v>313137.422119</v>
      </c>
      <c r="AX591">
        <v>358781.81406880001</v>
      </c>
      <c r="AY591">
        <v>363779.69878019998</v>
      </c>
      <c r="AZ591">
        <v>26982.318064200001</v>
      </c>
      <c r="BA591">
        <v>694.91854799999999</v>
      </c>
      <c r="BB591">
        <v>5822.8610203999997</v>
      </c>
      <c r="BC591">
        <v>146.11397719999999</v>
      </c>
      <c r="BD591">
        <v>180.94437139999999</v>
      </c>
      <c r="BE591">
        <v>105902.561642</v>
      </c>
      <c r="BF591">
        <v>91009.882779799998</v>
      </c>
      <c r="BG591">
        <v>7.2913297999999998</v>
      </c>
      <c r="BH591">
        <v>547.6</v>
      </c>
      <c r="BI591">
        <v>557.63333333000003</v>
      </c>
      <c r="BJ591">
        <v>554.46666665999999</v>
      </c>
      <c r="BK591">
        <v>538.79999999999995</v>
      </c>
      <c r="BL591">
        <v>551.4</v>
      </c>
      <c r="BM591">
        <v>17.075688199999998</v>
      </c>
      <c r="BN591">
        <v>2.8538399999999999</v>
      </c>
      <c r="BO591">
        <v>0.32874560000000003</v>
      </c>
      <c r="BP591">
        <v>0.39854679999999998</v>
      </c>
      <c r="BQ591">
        <v>30.869865910000001</v>
      </c>
      <c r="BR591">
        <v>524</v>
      </c>
      <c r="BS591">
        <v>8618.7522370000006</v>
      </c>
      <c r="BT591">
        <v>40991.322118600001</v>
      </c>
      <c r="BU591">
        <v>138181.0223328</v>
      </c>
      <c r="BV591">
        <v>1092181.9003436</v>
      </c>
      <c r="BW591">
        <v>2383.0125840000001</v>
      </c>
      <c r="BX591">
        <v>52.488397999999997</v>
      </c>
      <c r="BY591">
        <v>10.213756399999999</v>
      </c>
      <c r="BZ591">
        <v>293.8</v>
      </c>
      <c r="CA591">
        <v>342.37499998999999</v>
      </c>
      <c r="CB591">
        <v>320.875</v>
      </c>
      <c r="CC591">
        <v>345.79166665999998</v>
      </c>
      <c r="CD591">
        <v>297.2</v>
      </c>
      <c r="CE591">
        <v>236.1</v>
      </c>
      <c r="CF591">
        <v>268.60416665999998</v>
      </c>
      <c r="CG591">
        <v>252.64583332999999</v>
      </c>
      <c r="CH591">
        <v>273.06249998999999</v>
      </c>
      <c r="CI591">
        <v>236.1</v>
      </c>
      <c r="CJ591">
        <v>57.2</v>
      </c>
      <c r="CK591">
        <v>73.770833330000002</v>
      </c>
      <c r="CL591">
        <v>68.229166660000004</v>
      </c>
      <c r="CM591">
        <v>72.729166660000004</v>
      </c>
      <c r="CN591">
        <v>60.7</v>
      </c>
      <c r="CO591">
        <v>3.7926440000000001</v>
      </c>
      <c r="CP591">
        <v>86.8</v>
      </c>
      <c r="CQ591">
        <v>75.763888890000004</v>
      </c>
      <c r="CR591">
        <v>16.125</v>
      </c>
      <c r="CS591">
        <v>32.799999999999997</v>
      </c>
      <c r="CT591">
        <v>91</v>
      </c>
      <c r="CU591">
        <v>89</v>
      </c>
      <c r="CV591">
        <v>76.541666660000004</v>
      </c>
      <c r="CW591">
        <v>31.25</v>
      </c>
      <c r="CX591">
        <v>29.4</v>
      </c>
      <c r="CY591">
        <v>70.400000000000006</v>
      </c>
      <c r="CZ591">
        <v>75.599999999999994</v>
      </c>
      <c r="DA591">
        <v>89</v>
      </c>
      <c r="DB591">
        <v>561.1</v>
      </c>
      <c r="DC591">
        <v>29.4</v>
      </c>
      <c r="DD591">
        <v>70.400000000000006</v>
      </c>
      <c r="DE591">
        <v>75.599999999999994</v>
      </c>
      <c r="DF591">
        <v>89</v>
      </c>
      <c r="DG591">
        <v>733</v>
      </c>
      <c r="DH591" t="e">
        <v>#N/A</v>
      </c>
      <c r="DI591" t="e">
        <v>#N/A</v>
      </c>
      <c r="DJ591" t="e">
        <v>#N/A</v>
      </c>
      <c r="DK591" t="e">
        <v>#N/A</v>
      </c>
      <c r="DL591" t="e">
        <v>#N/A</v>
      </c>
      <c r="DM591" t="e">
        <v>#N/A</v>
      </c>
      <c r="DN591" t="e">
        <v>#N/A</v>
      </c>
      <c r="DO591" t="e">
        <v>#N/A</v>
      </c>
      <c r="DP591" t="e">
        <v>#N/A</v>
      </c>
      <c r="DQ591" t="e">
        <v>#N/A</v>
      </c>
      <c r="DR591" t="e">
        <v>#N/A</v>
      </c>
      <c r="DS591" t="e">
        <v>#N/A</v>
      </c>
      <c r="DT591" t="e">
        <v>#N/A</v>
      </c>
      <c r="DU591" t="e">
        <v>#N/A</v>
      </c>
      <c r="DV591" t="e">
        <v>#N/A</v>
      </c>
      <c r="DW591" t="e">
        <v>#N/A</v>
      </c>
      <c r="DX591" t="e">
        <v>#N/A</v>
      </c>
      <c r="DY591" t="e">
        <v>#N/A</v>
      </c>
      <c r="DZ591" t="e">
        <v>#N/A</v>
      </c>
      <c r="EA591" t="e">
        <v>#N/A</v>
      </c>
      <c r="EB591" t="e">
        <v>#N/A</v>
      </c>
      <c r="EC591" t="e">
        <v>#N/A</v>
      </c>
    </row>
    <row r="592" spans="1:133" customFormat="1" x14ac:dyDescent="0.25">
      <c r="A592" t="s">
        <v>752</v>
      </c>
      <c r="B592" t="s">
        <v>751</v>
      </c>
      <c r="C592">
        <v>592</v>
      </c>
      <c r="D592">
        <v>199489.61783808001</v>
      </c>
      <c r="E592">
        <v>72.234631117438497</v>
      </c>
      <c r="F592">
        <v>1178.1113681853585</v>
      </c>
      <c r="G592">
        <v>59586.209015938235</v>
      </c>
      <c r="H592">
        <v>84.242424240000005</v>
      </c>
      <c r="I592">
        <v>27.390188330000001</v>
      </c>
      <c r="J592">
        <v>26.021446449999999</v>
      </c>
      <c r="K592">
        <v>9.3218623899999997</v>
      </c>
      <c r="L592">
        <v>6.0662428999999998</v>
      </c>
      <c r="M592">
        <v>8467.1515151500007</v>
      </c>
      <c r="N592">
        <v>6144.4848484800004</v>
      </c>
      <c r="O592">
        <v>5962.8484848400003</v>
      </c>
      <c r="P592">
        <v>6025.6363636300002</v>
      </c>
      <c r="Q592">
        <v>6083.4545454500003</v>
      </c>
      <c r="R592">
        <v>6132.6666666600004</v>
      </c>
      <c r="S592">
        <v>2322.6666666599999</v>
      </c>
      <c r="T592">
        <v>2096.4545454499998</v>
      </c>
      <c r="U592">
        <v>2145.8484848399999</v>
      </c>
      <c r="V592">
        <v>2181.6969696900001</v>
      </c>
      <c r="W592">
        <v>2236.1515151499998</v>
      </c>
      <c r="X592">
        <v>22.11997603</v>
      </c>
      <c r="Y592">
        <v>1.02857172</v>
      </c>
      <c r="Z592">
        <v>6172.0303030300001</v>
      </c>
      <c r="AA592">
        <v>6155.3333333299997</v>
      </c>
      <c r="AB592">
        <v>6109.57575757</v>
      </c>
      <c r="AC592">
        <v>6097.5535848400004</v>
      </c>
      <c r="AD592">
        <v>2472.2121212100001</v>
      </c>
      <c r="AE592">
        <v>2605.9090909000001</v>
      </c>
      <c r="AF592">
        <v>2701.6060606000001</v>
      </c>
      <c r="AG592">
        <v>2817.9128696900002</v>
      </c>
      <c r="AH592">
        <v>66592.5168806</v>
      </c>
      <c r="AI592">
        <v>12246.251308839999</v>
      </c>
      <c r="AJ592">
        <v>-8.32105769</v>
      </c>
      <c r="AK592">
        <v>149.34509532999999</v>
      </c>
      <c r="AL592">
        <v>244626.03572265999</v>
      </c>
      <c r="AM592">
        <v>50.944575749999998</v>
      </c>
      <c r="AN592">
        <v>2.0645861499999998</v>
      </c>
      <c r="AO592">
        <v>17.05980512</v>
      </c>
      <c r="AP592">
        <v>0.50226059999999995</v>
      </c>
      <c r="AQ592">
        <v>-4.95052424</v>
      </c>
      <c r="AR592">
        <v>-3.7813787799999998</v>
      </c>
      <c r="AS592">
        <v>-2.4656515099999998</v>
      </c>
      <c r="AT592">
        <v>-1.4072545400000001</v>
      </c>
      <c r="AU592">
        <v>412611.596616</v>
      </c>
      <c r="AV592">
        <v>302771.85506228002</v>
      </c>
      <c r="AW592">
        <v>322838.77475519001</v>
      </c>
      <c r="AX592">
        <v>363717.52961918002</v>
      </c>
      <c r="AY592">
        <v>395755.34463021002</v>
      </c>
      <c r="AZ592">
        <v>25152.14965721</v>
      </c>
      <c r="BA592">
        <v>693.82934248000004</v>
      </c>
      <c r="BB592">
        <v>4749.98676445</v>
      </c>
      <c r="BC592">
        <v>109.7384799</v>
      </c>
      <c r="BD592">
        <v>255.42116006000001</v>
      </c>
      <c r="BE592">
        <v>113717.29006142</v>
      </c>
      <c r="BF592">
        <v>92758.700820750004</v>
      </c>
      <c r="BG592">
        <v>6.2079665000000004</v>
      </c>
      <c r="BH592">
        <v>569.59375</v>
      </c>
      <c r="BI592">
        <v>616.24739582999996</v>
      </c>
      <c r="BJ592">
        <v>623.09408601999996</v>
      </c>
      <c r="BK592">
        <v>565.87878787</v>
      </c>
      <c r="BL592">
        <v>547.27272727000002</v>
      </c>
      <c r="BM592">
        <v>15.76483196</v>
      </c>
      <c r="BN592">
        <v>3.50493984</v>
      </c>
      <c r="BO592">
        <v>0.36390367000000001</v>
      </c>
      <c r="BP592">
        <v>0.39199444999999999</v>
      </c>
      <c r="BQ592">
        <v>32.17833984</v>
      </c>
      <c r="BR592">
        <v>516.625</v>
      </c>
      <c r="BS592">
        <v>6288.0175000600002</v>
      </c>
      <c r="BT592">
        <v>34900.654272330001</v>
      </c>
      <c r="BU592">
        <v>127725.45987924001</v>
      </c>
      <c r="BV592">
        <v>1080791.4901695</v>
      </c>
      <c r="BW592">
        <v>2017.84677766</v>
      </c>
      <c r="BX592">
        <v>51.885645599999997</v>
      </c>
      <c r="BY592">
        <v>9.2326483100000001</v>
      </c>
      <c r="BZ592">
        <v>286.734375</v>
      </c>
      <c r="CA592">
        <v>305.80107526</v>
      </c>
      <c r="CB592">
        <v>323.91049382</v>
      </c>
      <c r="CC592">
        <v>299.95277777000001</v>
      </c>
      <c r="CD592">
        <v>293.28125</v>
      </c>
      <c r="CE592">
        <v>222.578125</v>
      </c>
      <c r="CF592">
        <v>244.29301075000001</v>
      </c>
      <c r="CG592">
        <v>265.90064102000002</v>
      </c>
      <c r="CH592">
        <v>242.5</v>
      </c>
      <c r="CI592">
        <v>226.796875</v>
      </c>
      <c r="CJ592">
        <v>63.890625</v>
      </c>
      <c r="CK592">
        <v>61.508064509999997</v>
      </c>
      <c r="CL592">
        <v>69.721153839999999</v>
      </c>
      <c r="CM592">
        <v>67.321839080000004</v>
      </c>
      <c r="CN592">
        <v>64.878787869999996</v>
      </c>
      <c r="CO592">
        <v>3.2705981500000001</v>
      </c>
      <c r="CP592">
        <v>86.121212119999996</v>
      </c>
      <c r="CQ592">
        <v>75.618253969999998</v>
      </c>
      <c r="CR592">
        <v>15.017241370000001</v>
      </c>
      <c r="CS592">
        <v>30.57575757</v>
      </c>
      <c r="CT592">
        <v>84.78787878</v>
      </c>
      <c r="CU592">
        <v>82.78787878</v>
      </c>
      <c r="CV592">
        <v>72.470238089999995</v>
      </c>
      <c r="CW592">
        <v>58.475862059999997</v>
      </c>
      <c r="CX592">
        <v>30.757575750000001</v>
      </c>
      <c r="CY592">
        <v>69.060606059999998</v>
      </c>
      <c r="CZ592">
        <v>77.363636360000001</v>
      </c>
      <c r="DA592">
        <v>86.212121210000006</v>
      </c>
      <c r="DB592">
        <v>656.42424242000004</v>
      </c>
      <c r="DC592">
        <v>30.757575750000001</v>
      </c>
      <c r="DD592">
        <v>69.060606059999998</v>
      </c>
      <c r="DE592">
        <v>77.363636360000001</v>
      </c>
      <c r="DF592">
        <v>86.212121210000006</v>
      </c>
      <c r="DG592">
        <v>796.42424242000004</v>
      </c>
      <c r="DH592" t="e">
        <v>#N/A</v>
      </c>
      <c r="DI592" t="e">
        <v>#N/A</v>
      </c>
      <c r="DJ592" t="e">
        <v>#N/A</v>
      </c>
      <c r="DK592" t="e">
        <v>#N/A</v>
      </c>
      <c r="DL592" t="e">
        <v>#N/A</v>
      </c>
      <c r="DM592" t="e">
        <v>#N/A</v>
      </c>
      <c r="DN592" t="e">
        <v>#N/A</v>
      </c>
      <c r="DO592" t="e">
        <v>#N/A</v>
      </c>
      <c r="DP592" t="e">
        <v>#N/A</v>
      </c>
      <c r="DQ592" t="e">
        <v>#N/A</v>
      </c>
      <c r="DR592" t="e">
        <v>#N/A</v>
      </c>
      <c r="DS592" t="e">
        <v>#N/A</v>
      </c>
      <c r="DT592" t="e">
        <v>#N/A</v>
      </c>
      <c r="DU592" t="e">
        <v>#N/A</v>
      </c>
      <c r="DV592" t="e">
        <v>#N/A</v>
      </c>
      <c r="DW592" t="e">
        <v>#N/A</v>
      </c>
      <c r="DX592" t="e">
        <v>#N/A</v>
      </c>
      <c r="DY592" t="e">
        <v>#N/A</v>
      </c>
      <c r="DZ592" t="e">
        <v>#N/A</v>
      </c>
      <c r="EA592" t="e">
        <v>#N/A</v>
      </c>
      <c r="EB592" t="e">
        <v>#N/A</v>
      </c>
      <c r="EC592" t="e">
        <v>#N/A</v>
      </c>
    </row>
    <row r="593" spans="1:133" customFormat="1" x14ac:dyDescent="0.25">
      <c r="A593" t="s">
        <v>754</v>
      </c>
      <c r="B593" t="s">
        <v>753</v>
      </c>
      <c r="C593">
        <v>593</v>
      </c>
      <c r="D593">
        <v>369677.69106447307</v>
      </c>
      <c r="E593">
        <v>94.606986873282452</v>
      </c>
      <c r="F593">
        <v>850.54408604602554</v>
      </c>
      <c r="G593">
        <v>42391.214370377857</v>
      </c>
      <c r="H593">
        <v>80.666666660000004</v>
      </c>
      <c r="I593">
        <v>27.6117475</v>
      </c>
      <c r="J593">
        <v>25.514636830000001</v>
      </c>
      <c r="K593">
        <v>9.2569743300000003</v>
      </c>
      <c r="L593">
        <v>6.4089693299999997</v>
      </c>
      <c r="M593">
        <v>12805.666666659999</v>
      </c>
      <c r="N593">
        <v>9248</v>
      </c>
      <c r="O593">
        <v>8799.1666666599995</v>
      </c>
      <c r="P593">
        <v>8917.8333333299997</v>
      </c>
      <c r="Q593">
        <v>9050.3333333299997</v>
      </c>
      <c r="R593">
        <v>9179.5</v>
      </c>
      <c r="S593">
        <v>3557.6666666599999</v>
      </c>
      <c r="T593">
        <v>3108.8333333300002</v>
      </c>
      <c r="U593">
        <v>3220.3333333300002</v>
      </c>
      <c r="V593">
        <v>3302.5</v>
      </c>
      <c r="W593">
        <v>3409.5</v>
      </c>
      <c r="X593">
        <v>23.28677983</v>
      </c>
      <c r="Y593">
        <v>1.1573456600000001</v>
      </c>
      <c r="Z593">
        <v>9255.3333333299997</v>
      </c>
      <c r="AA593">
        <v>9255.1666666599995</v>
      </c>
      <c r="AB593">
        <v>9194.5</v>
      </c>
      <c r="AC593">
        <v>9195.6512333299997</v>
      </c>
      <c r="AD593">
        <v>3809.3333333300002</v>
      </c>
      <c r="AE593">
        <v>4034</v>
      </c>
      <c r="AF593">
        <v>4218.1666666600004</v>
      </c>
      <c r="AG593">
        <v>4468.0304833299997</v>
      </c>
      <c r="AH593">
        <v>65251.550406499999</v>
      </c>
      <c r="AI593">
        <v>12592.64914216</v>
      </c>
      <c r="AJ593">
        <v>-5.5857760000000001</v>
      </c>
      <c r="AK593">
        <v>233.12388933</v>
      </c>
      <c r="AL593">
        <v>235776.81141250001</v>
      </c>
      <c r="AM593">
        <v>57.744</v>
      </c>
      <c r="AN593">
        <v>2.8136697700000002</v>
      </c>
      <c r="AO593">
        <v>8.3237786600000003</v>
      </c>
      <c r="AP593">
        <v>-0.94520000000000004</v>
      </c>
      <c r="AQ593">
        <v>-3.4270666599999999</v>
      </c>
      <c r="AR593">
        <v>-2.3042500000000001</v>
      </c>
      <c r="AS593">
        <v>-2.8500999999999999</v>
      </c>
      <c r="AT593">
        <v>-0.28305000000000002</v>
      </c>
      <c r="AU593">
        <v>358798.60085116001</v>
      </c>
      <c r="AV593">
        <v>287268.53866600001</v>
      </c>
      <c r="AW593">
        <v>304285.55195916002</v>
      </c>
      <c r="AX593">
        <v>332963.78514400002</v>
      </c>
      <c r="AY593">
        <v>349139.96094433003</v>
      </c>
      <c r="AZ593">
        <v>24090.227788159998</v>
      </c>
      <c r="BA593">
        <v>619.73662082999999</v>
      </c>
      <c r="BB593">
        <v>4714.4168110000001</v>
      </c>
      <c r="BC593">
        <v>97.583527160000003</v>
      </c>
      <c r="BD593">
        <v>124.60175083</v>
      </c>
      <c r="BE593">
        <v>102301.59213200001</v>
      </c>
      <c r="BF593">
        <v>87091.421765000006</v>
      </c>
      <c r="BG593">
        <v>6.7382951599999998</v>
      </c>
      <c r="BH593">
        <v>876.33333332999996</v>
      </c>
      <c r="BI593">
        <v>872.04166666000003</v>
      </c>
      <c r="BJ593">
        <v>890.16666666000003</v>
      </c>
      <c r="BK593">
        <v>868.5</v>
      </c>
      <c r="BL593">
        <v>858.66666666000003</v>
      </c>
      <c r="BM593">
        <v>17.588763499999999</v>
      </c>
      <c r="BN593">
        <v>4.2879373999999997</v>
      </c>
      <c r="BO593">
        <v>0.62130816</v>
      </c>
      <c r="BP593">
        <v>0.72012666000000003</v>
      </c>
      <c r="BQ593">
        <v>36.087240440000002</v>
      </c>
      <c r="BR593">
        <v>853.66666666000003</v>
      </c>
      <c r="BS593">
        <v>6803.208474</v>
      </c>
      <c r="BT593">
        <v>35358.267546000003</v>
      </c>
      <c r="BU593">
        <v>127627.74562283</v>
      </c>
      <c r="BV593">
        <v>1008000.17257483</v>
      </c>
      <c r="BW593">
        <v>1512.0014965</v>
      </c>
      <c r="BX593">
        <v>60.473148889999997</v>
      </c>
      <c r="BY593">
        <v>10.35099733</v>
      </c>
      <c r="BZ593">
        <v>456.75</v>
      </c>
      <c r="CA593">
        <v>368.28333333</v>
      </c>
      <c r="CB593">
        <v>427.26388888000002</v>
      </c>
      <c r="CC593">
        <v>430.47222221999999</v>
      </c>
      <c r="CD593">
        <v>441.41666665999998</v>
      </c>
      <c r="CE593">
        <v>373.5</v>
      </c>
      <c r="CF593">
        <v>300.48333332999999</v>
      </c>
      <c r="CG593">
        <v>350.94444443999998</v>
      </c>
      <c r="CH593">
        <v>356.25</v>
      </c>
      <c r="CI593">
        <v>360.83333333000002</v>
      </c>
      <c r="CJ593">
        <v>82.416666660000004</v>
      </c>
      <c r="CK593">
        <v>67.8</v>
      </c>
      <c r="CL593">
        <v>76.319444439999998</v>
      </c>
      <c r="CM593">
        <v>74.222222220000006</v>
      </c>
      <c r="CN593">
        <v>80.166666660000004</v>
      </c>
      <c r="CO593">
        <v>3.5107415</v>
      </c>
      <c r="CP593">
        <v>86.166666660000004</v>
      </c>
      <c r="CQ593">
        <v>70.444444439999998</v>
      </c>
      <c r="CR593">
        <v>16.079999999999998</v>
      </c>
      <c r="CS593">
        <v>36.6</v>
      </c>
      <c r="CT593">
        <v>90.2</v>
      </c>
      <c r="CU593">
        <v>88.6</v>
      </c>
      <c r="CV593">
        <v>79.777777779999994</v>
      </c>
      <c r="CW593">
        <v>33.833333330000002</v>
      </c>
      <c r="CX593">
        <v>30.8</v>
      </c>
      <c r="CY593">
        <v>68.599999999999994</v>
      </c>
      <c r="CZ593">
        <v>75.2</v>
      </c>
      <c r="DA593">
        <v>87.2</v>
      </c>
      <c r="DB593">
        <v>706.75</v>
      </c>
      <c r="DC593">
        <v>30.8</v>
      </c>
      <c r="DD593">
        <v>68.599999999999994</v>
      </c>
      <c r="DE593">
        <v>75.2</v>
      </c>
      <c r="DF593">
        <v>87.2</v>
      </c>
      <c r="DG593">
        <v>821</v>
      </c>
      <c r="DH593" t="e">
        <v>#N/A</v>
      </c>
      <c r="DI593" t="e">
        <v>#N/A</v>
      </c>
      <c r="DJ593" t="e">
        <v>#N/A</v>
      </c>
      <c r="DK593" t="e">
        <v>#N/A</v>
      </c>
      <c r="DL593" t="e">
        <v>#N/A</v>
      </c>
      <c r="DM593" t="e">
        <v>#N/A</v>
      </c>
      <c r="DN593" t="e">
        <v>#N/A</v>
      </c>
      <c r="DO593" t="e">
        <v>#N/A</v>
      </c>
      <c r="DP593" t="e">
        <v>#N/A</v>
      </c>
      <c r="DQ593" t="e">
        <v>#N/A</v>
      </c>
      <c r="DR593" t="e">
        <v>#N/A</v>
      </c>
      <c r="DS593" t="e">
        <v>#N/A</v>
      </c>
      <c r="DT593" t="e">
        <v>#N/A</v>
      </c>
      <c r="DU593" t="e">
        <v>#N/A</v>
      </c>
      <c r="DV593" t="e">
        <v>#N/A</v>
      </c>
      <c r="DW593" t="e">
        <v>#N/A</v>
      </c>
      <c r="DX593" t="e">
        <v>#N/A</v>
      </c>
      <c r="DY593" t="e">
        <v>#N/A</v>
      </c>
      <c r="DZ593" t="e">
        <v>#N/A</v>
      </c>
      <c r="EA593" t="e">
        <v>#N/A</v>
      </c>
      <c r="EB593" t="e">
        <v>#N/A</v>
      </c>
      <c r="EC593" t="e">
        <v>#N/A</v>
      </c>
    </row>
    <row r="594" spans="1:133" customFormat="1" x14ac:dyDescent="0.25">
      <c r="A594" t="s">
        <v>756</v>
      </c>
      <c r="B594" t="s">
        <v>755</v>
      </c>
      <c r="C594">
        <v>594</v>
      </c>
      <c r="D594">
        <v>182648.26013864228</v>
      </c>
      <c r="E594">
        <v>86.636805493505946</v>
      </c>
      <c r="F594">
        <v>1006.5313395260575</v>
      </c>
      <c r="G594">
        <v>61237.62466573545</v>
      </c>
      <c r="H594">
        <v>73.367346929999997</v>
      </c>
      <c r="I594">
        <v>27.08959836</v>
      </c>
      <c r="J594">
        <v>23.173383999999999</v>
      </c>
      <c r="K594">
        <v>10.175804550000001</v>
      </c>
      <c r="L594">
        <v>6.5889282600000003</v>
      </c>
      <c r="M594">
        <v>7137.0816326499998</v>
      </c>
      <c r="N594">
        <v>5203.2040816299996</v>
      </c>
      <c r="O594">
        <v>5005.8367346900004</v>
      </c>
      <c r="P594">
        <v>5058.9183673400003</v>
      </c>
      <c r="Q594">
        <v>5114.4489795899999</v>
      </c>
      <c r="R594">
        <v>5174.4285714199996</v>
      </c>
      <c r="S594">
        <v>1933.8775510200001</v>
      </c>
      <c r="T594">
        <v>1761.53061224</v>
      </c>
      <c r="U594">
        <v>1798.7755102000001</v>
      </c>
      <c r="V594">
        <v>1819.9795918299999</v>
      </c>
      <c r="W594">
        <v>1864.9795918299999</v>
      </c>
      <c r="X594">
        <v>24.406831100000002</v>
      </c>
      <c r="Y594">
        <v>1.16699018</v>
      </c>
      <c r="Z594">
        <v>5221.4897959099999</v>
      </c>
      <c r="AA594">
        <v>5213.2653061199999</v>
      </c>
      <c r="AB594">
        <v>5189.0816326499998</v>
      </c>
      <c r="AC594">
        <v>5174.4718061200001</v>
      </c>
      <c r="AD594">
        <v>2043.1632652999999</v>
      </c>
      <c r="AE594">
        <v>2144.1428571400002</v>
      </c>
      <c r="AF594">
        <v>2223.7551020400001</v>
      </c>
      <c r="AG594">
        <v>2324.24001632</v>
      </c>
      <c r="AH594">
        <v>68960.536449179999</v>
      </c>
      <c r="AI594">
        <v>14138.677974</v>
      </c>
      <c r="AJ594">
        <v>14.5381801</v>
      </c>
      <c r="AK594">
        <v>129.80503532</v>
      </c>
      <c r="AL594">
        <v>255220.96847481001</v>
      </c>
      <c r="AM594">
        <v>52.054551019999998</v>
      </c>
      <c r="AN594">
        <v>2.4400546200000002</v>
      </c>
      <c r="AO594">
        <v>8.4265530000000002</v>
      </c>
      <c r="AP594">
        <v>3.4974571399999999</v>
      </c>
      <c r="AQ594">
        <v>3.6455244800000002</v>
      </c>
      <c r="AR594">
        <v>2.70513877</v>
      </c>
      <c r="AS594">
        <v>2.6891918299999999</v>
      </c>
      <c r="AT594">
        <v>2.9252857099999998</v>
      </c>
      <c r="AU594">
        <v>390625.67534176999</v>
      </c>
      <c r="AV594">
        <v>320319.42826506001</v>
      </c>
      <c r="AW594">
        <v>325016.54215483001</v>
      </c>
      <c r="AX594">
        <v>352964.21777187003</v>
      </c>
      <c r="AY594">
        <v>371534.40978761</v>
      </c>
      <c r="AZ594">
        <v>24539.707330649999</v>
      </c>
      <c r="BA594">
        <v>1034.1531475500001</v>
      </c>
      <c r="BB594">
        <v>5268.1282800400004</v>
      </c>
      <c r="BC594">
        <v>165.24631875</v>
      </c>
      <c r="BD594">
        <v>179.02528896999999</v>
      </c>
      <c r="BE594">
        <v>114884.23021653001</v>
      </c>
      <c r="BF594">
        <v>90916.765715279995</v>
      </c>
      <c r="BG594">
        <v>6.3204791</v>
      </c>
      <c r="BH594">
        <v>470.63265306</v>
      </c>
      <c r="BI594">
        <v>509.76418439000003</v>
      </c>
      <c r="BJ594">
        <v>494.89930555000001</v>
      </c>
      <c r="BK594">
        <v>483.34693877000001</v>
      </c>
      <c r="BL594">
        <v>465.93877551000003</v>
      </c>
      <c r="BM594">
        <v>16.249610650000001</v>
      </c>
      <c r="BN594">
        <v>2.9642954499999998</v>
      </c>
      <c r="BO594">
        <v>0.53700840000000005</v>
      </c>
      <c r="BP594">
        <v>0.61648484000000003</v>
      </c>
      <c r="BQ594">
        <v>33.465571609999998</v>
      </c>
      <c r="BR594">
        <v>454.81632653000003</v>
      </c>
      <c r="BS594">
        <v>7362.2791487499999</v>
      </c>
      <c r="BT594">
        <v>37318.19221257</v>
      </c>
      <c r="BU594">
        <v>138053.61946893</v>
      </c>
      <c r="BV594">
        <v>1107669.5432933799</v>
      </c>
      <c r="BW594">
        <v>2352.7272766299998</v>
      </c>
      <c r="BX594">
        <v>49.654977369999997</v>
      </c>
      <c r="BY594">
        <v>10.245300159999999</v>
      </c>
      <c r="BZ594">
        <v>274.20408163000002</v>
      </c>
      <c r="CA594">
        <v>292.29891304</v>
      </c>
      <c r="CB594">
        <v>280.51241134000003</v>
      </c>
      <c r="CC594">
        <v>270.10638297000003</v>
      </c>
      <c r="CD594">
        <v>263.42857142000003</v>
      </c>
      <c r="CE594">
        <v>216.36458332999999</v>
      </c>
      <c r="CF594">
        <v>232.93478260000001</v>
      </c>
      <c r="CG594">
        <v>225.44384056999999</v>
      </c>
      <c r="CH594">
        <v>214.71014492</v>
      </c>
      <c r="CI594">
        <v>207.25</v>
      </c>
      <c r="CJ594">
        <v>63.135416659999997</v>
      </c>
      <c r="CK594">
        <v>59.364130430000003</v>
      </c>
      <c r="CL594">
        <v>60.43115942</v>
      </c>
      <c r="CM594">
        <v>60.79710145</v>
      </c>
      <c r="CN594">
        <v>60.583333330000002</v>
      </c>
      <c r="CO594">
        <v>3.4603892599999999</v>
      </c>
      <c r="CP594">
        <v>86.244897949999995</v>
      </c>
      <c r="CQ594">
        <v>73.717214130000002</v>
      </c>
      <c r="CR594">
        <v>16.07571428</v>
      </c>
      <c r="CS594">
        <v>33.142857139999997</v>
      </c>
      <c r="CT594">
        <v>88.979591830000004</v>
      </c>
      <c r="CU594">
        <v>87.755102039999997</v>
      </c>
      <c r="CV594">
        <v>76.434983930000001</v>
      </c>
      <c r="CW594">
        <v>51.488372089999999</v>
      </c>
      <c r="CX594">
        <v>29.857142849999999</v>
      </c>
      <c r="CY594">
        <v>72.448979589999993</v>
      </c>
      <c r="CZ594">
        <v>77.734693870000001</v>
      </c>
      <c r="DA594">
        <v>88.142857140000004</v>
      </c>
      <c r="DB594">
        <v>694.53061223999998</v>
      </c>
      <c r="DC594">
        <v>29.857142849999999</v>
      </c>
      <c r="DD594">
        <v>72.448979589999993</v>
      </c>
      <c r="DE594">
        <v>77.734693870000001</v>
      </c>
      <c r="DF594">
        <v>88.142857140000004</v>
      </c>
      <c r="DG594">
        <v>886.90816326000004</v>
      </c>
      <c r="DH594" t="e">
        <v>#N/A</v>
      </c>
      <c r="DI594" t="e">
        <v>#N/A</v>
      </c>
      <c r="DJ594" t="e">
        <v>#N/A</v>
      </c>
      <c r="DK594" t="e">
        <v>#N/A</v>
      </c>
      <c r="DL594" t="e">
        <v>#N/A</v>
      </c>
      <c r="DM594" t="e">
        <v>#N/A</v>
      </c>
      <c r="DN594" t="e">
        <v>#N/A</v>
      </c>
      <c r="DO594" t="e">
        <v>#N/A</v>
      </c>
      <c r="DP594" t="e">
        <v>#N/A</v>
      </c>
      <c r="DQ594" t="e">
        <v>#N/A</v>
      </c>
      <c r="DR594" t="e">
        <v>#N/A</v>
      </c>
      <c r="DS594" t="e">
        <v>#N/A</v>
      </c>
      <c r="DT594" t="e">
        <v>#N/A</v>
      </c>
      <c r="DU594" t="e">
        <v>#N/A</v>
      </c>
      <c r="DV594" t="e">
        <v>#N/A</v>
      </c>
      <c r="DW594" t="e">
        <v>#N/A</v>
      </c>
      <c r="DX594" t="e">
        <v>#N/A</v>
      </c>
      <c r="DY594" t="e">
        <v>#N/A</v>
      </c>
      <c r="DZ594" t="e">
        <v>#N/A</v>
      </c>
      <c r="EA594" t="e">
        <v>#N/A</v>
      </c>
      <c r="EB594" t="e">
        <v>#N/A</v>
      </c>
      <c r="EC594" t="e">
        <v>#N/A</v>
      </c>
    </row>
    <row r="595" spans="1:133" customFormat="1" x14ac:dyDescent="0.25">
      <c r="A595" t="s">
        <v>758</v>
      </c>
      <c r="B595" t="s">
        <v>757</v>
      </c>
      <c r="C595">
        <v>595</v>
      </c>
      <c r="D595">
        <v>88098.662728290277</v>
      </c>
      <c r="E595">
        <v>77.954263957534522</v>
      </c>
      <c r="F595">
        <v>1242.1917503205398</v>
      </c>
      <c r="G595">
        <v>81169.850117089853</v>
      </c>
      <c r="H595">
        <v>68.875</v>
      </c>
      <c r="I595">
        <v>27.793041179999999</v>
      </c>
      <c r="J595">
        <v>20.598950429999999</v>
      </c>
      <c r="K595">
        <v>12.091056249999999</v>
      </c>
      <c r="L595">
        <v>7.4007705599999998</v>
      </c>
      <c r="M595">
        <v>4369.9375</v>
      </c>
      <c r="N595">
        <v>3148.625</v>
      </c>
      <c r="O595">
        <v>3035.6875</v>
      </c>
      <c r="P595">
        <v>3065.4375</v>
      </c>
      <c r="Q595">
        <v>3100.9375</v>
      </c>
      <c r="R595">
        <v>3131.75</v>
      </c>
      <c r="S595">
        <v>1221.3125</v>
      </c>
      <c r="T595">
        <v>1141.125</v>
      </c>
      <c r="U595">
        <v>1160.375</v>
      </c>
      <c r="V595">
        <v>1167.875</v>
      </c>
      <c r="W595">
        <v>1185.5625</v>
      </c>
      <c r="X595">
        <v>26.613967370000001</v>
      </c>
      <c r="Y595">
        <v>1.35472462</v>
      </c>
      <c r="Z595">
        <v>3132.625</v>
      </c>
      <c r="AA595">
        <v>3109.375</v>
      </c>
      <c r="AB595">
        <v>3060.3125</v>
      </c>
      <c r="AC595">
        <v>3036.1170124999999</v>
      </c>
      <c r="AD595">
        <v>1272.9375</v>
      </c>
      <c r="AE595">
        <v>1333.6875</v>
      </c>
      <c r="AF595">
        <v>1379.75</v>
      </c>
      <c r="AG595">
        <v>1439.6294875000001</v>
      </c>
      <c r="AH595">
        <v>74702.501908999999</v>
      </c>
      <c r="AI595">
        <v>16818.888590179999</v>
      </c>
      <c r="AJ595">
        <v>1.0810230000000001</v>
      </c>
      <c r="AK595">
        <v>121.46770106</v>
      </c>
      <c r="AL595">
        <v>270031.70592442999</v>
      </c>
      <c r="AM595">
        <v>64.111599999999996</v>
      </c>
      <c r="AN595">
        <v>1.54547843</v>
      </c>
      <c r="AO595">
        <v>15.216838060000001</v>
      </c>
      <c r="AP595">
        <v>5.2611749999999997</v>
      </c>
      <c r="AQ595">
        <v>-1.2971625</v>
      </c>
      <c r="AR595">
        <v>-0.21062500000000001</v>
      </c>
      <c r="AS595">
        <v>-0.15011250000000001</v>
      </c>
      <c r="AT595">
        <v>3.6453375000000001</v>
      </c>
      <c r="AU595">
        <v>448260.91776426003</v>
      </c>
      <c r="AV595">
        <v>354942.77613113</v>
      </c>
      <c r="AW595">
        <v>382671.34791880997</v>
      </c>
      <c r="AX595">
        <v>395347.65099450003</v>
      </c>
      <c r="AY595">
        <v>409188.95806755999</v>
      </c>
      <c r="AZ595">
        <v>31983.65348225</v>
      </c>
      <c r="BA595">
        <v>809.03930392999996</v>
      </c>
      <c r="BB595">
        <v>7567.3876060000002</v>
      </c>
      <c r="BC595">
        <v>103.978364</v>
      </c>
      <c r="BD595">
        <v>263.62290837</v>
      </c>
      <c r="BE595">
        <v>134196.86875411999</v>
      </c>
      <c r="BF595">
        <v>115143.92764468001</v>
      </c>
      <c r="BG595">
        <v>7.4265198000000003</v>
      </c>
      <c r="BH595">
        <v>244.13333333</v>
      </c>
      <c r="BI595">
        <v>323.11111111000002</v>
      </c>
      <c r="BJ595">
        <v>308.828125</v>
      </c>
      <c r="BK595">
        <v>313.125</v>
      </c>
      <c r="BL595">
        <v>314.625</v>
      </c>
      <c r="BM595">
        <v>18.48933173</v>
      </c>
      <c r="BN595">
        <v>3.9323039999999998</v>
      </c>
      <c r="BO595">
        <v>0.45560376000000002</v>
      </c>
      <c r="BP595">
        <v>0.53429241999999999</v>
      </c>
      <c r="BQ595">
        <v>36.935068870000002</v>
      </c>
      <c r="BR595">
        <v>198.76923076</v>
      </c>
      <c r="BS595">
        <v>7953.3339049300002</v>
      </c>
      <c r="BT595">
        <v>36880.148012999998</v>
      </c>
      <c r="BU595">
        <v>133946.95966987</v>
      </c>
      <c r="BV595">
        <v>1243179.5732014</v>
      </c>
      <c r="BW595">
        <v>2194.2796573700002</v>
      </c>
      <c r="BX595">
        <v>61.035791170000003</v>
      </c>
      <c r="BY595">
        <v>9.8938386400000002</v>
      </c>
      <c r="BZ595">
        <v>118.13333333</v>
      </c>
      <c r="CA595">
        <v>162.953125</v>
      </c>
      <c r="CB595">
        <v>163.15104166</v>
      </c>
      <c r="CC595">
        <v>157.59374998999999</v>
      </c>
      <c r="CD595">
        <v>157.40625</v>
      </c>
      <c r="CE595">
        <v>97.857142850000002</v>
      </c>
      <c r="CF595">
        <v>131.75520832999999</v>
      </c>
      <c r="CG595">
        <v>130.93229166</v>
      </c>
      <c r="CH595">
        <v>124.86979166</v>
      </c>
      <c r="CI595">
        <v>123.125</v>
      </c>
      <c r="CJ595">
        <v>27.035714280000001</v>
      </c>
      <c r="CK595">
        <v>31.197916660000001</v>
      </c>
      <c r="CL595">
        <v>32.21875</v>
      </c>
      <c r="CM595">
        <v>32.723958330000002</v>
      </c>
      <c r="CN595">
        <v>34.125</v>
      </c>
      <c r="CO595">
        <v>3.33638893</v>
      </c>
      <c r="CP595">
        <v>86.75</v>
      </c>
      <c r="CQ595">
        <v>74.724680000000006</v>
      </c>
      <c r="CR595">
        <v>17.904</v>
      </c>
      <c r="CS595">
        <v>35.1875</v>
      </c>
      <c r="CT595">
        <v>91.75</v>
      </c>
      <c r="CU595">
        <v>89.875</v>
      </c>
      <c r="CV595">
        <v>76.373428869999998</v>
      </c>
      <c r="CW595">
        <v>43.2</v>
      </c>
      <c r="CX595">
        <v>29.875</v>
      </c>
      <c r="CY595">
        <v>74.1875</v>
      </c>
      <c r="CZ595">
        <v>77.875</v>
      </c>
      <c r="DA595">
        <v>88.375</v>
      </c>
      <c r="DB595">
        <v>806.40625</v>
      </c>
      <c r="DC595">
        <v>29.875</v>
      </c>
      <c r="DD595">
        <v>74.1875</v>
      </c>
      <c r="DE595">
        <v>77.875</v>
      </c>
      <c r="DF595">
        <v>88.375</v>
      </c>
      <c r="DG595">
        <v>727.3125</v>
      </c>
      <c r="DH595" t="e">
        <v>#N/A</v>
      </c>
      <c r="DI595" t="e">
        <v>#N/A</v>
      </c>
      <c r="DJ595" t="e">
        <v>#N/A</v>
      </c>
      <c r="DK595" t="e">
        <v>#N/A</v>
      </c>
      <c r="DL595" t="e">
        <v>#N/A</v>
      </c>
      <c r="DM595" t="e">
        <v>#N/A</v>
      </c>
      <c r="DN595" t="e">
        <v>#N/A</v>
      </c>
      <c r="DO595" t="e">
        <v>#N/A</v>
      </c>
      <c r="DP595" t="e">
        <v>#N/A</v>
      </c>
      <c r="DQ595" t="e">
        <v>#N/A</v>
      </c>
      <c r="DR595" t="e">
        <v>#N/A</v>
      </c>
      <c r="DS595" t="e">
        <v>#N/A</v>
      </c>
      <c r="DT595" t="e">
        <v>#N/A</v>
      </c>
      <c r="DU595" t="e">
        <v>#N/A</v>
      </c>
      <c r="DV595" t="e">
        <v>#N/A</v>
      </c>
      <c r="DW595" t="e">
        <v>#N/A</v>
      </c>
      <c r="DX595" t="e">
        <v>#N/A</v>
      </c>
      <c r="DY595" t="e">
        <v>#N/A</v>
      </c>
      <c r="DZ595" t="e">
        <v>#N/A</v>
      </c>
      <c r="EA595" t="e">
        <v>#N/A</v>
      </c>
      <c r="EB595" t="e">
        <v>#N/A</v>
      </c>
      <c r="EC595" t="e">
        <v>#N/A</v>
      </c>
    </row>
    <row r="596" spans="1:133" customFormat="1" x14ac:dyDescent="0.25">
      <c r="A596" t="s">
        <v>760</v>
      </c>
      <c r="B596" t="s">
        <v>759</v>
      </c>
      <c r="C596">
        <v>596</v>
      </c>
      <c r="D596">
        <v>77107.792496054753</v>
      </c>
      <c r="E596">
        <v>62.144073962409678</v>
      </c>
      <c r="F596">
        <v>1278.2072991117527</v>
      </c>
      <c r="G596">
        <v>102007.05139111812</v>
      </c>
      <c r="H596">
        <v>76.5</v>
      </c>
      <c r="I596">
        <v>27.25816133</v>
      </c>
      <c r="J596">
        <v>21.34166441</v>
      </c>
      <c r="K596">
        <v>11.53743158</v>
      </c>
      <c r="L596">
        <v>7.0619664999999996</v>
      </c>
      <c r="M596">
        <v>5596.75</v>
      </c>
      <c r="N596">
        <v>4083.5833333300002</v>
      </c>
      <c r="O596">
        <v>4020.5</v>
      </c>
      <c r="P596">
        <v>4053.25</v>
      </c>
      <c r="Q596">
        <v>4072.5833333300002</v>
      </c>
      <c r="R596">
        <v>4087.1666666599999</v>
      </c>
      <c r="S596">
        <v>1513.1666666599999</v>
      </c>
      <c r="T596">
        <v>1319.58333333</v>
      </c>
      <c r="U596">
        <v>1352.9166666599999</v>
      </c>
      <c r="V596">
        <v>1396.5</v>
      </c>
      <c r="W596">
        <v>1452.1666666599999</v>
      </c>
      <c r="X596">
        <v>25.857583160000001</v>
      </c>
      <c r="Y596">
        <v>1.1389969099999999</v>
      </c>
      <c r="Z596">
        <v>4058.8333333300002</v>
      </c>
      <c r="AA596">
        <v>4014.8333333300002</v>
      </c>
      <c r="AB596">
        <v>3939.5</v>
      </c>
      <c r="AC596">
        <v>3906.9291416599999</v>
      </c>
      <c r="AD596">
        <v>1603.75</v>
      </c>
      <c r="AE596">
        <v>1704.1666666599999</v>
      </c>
      <c r="AF596">
        <v>1781.9166666599999</v>
      </c>
      <c r="AG596">
        <v>1880.4669166599999</v>
      </c>
      <c r="AH596">
        <v>72718.795086829996</v>
      </c>
      <c r="AI596">
        <v>15568.514020410001</v>
      </c>
      <c r="AJ596">
        <v>15.52829333</v>
      </c>
      <c r="AK596">
        <v>139.68523141</v>
      </c>
      <c r="AL596">
        <v>267278.46558650001</v>
      </c>
      <c r="AM596">
        <v>51.827083330000001</v>
      </c>
      <c r="AN596">
        <v>2.1932853099999998</v>
      </c>
      <c r="AO596">
        <v>14.18631925</v>
      </c>
      <c r="AP596">
        <v>4.97069166</v>
      </c>
      <c r="AQ596">
        <v>8.4507833300000001</v>
      </c>
      <c r="AR596">
        <v>9.3295166599999995</v>
      </c>
      <c r="AS596">
        <v>9.5706000000000007</v>
      </c>
      <c r="AT596">
        <v>5.1022333299999998</v>
      </c>
      <c r="AU596">
        <v>436456.18965163</v>
      </c>
      <c r="AV596">
        <v>394105.56601757999</v>
      </c>
      <c r="AW596">
        <v>373047.78461327002</v>
      </c>
      <c r="AX596">
        <v>395454.68856382999</v>
      </c>
      <c r="AY596">
        <v>399874.98766291002</v>
      </c>
      <c r="AZ596">
        <v>27606.93501216</v>
      </c>
      <c r="BA596">
        <v>941.41611966000005</v>
      </c>
      <c r="BB596">
        <v>6140.38517116</v>
      </c>
      <c r="BC596">
        <v>164.32559075</v>
      </c>
      <c r="BD596">
        <v>348.92339115999999</v>
      </c>
      <c r="BE596">
        <v>124827.69685615999</v>
      </c>
      <c r="BF596">
        <v>101103.19657508</v>
      </c>
      <c r="BG596">
        <v>6.4881089999999997</v>
      </c>
      <c r="BH596">
        <v>225.81818181</v>
      </c>
      <c r="BI596">
        <v>345.25</v>
      </c>
      <c r="BJ596">
        <v>380.99999998999999</v>
      </c>
      <c r="BK596">
        <v>374</v>
      </c>
      <c r="BL596">
        <v>372</v>
      </c>
      <c r="BM596">
        <v>16.108354179999999</v>
      </c>
      <c r="BN596">
        <v>2.4879370000000001</v>
      </c>
      <c r="BO596">
        <v>0.46263500000000002</v>
      </c>
      <c r="BP596">
        <v>0.79319439999999997</v>
      </c>
      <c r="BQ596">
        <v>30.206044070000001</v>
      </c>
      <c r="BR596">
        <v>212.72727272</v>
      </c>
      <c r="BS596">
        <v>7833.7304506600003</v>
      </c>
      <c r="BT596">
        <v>38011.014360330002</v>
      </c>
      <c r="BU596">
        <v>139894.61206325001</v>
      </c>
      <c r="BV596">
        <v>1055203.1586146301</v>
      </c>
      <c r="BW596">
        <v>2315.5460240799998</v>
      </c>
      <c r="BX596">
        <v>41.422458540000001</v>
      </c>
      <c r="BY596">
        <v>10.35263436</v>
      </c>
      <c r="BZ596">
        <v>127.04545453999999</v>
      </c>
      <c r="CA596">
        <v>204.59722221999999</v>
      </c>
      <c r="CB596">
        <v>233.44166666000001</v>
      </c>
      <c r="CC596">
        <v>107.31249999000001</v>
      </c>
      <c r="CD596">
        <v>207.375</v>
      </c>
      <c r="CE596">
        <v>98.181818179999993</v>
      </c>
      <c r="CF596">
        <v>160.23611111</v>
      </c>
      <c r="CG596">
        <v>182.16666666</v>
      </c>
      <c r="CH596">
        <v>80.604166660000004</v>
      </c>
      <c r="CI596">
        <v>170.59090909</v>
      </c>
      <c r="CJ596">
        <v>28.68181818</v>
      </c>
      <c r="CK596">
        <v>44.361111110000003</v>
      </c>
      <c r="CL596">
        <v>51.274999999999999</v>
      </c>
      <c r="CM596">
        <v>26.708333329999999</v>
      </c>
      <c r="CN596">
        <v>51.136363629999998</v>
      </c>
      <c r="CO596">
        <v>3.6637089999999999</v>
      </c>
      <c r="CP596">
        <v>84.833333330000002</v>
      </c>
      <c r="CQ596">
        <v>72.974386719999998</v>
      </c>
      <c r="CR596">
        <v>19.555555550000001</v>
      </c>
      <c r="CS596">
        <v>29.916666660000001</v>
      </c>
      <c r="CT596">
        <v>89</v>
      </c>
      <c r="CU596">
        <v>88.916666660000004</v>
      </c>
      <c r="CV596">
        <v>73.393518510000007</v>
      </c>
      <c r="CW596">
        <v>49.25</v>
      </c>
      <c r="CX596">
        <v>28.5</v>
      </c>
      <c r="CY596">
        <v>69.583333330000002</v>
      </c>
      <c r="CZ596">
        <v>74.666666660000004</v>
      </c>
      <c r="DA596">
        <v>83</v>
      </c>
      <c r="DB596">
        <v>687.3</v>
      </c>
      <c r="DC596">
        <v>28.5</v>
      </c>
      <c r="DD596">
        <v>69.583333330000002</v>
      </c>
      <c r="DE596">
        <v>74.666666660000004</v>
      </c>
      <c r="DF596">
        <v>83</v>
      </c>
      <c r="DG596">
        <v>773</v>
      </c>
      <c r="DH596" t="e">
        <v>#N/A</v>
      </c>
      <c r="DI596" t="e">
        <v>#N/A</v>
      </c>
      <c r="DJ596" t="e">
        <v>#N/A</v>
      </c>
      <c r="DK596" t="e">
        <v>#N/A</v>
      </c>
      <c r="DL596" t="e">
        <v>#N/A</v>
      </c>
      <c r="DM596" t="e">
        <v>#N/A</v>
      </c>
      <c r="DN596" t="e">
        <v>#N/A</v>
      </c>
      <c r="DO596" t="e">
        <v>#N/A</v>
      </c>
      <c r="DP596" t="e">
        <v>#N/A</v>
      </c>
      <c r="DQ596" t="e">
        <v>#N/A</v>
      </c>
      <c r="DR596" t="e">
        <v>#N/A</v>
      </c>
      <c r="DS596" t="e">
        <v>#N/A</v>
      </c>
      <c r="DT596" t="e">
        <v>#N/A</v>
      </c>
      <c r="DU596" t="e">
        <v>#N/A</v>
      </c>
      <c r="DV596" t="e">
        <v>#N/A</v>
      </c>
      <c r="DW596" t="e">
        <v>#N/A</v>
      </c>
      <c r="DX596" t="e">
        <v>#N/A</v>
      </c>
      <c r="DY596" t="e">
        <v>#N/A</v>
      </c>
      <c r="DZ596" t="e">
        <v>#N/A</v>
      </c>
      <c r="EA596" t="e">
        <v>#N/A</v>
      </c>
      <c r="EB596" t="e">
        <v>#N/A</v>
      </c>
      <c r="EC596" t="e">
        <v>#N/A</v>
      </c>
    </row>
    <row r="597" spans="1:133" customFormat="1" x14ac:dyDescent="0.25">
      <c r="A597" t="s">
        <v>762</v>
      </c>
      <c r="B597" t="s">
        <v>761</v>
      </c>
      <c r="C597">
        <v>597</v>
      </c>
      <c r="D597">
        <v>119492.08297000799</v>
      </c>
      <c r="E597">
        <v>68.245795395221833</v>
      </c>
      <c r="F597">
        <v>1165.1089280235128</v>
      </c>
      <c r="G597">
        <v>44193.99315923325</v>
      </c>
      <c r="H597">
        <v>81.099999999999994</v>
      </c>
      <c r="I597">
        <v>27.642029600000001</v>
      </c>
      <c r="J597">
        <v>20.9536862</v>
      </c>
      <c r="K597">
        <v>11.007618300000001</v>
      </c>
      <c r="L597">
        <v>6.8845561999999996</v>
      </c>
      <c r="M597">
        <v>6141.1</v>
      </c>
      <c r="N597">
        <v>4397.6000000000004</v>
      </c>
      <c r="O597">
        <v>4380.5</v>
      </c>
      <c r="P597">
        <v>4386.8999999999996</v>
      </c>
      <c r="Q597">
        <v>4401.8999999999996</v>
      </c>
      <c r="R597">
        <v>4395</v>
      </c>
      <c r="S597">
        <v>1743.5</v>
      </c>
      <c r="T597">
        <v>1559.5</v>
      </c>
      <c r="U597">
        <v>1612.5</v>
      </c>
      <c r="V597">
        <v>1635.3</v>
      </c>
      <c r="W597">
        <v>1689.1</v>
      </c>
      <c r="X597">
        <v>25.011316799999999</v>
      </c>
      <c r="Y597">
        <v>1.1835473000000001</v>
      </c>
      <c r="Z597">
        <v>4415.8999999999996</v>
      </c>
      <c r="AA597">
        <v>4378.3999999999996</v>
      </c>
      <c r="AB597">
        <v>4334.6000000000004</v>
      </c>
      <c r="AC597">
        <v>4295.2806499999997</v>
      </c>
      <c r="AD597">
        <v>1832</v>
      </c>
      <c r="AE597">
        <v>1935.9</v>
      </c>
      <c r="AF597">
        <v>2010.9</v>
      </c>
      <c r="AG597">
        <v>2115.2455199999999</v>
      </c>
      <c r="AH597">
        <v>72187.243832099994</v>
      </c>
      <c r="AI597">
        <v>15258.4726792</v>
      </c>
      <c r="AJ597">
        <v>8.8278239999999997</v>
      </c>
      <c r="AK597">
        <v>129.12087779999999</v>
      </c>
      <c r="AL597">
        <v>261894.7353151</v>
      </c>
      <c r="AM597">
        <v>59.264499999999998</v>
      </c>
      <c r="AN597">
        <v>1.9704613099999999</v>
      </c>
      <c r="AO597">
        <v>12.344958099999999</v>
      </c>
      <c r="AP597">
        <v>6.3216999999999999</v>
      </c>
      <c r="AQ597">
        <v>3.8010999999999999</v>
      </c>
      <c r="AR597">
        <v>3.4148700000000001</v>
      </c>
      <c r="AS597">
        <v>2.7897799999999999</v>
      </c>
      <c r="AT597">
        <v>5.3383399999999996</v>
      </c>
      <c r="AU597">
        <v>348488.8427947</v>
      </c>
      <c r="AV597">
        <v>256103.2520673</v>
      </c>
      <c r="AW597">
        <v>259427.4570964</v>
      </c>
      <c r="AX597">
        <v>283778.15044599999</v>
      </c>
      <c r="AY597">
        <v>312743.23505419999</v>
      </c>
      <c r="AZ597">
        <v>21542.529444200001</v>
      </c>
      <c r="BA597">
        <v>1040.3832451999999</v>
      </c>
      <c r="BB597">
        <v>4561.5395938000001</v>
      </c>
      <c r="BC597">
        <v>116.221602</v>
      </c>
      <c r="BD597">
        <v>132.19192029999999</v>
      </c>
      <c r="BE597">
        <v>99212.671048999997</v>
      </c>
      <c r="BF597">
        <v>78185.473905499995</v>
      </c>
      <c r="BG597">
        <v>6.1660253999999997</v>
      </c>
      <c r="BH597">
        <v>399.5</v>
      </c>
      <c r="BI597">
        <v>414.36666666000002</v>
      </c>
      <c r="BJ597">
        <v>420.79999999</v>
      </c>
      <c r="BK597">
        <v>408</v>
      </c>
      <c r="BL597">
        <v>401.6</v>
      </c>
      <c r="BM597">
        <v>15.077078500000001</v>
      </c>
      <c r="BN597">
        <v>4.8357913300000002</v>
      </c>
      <c r="BO597">
        <v>0.60701099999999997</v>
      </c>
      <c r="BP597">
        <v>0.48852855000000001</v>
      </c>
      <c r="BQ597">
        <v>31.05949339</v>
      </c>
      <c r="BR597">
        <v>320.60000000000002</v>
      </c>
      <c r="BS597">
        <v>9279.0351503999991</v>
      </c>
      <c r="BT597">
        <v>44231.712636700002</v>
      </c>
      <c r="BU597">
        <v>160392.83422590001</v>
      </c>
      <c r="BV597">
        <v>998359.41933970002</v>
      </c>
      <c r="BW597">
        <v>2045.2252619000001</v>
      </c>
      <c r="BX597">
        <v>53.198427049999999</v>
      </c>
      <c r="BY597">
        <v>12.3694878</v>
      </c>
      <c r="BZ597">
        <v>284.2</v>
      </c>
      <c r="CA597">
        <v>302.07407406999999</v>
      </c>
      <c r="CB597">
        <v>301.74074073999998</v>
      </c>
      <c r="CC597">
        <v>282.96666665999999</v>
      </c>
      <c r="CD597">
        <v>276.35000000000002</v>
      </c>
      <c r="CE597">
        <v>214.95</v>
      </c>
      <c r="CF597">
        <v>234.54629628999999</v>
      </c>
      <c r="CG597">
        <v>231.87962962</v>
      </c>
      <c r="CH597">
        <v>213.60833332999999</v>
      </c>
      <c r="CI597">
        <v>210.05</v>
      </c>
      <c r="CJ597">
        <v>69.3</v>
      </c>
      <c r="CK597">
        <v>67.52777777</v>
      </c>
      <c r="CL597">
        <v>69.861111109999996</v>
      </c>
      <c r="CM597">
        <v>69.358333329999994</v>
      </c>
      <c r="CN597">
        <v>66.3</v>
      </c>
      <c r="CO597">
        <v>4.4851568000000004</v>
      </c>
      <c r="CP597">
        <v>85.75</v>
      </c>
      <c r="CQ597">
        <v>71.84027777</v>
      </c>
      <c r="CR597">
        <v>15.5875</v>
      </c>
      <c r="CS597">
        <v>31</v>
      </c>
      <c r="CT597">
        <v>85.7</v>
      </c>
      <c r="CU597">
        <v>82.6</v>
      </c>
      <c r="CV597">
        <v>75.006944439999998</v>
      </c>
      <c r="CW597">
        <v>41</v>
      </c>
      <c r="CX597">
        <v>33.1</v>
      </c>
      <c r="CY597">
        <v>65.900000000000006</v>
      </c>
      <c r="CZ597">
        <v>73.599999999999994</v>
      </c>
      <c r="DA597">
        <v>81</v>
      </c>
      <c r="DB597">
        <v>745.27777776999994</v>
      </c>
      <c r="DC597">
        <v>33.1</v>
      </c>
      <c r="DD597">
        <v>65.900000000000006</v>
      </c>
      <c r="DE597">
        <v>73.599999999999994</v>
      </c>
      <c r="DF597">
        <v>81</v>
      </c>
      <c r="DG597">
        <v>926.4</v>
      </c>
      <c r="DH597" t="e">
        <v>#N/A</v>
      </c>
      <c r="DI597" t="e">
        <v>#N/A</v>
      </c>
      <c r="DJ597" t="e">
        <v>#N/A</v>
      </c>
      <c r="DK597" t="e">
        <v>#N/A</v>
      </c>
      <c r="DL597" t="e">
        <v>#N/A</v>
      </c>
      <c r="DM597" t="e">
        <v>#N/A</v>
      </c>
      <c r="DN597" t="e">
        <v>#N/A</v>
      </c>
      <c r="DO597" t="e">
        <v>#N/A</v>
      </c>
      <c r="DP597" t="e">
        <v>#N/A</v>
      </c>
      <c r="DQ597" t="e">
        <v>#N/A</v>
      </c>
      <c r="DR597" t="e">
        <v>#N/A</v>
      </c>
      <c r="DS597" t="e">
        <v>#N/A</v>
      </c>
      <c r="DT597" t="e">
        <v>#N/A</v>
      </c>
      <c r="DU597" t="e">
        <v>#N/A</v>
      </c>
      <c r="DV597" t="e">
        <v>#N/A</v>
      </c>
      <c r="DW597" t="e">
        <v>#N/A</v>
      </c>
      <c r="DX597" t="e">
        <v>#N/A</v>
      </c>
      <c r="DY597" t="e">
        <v>#N/A</v>
      </c>
      <c r="DZ597" t="e">
        <v>#N/A</v>
      </c>
      <c r="EA597" t="e">
        <v>#N/A</v>
      </c>
      <c r="EB597" t="e">
        <v>#N/A</v>
      </c>
      <c r="EC597" t="e">
        <v>#N/A</v>
      </c>
    </row>
    <row r="598" spans="1:133" customFormat="1" x14ac:dyDescent="0.25">
      <c r="A598" t="s">
        <v>764</v>
      </c>
      <c r="B598" t="s">
        <v>763</v>
      </c>
      <c r="C598">
        <v>598</v>
      </c>
      <c r="D598">
        <v>142918.20285477597</v>
      </c>
      <c r="E598">
        <v>107.23059783581236</v>
      </c>
      <c r="F598">
        <v>896.8042052049725</v>
      </c>
      <c r="G598">
        <v>51493.258235933026</v>
      </c>
      <c r="H598">
        <v>78.400000000000006</v>
      </c>
      <c r="I598">
        <v>27.175058459999999</v>
      </c>
      <c r="J598">
        <v>22.400917799999998</v>
      </c>
      <c r="K598">
        <v>12.06164813</v>
      </c>
      <c r="L598">
        <v>7.3743686000000004</v>
      </c>
      <c r="M598">
        <v>4892.3999999999996</v>
      </c>
      <c r="N598">
        <v>3567.06666666</v>
      </c>
      <c r="O598">
        <v>3463.8666666600002</v>
      </c>
      <c r="P598">
        <v>3495.8</v>
      </c>
      <c r="Q598">
        <v>3538.9333333300001</v>
      </c>
      <c r="R598">
        <v>3562</v>
      </c>
      <c r="S598">
        <v>1325.33333333</v>
      </c>
      <c r="T598">
        <v>1181</v>
      </c>
      <c r="U598">
        <v>1215.4666666600001</v>
      </c>
      <c r="V598">
        <v>1225.8</v>
      </c>
      <c r="W598">
        <v>1270.1333333299999</v>
      </c>
      <c r="X598">
        <v>27.125989730000001</v>
      </c>
      <c r="Y598">
        <v>1.2381792</v>
      </c>
      <c r="Z598">
        <v>3543.3333333300002</v>
      </c>
      <c r="AA598">
        <v>3498.6</v>
      </c>
      <c r="AB598">
        <v>3456.06666666</v>
      </c>
      <c r="AC598">
        <v>3423.6090933300002</v>
      </c>
      <c r="AD598">
        <v>1392.33333333</v>
      </c>
      <c r="AE598">
        <v>1476.53333333</v>
      </c>
      <c r="AF598">
        <v>1532.33333333</v>
      </c>
      <c r="AG598">
        <v>1614.4034466600001</v>
      </c>
      <c r="AH598">
        <v>72480.299836659993</v>
      </c>
      <c r="AI598">
        <v>16627.707869860002</v>
      </c>
      <c r="AJ598">
        <v>19.148319059999999</v>
      </c>
      <c r="AK598">
        <v>45.638853400000002</v>
      </c>
      <c r="AL598">
        <v>266216.12330332998</v>
      </c>
      <c r="AM598">
        <v>54.783000000000001</v>
      </c>
      <c r="AN598">
        <v>2.8223000800000002</v>
      </c>
      <c r="AO598">
        <v>14.52428886</v>
      </c>
      <c r="AP598">
        <v>5.0799666600000002</v>
      </c>
      <c r="AQ598">
        <v>3.5525933300000001</v>
      </c>
      <c r="AR598">
        <v>2.5660133300000001</v>
      </c>
      <c r="AS598">
        <v>3.45299333</v>
      </c>
      <c r="AT598">
        <v>2.9956666599999999</v>
      </c>
      <c r="AU598">
        <v>350190.28776093002</v>
      </c>
      <c r="AV598">
        <v>301025.33511570998</v>
      </c>
      <c r="AW598">
        <v>293274.30556225998</v>
      </c>
      <c r="AX598">
        <v>330361.52406219998</v>
      </c>
      <c r="AY598">
        <v>336966.41684045998</v>
      </c>
      <c r="AZ598">
        <v>25253.241195800001</v>
      </c>
      <c r="BA598">
        <v>923.46385239999995</v>
      </c>
      <c r="BB598">
        <v>5965.8577275999996</v>
      </c>
      <c r="BC598">
        <v>167.66104973</v>
      </c>
      <c r="BD598">
        <v>191.52762759999999</v>
      </c>
      <c r="BE598">
        <v>112825.94604785999</v>
      </c>
      <c r="BF598">
        <v>92570.187996060005</v>
      </c>
      <c r="BG598">
        <v>7.3056438000000004</v>
      </c>
      <c r="BH598">
        <v>366</v>
      </c>
      <c r="BI598">
        <v>343.93452380000002</v>
      </c>
      <c r="BJ598">
        <v>364.56666666000001</v>
      </c>
      <c r="BK598">
        <v>355</v>
      </c>
      <c r="BL598">
        <v>350.6</v>
      </c>
      <c r="BM598">
        <v>19.067997399999999</v>
      </c>
      <c r="BN598">
        <v>3.0265645399999999</v>
      </c>
      <c r="BO598">
        <v>0.46154135000000002</v>
      </c>
      <c r="BP598">
        <v>0.49327927999999999</v>
      </c>
      <c r="BQ598">
        <v>34.086577669999997</v>
      </c>
      <c r="BR598">
        <v>349.4</v>
      </c>
      <c r="BS598">
        <v>9333.58497446</v>
      </c>
      <c r="BT598">
        <v>41529.733132660003</v>
      </c>
      <c r="BU598">
        <v>152659.33120533</v>
      </c>
      <c r="BV598">
        <v>1205471.47102553</v>
      </c>
      <c r="BW598">
        <v>1828.5699038</v>
      </c>
      <c r="BX598">
        <v>58.901309359999999</v>
      </c>
      <c r="BY598">
        <v>10.03615093</v>
      </c>
      <c r="BZ598">
        <v>173.73333332999999</v>
      </c>
      <c r="CA598">
        <v>177.67222222000001</v>
      </c>
      <c r="CB598">
        <v>174.59999998999999</v>
      </c>
      <c r="CC598">
        <v>149.50595238</v>
      </c>
      <c r="CD598">
        <v>173.86666665999999</v>
      </c>
      <c r="CE598">
        <v>133.69999999999999</v>
      </c>
      <c r="CF598">
        <v>139.32777777000001</v>
      </c>
      <c r="CG598">
        <v>135.96111110999999</v>
      </c>
      <c r="CH598">
        <v>114.51190475999999</v>
      </c>
      <c r="CI598">
        <v>132.73333332999999</v>
      </c>
      <c r="CJ598">
        <v>40.1</v>
      </c>
      <c r="CK598">
        <v>38.344444439999997</v>
      </c>
      <c r="CL598">
        <v>38.638888880000003</v>
      </c>
      <c r="CM598">
        <v>34.994047610000003</v>
      </c>
      <c r="CN598">
        <v>41.233333330000001</v>
      </c>
      <c r="CO598">
        <v>3.54614853</v>
      </c>
      <c r="CP598">
        <v>85.666666660000004</v>
      </c>
      <c r="CQ598">
        <v>78.305555549999994</v>
      </c>
      <c r="CR598">
        <v>17.818181809999999</v>
      </c>
      <c r="CS598">
        <v>33.6</v>
      </c>
      <c r="CT598">
        <v>88.133333329999999</v>
      </c>
      <c r="CU598">
        <v>87.466666660000001</v>
      </c>
      <c r="CV598">
        <v>78.148148140000004</v>
      </c>
      <c r="CW598">
        <v>53.583333330000002</v>
      </c>
      <c r="CX598">
        <v>29.266666659999999</v>
      </c>
      <c r="CY598">
        <v>72.8</v>
      </c>
      <c r="CZ598">
        <v>78.266666659999999</v>
      </c>
      <c r="DA598">
        <v>86.266666659999999</v>
      </c>
      <c r="DB598">
        <v>634.39285714000005</v>
      </c>
      <c r="DC598">
        <v>29.266666659999999</v>
      </c>
      <c r="DD598">
        <v>72.8</v>
      </c>
      <c r="DE598">
        <v>78.266666659999999</v>
      </c>
      <c r="DF598">
        <v>86.266666659999999</v>
      </c>
      <c r="DG598">
        <v>633.13333333000003</v>
      </c>
      <c r="DH598" t="e">
        <v>#N/A</v>
      </c>
      <c r="DI598" t="e">
        <v>#N/A</v>
      </c>
      <c r="DJ598" t="e">
        <v>#N/A</v>
      </c>
      <c r="DK598" t="e">
        <v>#N/A</v>
      </c>
      <c r="DL598" t="e">
        <v>#N/A</v>
      </c>
      <c r="DM598" t="e">
        <v>#N/A</v>
      </c>
      <c r="DN598" t="e">
        <v>#N/A</v>
      </c>
      <c r="DO598" t="e">
        <v>#N/A</v>
      </c>
      <c r="DP598" t="e">
        <v>#N/A</v>
      </c>
      <c r="DQ598" t="e">
        <v>#N/A</v>
      </c>
      <c r="DR598" t="e">
        <v>#N/A</v>
      </c>
      <c r="DS598" t="e">
        <v>#N/A</v>
      </c>
      <c r="DT598" t="e">
        <v>#N/A</v>
      </c>
      <c r="DU598" t="e">
        <v>#N/A</v>
      </c>
      <c r="DV598" t="e">
        <v>#N/A</v>
      </c>
      <c r="DW598" t="e">
        <v>#N/A</v>
      </c>
      <c r="DX598" t="e">
        <v>#N/A</v>
      </c>
      <c r="DY598" t="e">
        <v>#N/A</v>
      </c>
      <c r="DZ598" t="e">
        <v>#N/A</v>
      </c>
      <c r="EA598" t="e">
        <v>#N/A</v>
      </c>
      <c r="EB598" t="e">
        <v>#N/A</v>
      </c>
      <c r="EC598" t="e">
        <v>#N/A</v>
      </c>
    </row>
    <row r="599" spans="1:133" customFormat="1" x14ac:dyDescent="0.25">
      <c r="A599" t="s">
        <v>766</v>
      </c>
      <c r="B599" t="s">
        <v>765</v>
      </c>
      <c r="C599">
        <v>599</v>
      </c>
      <c r="D599">
        <v>132892.23126046802</v>
      </c>
      <c r="E599">
        <v>65.515658750923677</v>
      </c>
      <c r="F599">
        <v>1186.7350686757113</v>
      </c>
      <c r="G599">
        <v>37872.307982097438</v>
      </c>
      <c r="H599">
        <v>71.5</v>
      </c>
      <c r="I599">
        <v>25.826956299999999</v>
      </c>
      <c r="J599">
        <v>20.2395034</v>
      </c>
      <c r="K599">
        <v>12.320240099999999</v>
      </c>
      <c r="L599">
        <v>6.9002293000000003</v>
      </c>
      <c r="M599">
        <v>7099.6</v>
      </c>
      <c r="N599">
        <v>5212</v>
      </c>
      <c r="O599">
        <v>5102.2</v>
      </c>
      <c r="P599">
        <v>5153.8</v>
      </c>
      <c r="Q599">
        <v>5198.6000000000004</v>
      </c>
      <c r="R599">
        <v>5214.6000000000004</v>
      </c>
      <c r="S599">
        <v>1887.6</v>
      </c>
      <c r="T599">
        <v>1726.5</v>
      </c>
      <c r="U599">
        <v>1765.6</v>
      </c>
      <c r="V599">
        <v>1774.4</v>
      </c>
      <c r="W599">
        <v>1830.5</v>
      </c>
      <c r="X599">
        <v>26.826807299999999</v>
      </c>
      <c r="Y599">
        <v>1.1914133</v>
      </c>
      <c r="Z599">
        <v>5194.8999999999996</v>
      </c>
      <c r="AA599">
        <v>5133.5</v>
      </c>
      <c r="AB599">
        <v>5043.7</v>
      </c>
      <c r="AC599">
        <v>4974.9679900000001</v>
      </c>
      <c r="AD599">
        <v>2006.5</v>
      </c>
      <c r="AE599">
        <v>2129</v>
      </c>
      <c r="AF599">
        <v>2208.1</v>
      </c>
      <c r="AG599">
        <v>2326.76163</v>
      </c>
      <c r="AH599">
        <v>70701.787089899997</v>
      </c>
      <c r="AI599">
        <v>16036.311049</v>
      </c>
      <c r="AJ599">
        <v>13.726949899999999</v>
      </c>
      <c r="AK599">
        <v>179.2179769</v>
      </c>
      <c r="AL599">
        <v>275685.82847429998</v>
      </c>
      <c r="AM599">
        <v>44.542900000000003</v>
      </c>
      <c r="AN599">
        <v>2.0490278900000001</v>
      </c>
      <c r="AO599">
        <v>7.4897958999999998</v>
      </c>
      <c r="AP599">
        <v>2.8982800000000002</v>
      </c>
      <c r="AQ599">
        <v>2.0291000000000001</v>
      </c>
      <c r="AR599">
        <v>1.51647</v>
      </c>
      <c r="AS599">
        <v>4.1077199999999996</v>
      </c>
      <c r="AT599">
        <v>3.9436100000000001</v>
      </c>
      <c r="AU599">
        <v>376391.10069537</v>
      </c>
      <c r="AV599">
        <v>293510.72352459998</v>
      </c>
      <c r="AW599">
        <v>313909.03438899998</v>
      </c>
      <c r="AX599">
        <v>323378.88140830002</v>
      </c>
      <c r="AY599">
        <v>365085.90396969998</v>
      </c>
      <c r="AZ599">
        <v>25487.460519</v>
      </c>
      <c r="BA599">
        <v>875.46893299999999</v>
      </c>
      <c r="BB599">
        <v>6077.4895877999998</v>
      </c>
      <c r="BC599">
        <v>224.1457116</v>
      </c>
      <c r="BD599">
        <v>219.04683259999999</v>
      </c>
      <c r="BE599">
        <v>121051.3182483</v>
      </c>
      <c r="BF599">
        <v>99339.329955900001</v>
      </c>
      <c r="BG599">
        <v>7.1586806200000002</v>
      </c>
      <c r="BH599">
        <v>419</v>
      </c>
      <c r="BI599">
        <v>502.36666666000002</v>
      </c>
      <c r="BJ599">
        <v>495.54629628999999</v>
      </c>
      <c r="BK599">
        <v>502.7</v>
      </c>
      <c r="BL599">
        <v>482.1</v>
      </c>
      <c r="BM599">
        <v>18.615766499999999</v>
      </c>
      <c r="BN599">
        <v>0.98168849999999996</v>
      </c>
      <c r="BO599">
        <v>0.45537566000000002</v>
      </c>
      <c r="BP599">
        <v>0.87662770999999995</v>
      </c>
      <c r="BQ599">
        <v>28.2990271</v>
      </c>
      <c r="BR599">
        <v>391.33333333000002</v>
      </c>
      <c r="BS599">
        <v>8460.9848333999998</v>
      </c>
      <c r="BT599">
        <v>39043.862812400002</v>
      </c>
      <c r="BU599">
        <v>151510.43162409999</v>
      </c>
      <c r="BV599">
        <v>970869.06542743999</v>
      </c>
      <c r="BW599">
        <v>1688.0502365</v>
      </c>
      <c r="BX599">
        <v>52.250435230000001</v>
      </c>
      <c r="BY599">
        <v>10.85044955</v>
      </c>
      <c r="BZ599">
        <v>316.44444443999998</v>
      </c>
      <c r="CA599">
        <v>296.53333333</v>
      </c>
      <c r="CB599">
        <v>351.67857142000003</v>
      </c>
      <c r="CC599">
        <v>308.69444443999998</v>
      </c>
      <c r="CD599">
        <v>291.5</v>
      </c>
      <c r="CE599">
        <v>236.5</v>
      </c>
      <c r="CF599">
        <v>228.43333333000001</v>
      </c>
      <c r="CG599">
        <v>269.84523809000001</v>
      </c>
      <c r="CH599">
        <v>232.07407406999999</v>
      </c>
      <c r="CI599">
        <v>218.9</v>
      </c>
      <c r="CJ599">
        <v>80.444444439999998</v>
      </c>
      <c r="CK599">
        <v>68.099999999999994</v>
      </c>
      <c r="CL599">
        <v>81.833333330000002</v>
      </c>
      <c r="CM599">
        <v>76.620370359999995</v>
      </c>
      <c r="CN599">
        <v>72.150000000000006</v>
      </c>
      <c r="CO599">
        <v>3.7481779999999998</v>
      </c>
      <c r="CP599">
        <v>85.25</v>
      </c>
      <c r="CQ599">
        <v>75.215708809999995</v>
      </c>
      <c r="CR599">
        <v>16.333333329999999</v>
      </c>
      <c r="CS599">
        <v>34.200000000000003</v>
      </c>
      <c r="CT599">
        <v>89.3</v>
      </c>
      <c r="CU599">
        <v>87.3</v>
      </c>
      <c r="CV599">
        <v>76.061111109999999</v>
      </c>
      <c r="CW599">
        <v>83.2</v>
      </c>
      <c r="CX599">
        <v>31</v>
      </c>
      <c r="CY599">
        <v>70.099999999999994</v>
      </c>
      <c r="CZ599">
        <v>75.5</v>
      </c>
      <c r="DA599">
        <v>85.9</v>
      </c>
      <c r="DB599">
        <v>630.70000000000005</v>
      </c>
      <c r="DC599">
        <v>31</v>
      </c>
      <c r="DD599">
        <v>70.099999999999994</v>
      </c>
      <c r="DE599">
        <v>75.5</v>
      </c>
      <c r="DF599">
        <v>85.9</v>
      </c>
      <c r="DG599">
        <v>739.6</v>
      </c>
      <c r="DH599" t="e">
        <v>#N/A</v>
      </c>
      <c r="DI599" t="e">
        <v>#N/A</v>
      </c>
      <c r="DJ599" t="e">
        <v>#N/A</v>
      </c>
      <c r="DK599" t="e">
        <v>#N/A</v>
      </c>
      <c r="DL599" t="e">
        <v>#N/A</v>
      </c>
      <c r="DM599" t="e">
        <v>#N/A</v>
      </c>
      <c r="DN599" t="e">
        <v>#N/A</v>
      </c>
      <c r="DO599" t="e">
        <v>#N/A</v>
      </c>
      <c r="DP599" t="e">
        <v>#N/A</v>
      </c>
      <c r="DQ599" t="e">
        <v>#N/A</v>
      </c>
      <c r="DR599" t="e">
        <v>#N/A</v>
      </c>
      <c r="DS599" t="e">
        <v>#N/A</v>
      </c>
      <c r="DT599" t="e">
        <v>#N/A</v>
      </c>
      <c r="DU599" t="e">
        <v>#N/A</v>
      </c>
      <c r="DV599" t="e">
        <v>#N/A</v>
      </c>
      <c r="DW599" t="e">
        <v>#N/A</v>
      </c>
      <c r="DX599" t="e">
        <v>#N/A</v>
      </c>
      <c r="DY599" t="e">
        <v>#N/A</v>
      </c>
      <c r="DZ599" t="e">
        <v>#N/A</v>
      </c>
      <c r="EA599" t="e">
        <v>#N/A</v>
      </c>
      <c r="EB599" t="e">
        <v>#N/A</v>
      </c>
      <c r="EC599" t="e">
        <v>#N/A</v>
      </c>
    </row>
    <row r="600" spans="1:133" customFormat="1" x14ac:dyDescent="0.25">
      <c r="A600" t="s">
        <v>768</v>
      </c>
      <c r="B600" t="s">
        <v>767</v>
      </c>
      <c r="C600">
        <v>600</v>
      </c>
      <c r="D600">
        <v>270641.49403504655</v>
      </c>
      <c r="E600">
        <v>83.502284982426204</v>
      </c>
      <c r="F600">
        <v>997.21247675696145</v>
      </c>
      <c r="G600">
        <v>48900.994850039562</v>
      </c>
      <c r="H600">
        <v>74.428571419999997</v>
      </c>
      <c r="I600">
        <v>26.753744999999999</v>
      </c>
      <c r="J600">
        <v>22.79908271</v>
      </c>
      <c r="K600">
        <v>12.169224570000001</v>
      </c>
      <c r="L600">
        <v>7.1257282799999997</v>
      </c>
      <c r="M600">
        <v>8653.8571428499999</v>
      </c>
      <c r="N600">
        <v>6305</v>
      </c>
      <c r="O600">
        <v>6243.4285714199996</v>
      </c>
      <c r="P600">
        <v>6260.5714285699996</v>
      </c>
      <c r="Q600">
        <v>6284</v>
      </c>
      <c r="R600">
        <v>6303</v>
      </c>
      <c r="S600">
        <v>2348.8571428499999</v>
      </c>
      <c r="T600">
        <v>2173.1428571400002</v>
      </c>
      <c r="U600">
        <v>2229.42857142</v>
      </c>
      <c r="V600">
        <v>2239</v>
      </c>
      <c r="W600">
        <v>2290.7142857099998</v>
      </c>
      <c r="X600">
        <v>26.635282419999999</v>
      </c>
      <c r="Y600">
        <v>1.1383554199999999</v>
      </c>
      <c r="Z600">
        <v>6251</v>
      </c>
      <c r="AA600">
        <v>6174.7142857099998</v>
      </c>
      <c r="AB600">
        <v>6072.1428571400002</v>
      </c>
      <c r="AC600">
        <v>5963.4743714200004</v>
      </c>
      <c r="AD600">
        <v>2485.1428571400002</v>
      </c>
      <c r="AE600">
        <v>2593.5714285700001</v>
      </c>
      <c r="AF600">
        <v>2669.5714285700001</v>
      </c>
      <c r="AG600">
        <v>2802.1236285700002</v>
      </c>
      <c r="AH600">
        <v>77452.349941139997</v>
      </c>
      <c r="AI600">
        <v>17555.238240710001</v>
      </c>
      <c r="AJ600">
        <v>37.862780139999998</v>
      </c>
      <c r="AK600">
        <v>87.585830569999999</v>
      </c>
      <c r="AL600">
        <v>289740.77667913999</v>
      </c>
      <c r="AM600">
        <v>56.993571420000002</v>
      </c>
      <c r="AN600">
        <v>1.71606679</v>
      </c>
      <c r="AO600">
        <v>12.873508709999999</v>
      </c>
      <c r="AP600">
        <v>9.5290142800000002</v>
      </c>
      <c r="AQ600">
        <v>10.367100000000001</v>
      </c>
      <c r="AR600">
        <v>8.2073142800000003</v>
      </c>
      <c r="AS600">
        <v>9.2105571400000006</v>
      </c>
      <c r="AT600">
        <v>11.540671420000001</v>
      </c>
      <c r="AU600">
        <v>391992.84615816001</v>
      </c>
      <c r="AV600">
        <v>300622.65063366003</v>
      </c>
      <c r="AW600">
        <v>325391.0505445</v>
      </c>
      <c r="AX600">
        <v>346597.883157</v>
      </c>
      <c r="AY600">
        <v>364491.55224049999</v>
      </c>
      <c r="AZ600">
        <v>28832.41716628</v>
      </c>
      <c r="BA600">
        <v>802.74714885000003</v>
      </c>
      <c r="BB600">
        <v>6783.3544987100004</v>
      </c>
      <c r="BC600">
        <v>134.368809</v>
      </c>
      <c r="BD600">
        <v>115.14470914</v>
      </c>
      <c r="BE600">
        <v>124810.79179828</v>
      </c>
      <c r="BF600">
        <v>107809.03144657001</v>
      </c>
      <c r="BG600">
        <v>7.4601043300000001</v>
      </c>
      <c r="BH600">
        <v>688.5</v>
      </c>
      <c r="BI600">
        <v>669.48611111000002</v>
      </c>
      <c r="BJ600">
        <v>499.05555555000001</v>
      </c>
      <c r="BK600">
        <v>705.66666666000003</v>
      </c>
      <c r="BL600">
        <v>704.83333332999996</v>
      </c>
      <c r="BM600">
        <v>18.63373</v>
      </c>
      <c r="BN600">
        <v>5.0379297999999997</v>
      </c>
      <c r="BO600">
        <v>0.33770250000000002</v>
      </c>
      <c r="BP600">
        <v>0.37011432999999999</v>
      </c>
      <c r="BQ600">
        <v>35.837062240000002</v>
      </c>
      <c r="BR600">
        <v>629.33333332999996</v>
      </c>
      <c r="BS600">
        <v>9632.0158028500009</v>
      </c>
      <c r="BT600">
        <v>43635.578030420002</v>
      </c>
      <c r="BU600">
        <v>163434.51842857001</v>
      </c>
      <c r="BV600">
        <v>1048135.23991633</v>
      </c>
      <c r="BW600">
        <v>2302.6905889999998</v>
      </c>
      <c r="BX600">
        <v>65.575955339999993</v>
      </c>
      <c r="BY600">
        <v>10.821052999999999</v>
      </c>
      <c r="BZ600">
        <v>407.5</v>
      </c>
      <c r="CA600">
        <v>352.27777777</v>
      </c>
      <c r="CB600">
        <v>262.79166665999998</v>
      </c>
      <c r="CC600">
        <v>394.79166665999998</v>
      </c>
      <c r="CD600">
        <v>387</v>
      </c>
      <c r="CE600">
        <v>300</v>
      </c>
      <c r="CF600">
        <v>270.51388888000002</v>
      </c>
      <c r="CG600">
        <v>198.59722221999999</v>
      </c>
      <c r="CH600">
        <v>298.56944443999998</v>
      </c>
      <c r="CI600">
        <v>288.75</v>
      </c>
      <c r="CJ600">
        <v>106.58333333</v>
      </c>
      <c r="CK600">
        <v>81.763888879999996</v>
      </c>
      <c r="CL600">
        <v>64.194444439999998</v>
      </c>
      <c r="CM600">
        <v>96.222222220000006</v>
      </c>
      <c r="CN600">
        <v>98.916666660000004</v>
      </c>
      <c r="CO600">
        <v>4.0261575000000001</v>
      </c>
      <c r="CP600">
        <v>84.642857140000004</v>
      </c>
      <c r="CR600">
        <v>16</v>
      </c>
      <c r="CS600">
        <v>33.714285709999999</v>
      </c>
      <c r="CT600">
        <v>89.285714279999993</v>
      </c>
      <c r="CU600">
        <v>87.285714279999993</v>
      </c>
      <c r="CW600">
        <v>76</v>
      </c>
      <c r="CX600">
        <v>27.428571420000001</v>
      </c>
      <c r="CY600">
        <v>71.857142850000002</v>
      </c>
      <c r="CZ600">
        <v>79.571428569999995</v>
      </c>
      <c r="DA600">
        <v>85.142857140000004</v>
      </c>
      <c r="DB600">
        <v>734.85714284999995</v>
      </c>
      <c r="DC600">
        <v>27.428571420000001</v>
      </c>
      <c r="DD600">
        <v>71.857142850000002</v>
      </c>
      <c r="DE600">
        <v>79.571428569999995</v>
      </c>
      <c r="DF600">
        <v>85.142857140000004</v>
      </c>
      <c r="DG600">
        <v>693.71428571000001</v>
      </c>
      <c r="DH600" t="e">
        <v>#N/A</v>
      </c>
      <c r="DI600" t="e">
        <v>#N/A</v>
      </c>
      <c r="DJ600" t="e">
        <v>#N/A</v>
      </c>
      <c r="DK600" t="e">
        <v>#N/A</v>
      </c>
      <c r="DL600" t="e">
        <v>#N/A</v>
      </c>
      <c r="DM600" t="e">
        <v>#N/A</v>
      </c>
      <c r="DN600" t="e">
        <v>#N/A</v>
      </c>
      <c r="DO600" t="e">
        <v>#N/A</v>
      </c>
      <c r="DP600" t="e">
        <v>#N/A</v>
      </c>
      <c r="DQ600" t="e">
        <v>#N/A</v>
      </c>
      <c r="DR600" t="e">
        <v>#N/A</v>
      </c>
      <c r="DS600" t="e">
        <v>#N/A</v>
      </c>
      <c r="DT600" t="e">
        <v>#N/A</v>
      </c>
      <c r="DU600" t="e">
        <v>#N/A</v>
      </c>
      <c r="DV600" t="e">
        <v>#N/A</v>
      </c>
      <c r="DW600" t="e">
        <v>#N/A</v>
      </c>
      <c r="DX600" t="e">
        <v>#N/A</v>
      </c>
      <c r="DY600" t="e">
        <v>#N/A</v>
      </c>
      <c r="DZ600" t="e">
        <v>#N/A</v>
      </c>
      <c r="EA600" t="e">
        <v>#N/A</v>
      </c>
      <c r="EB600" t="e">
        <v>#N/A</v>
      </c>
      <c r="EC600" t="e">
        <v>#N/A</v>
      </c>
    </row>
    <row r="601" spans="1:133" customFormat="1" x14ac:dyDescent="0.25">
      <c r="A601" t="s">
        <v>770</v>
      </c>
      <c r="B601" t="s">
        <v>769</v>
      </c>
      <c r="C601">
        <v>601</v>
      </c>
      <c r="D601">
        <v>90091.482741750006</v>
      </c>
      <c r="E601">
        <v>62.82769628273352</v>
      </c>
      <c r="F601">
        <v>1457.8993284567421</v>
      </c>
      <c r="G601">
        <v>36931.374698643915</v>
      </c>
      <c r="H601">
        <v>58.125</v>
      </c>
      <c r="I601">
        <v>25.998893500000001</v>
      </c>
      <c r="J601">
        <v>22.272548749999999</v>
      </c>
      <c r="K601">
        <v>12.37281275</v>
      </c>
      <c r="L601">
        <v>6.85760112</v>
      </c>
      <c r="M601">
        <v>3964.75</v>
      </c>
      <c r="N601">
        <v>2929.25</v>
      </c>
      <c r="O601">
        <v>2830.375</v>
      </c>
      <c r="P601">
        <v>2860</v>
      </c>
      <c r="Q601">
        <v>2893.75</v>
      </c>
      <c r="R601">
        <v>2921.875</v>
      </c>
      <c r="S601">
        <v>1035.5</v>
      </c>
      <c r="T601">
        <v>959.75</v>
      </c>
      <c r="U601">
        <v>985.5</v>
      </c>
      <c r="V601">
        <v>984.5</v>
      </c>
      <c r="W601">
        <v>1001.25</v>
      </c>
      <c r="X601">
        <v>26.171813119999999</v>
      </c>
      <c r="Y601">
        <v>1.1685734999999999</v>
      </c>
      <c r="Z601">
        <v>2910.75</v>
      </c>
      <c r="AA601">
        <v>2887.875</v>
      </c>
      <c r="AB601">
        <v>2837.375</v>
      </c>
      <c r="AC601">
        <v>2805.9959749999998</v>
      </c>
      <c r="AD601">
        <v>1105</v>
      </c>
      <c r="AE601">
        <v>1161</v>
      </c>
      <c r="AF601">
        <v>1194.625</v>
      </c>
      <c r="AG601">
        <v>1266.1687625</v>
      </c>
      <c r="AH601">
        <v>84821.126503620006</v>
      </c>
      <c r="AI601">
        <v>19622.475570750001</v>
      </c>
      <c r="AJ601">
        <v>23.041818119999999</v>
      </c>
      <c r="AK601">
        <v>62.153441999999998</v>
      </c>
      <c r="AL601">
        <v>326911.11745600001</v>
      </c>
      <c r="AM601">
        <v>56.987375</v>
      </c>
      <c r="AN601">
        <v>2.2891456400000001</v>
      </c>
      <c r="AO601">
        <v>9.70802312</v>
      </c>
      <c r="AP601">
        <v>13.206262499999999</v>
      </c>
      <c r="AQ601">
        <v>13.973675</v>
      </c>
      <c r="AR601">
        <v>10.503837499999999</v>
      </c>
      <c r="AS601">
        <v>10.7667875</v>
      </c>
      <c r="AT601">
        <v>14.69905</v>
      </c>
      <c r="AU601">
        <v>393246.44367925002</v>
      </c>
      <c r="AV601">
        <v>342491.49971513997</v>
      </c>
      <c r="AW601">
        <v>341293.18347549997</v>
      </c>
      <c r="AX601">
        <v>377630.96130650002</v>
      </c>
      <c r="AY601">
        <v>386773.26030000002</v>
      </c>
      <c r="AZ601">
        <v>32239.6571535</v>
      </c>
      <c r="BA601">
        <v>1283.5711497499999</v>
      </c>
      <c r="BB601">
        <v>7711.7167712500004</v>
      </c>
      <c r="BC601">
        <v>22.544745370000001</v>
      </c>
      <c r="BD601">
        <v>259.40241562</v>
      </c>
      <c r="BE601">
        <v>147734.043875</v>
      </c>
      <c r="BF601">
        <v>123675.06305012001</v>
      </c>
      <c r="BG601">
        <v>8.2402692500000008</v>
      </c>
      <c r="BH601">
        <v>334</v>
      </c>
      <c r="BI601">
        <v>374.98809523</v>
      </c>
      <c r="BJ601">
        <v>345.47916665999998</v>
      </c>
      <c r="BK601">
        <v>322.625</v>
      </c>
      <c r="BL601">
        <v>337.125</v>
      </c>
      <c r="BM601">
        <v>21.106855620000001</v>
      </c>
      <c r="BN601">
        <v>0.57462100000000005</v>
      </c>
      <c r="BO601">
        <v>0.58090987000000005</v>
      </c>
      <c r="BP601">
        <v>0.26481250000000001</v>
      </c>
      <c r="BQ601">
        <v>27.5888785</v>
      </c>
      <c r="BR601">
        <v>272.125</v>
      </c>
      <c r="BS601">
        <v>10283.314414</v>
      </c>
      <c r="BT601">
        <v>46001.005983750001</v>
      </c>
      <c r="BU601">
        <v>178112.31716912001</v>
      </c>
      <c r="BV601">
        <v>1136088.8493276199</v>
      </c>
      <c r="BW601">
        <v>1492.71777425</v>
      </c>
      <c r="BX601">
        <v>41.75287393</v>
      </c>
      <c r="BY601">
        <v>12.24937237</v>
      </c>
      <c r="BZ601">
        <v>160.25</v>
      </c>
      <c r="CA601">
        <v>158.94791666</v>
      </c>
      <c r="CB601">
        <v>155.02083332999999</v>
      </c>
      <c r="CC601">
        <v>149.32291666</v>
      </c>
      <c r="CD601">
        <v>138.8125</v>
      </c>
      <c r="CE601">
        <v>122.875</v>
      </c>
      <c r="CF601">
        <v>122.20833333</v>
      </c>
      <c r="CG601">
        <v>121.08333333</v>
      </c>
      <c r="CH601">
        <v>115.05208333</v>
      </c>
      <c r="CI601">
        <v>105.8125</v>
      </c>
      <c r="CJ601">
        <v>37.4375</v>
      </c>
      <c r="CK601">
        <v>36.739583330000002</v>
      </c>
      <c r="CL601">
        <v>33.9375</v>
      </c>
      <c r="CM601">
        <v>34.270833330000002</v>
      </c>
      <c r="CN601">
        <v>32.6875</v>
      </c>
      <c r="CO601">
        <v>4.0680258699999996</v>
      </c>
      <c r="CP601">
        <v>84.5</v>
      </c>
      <c r="CQ601">
        <v>68.388888890000004</v>
      </c>
      <c r="CR601">
        <v>17.5</v>
      </c>
      <c r="CS601">
        <v>36</v>
      </c>
      <c r="CT601">
        <v>92.857142850000002</v>
      </c>
      <c r="CU601">
        <v>91.428571419999997</v>
      </c>
      <c r="CV601">
        <v>71.972222220000006</v>
      </c>
      <c r="CW601">
        <v>38.666666659999997</v>
      </c>
      <c r="CX601">
        <v>28.714285709999999</v>
      </c>
      <c r="CY601">
        <v>69.142857140000004</v>
      </c>
      <c r="CZ601">
        <v>76.142857140000004</v>
      </c>
      <c r="DA601">
        <v>84.285714279999993</v>
      </c>
      <c r="DB601">
        <v>722.25</v>
      </c>
      <c r="DC601">
        <v>28.714285709999999</v>
      </c>
      <c r="DD601">
        <v>69.142857140000004</v>
      </c>
      <c r="DE601">
        <v>76.142857140000004</v>
      </c>
      <c r="DF601">
        <v>84.285714279999993</v>
      </c>
      <c r="DG601">
        <v>786.75</v>
      </c>
      <c r="DH601" t="e">
        <v>#N/A</v>
      </c>
      <c r="DI601" t="e">
        <v>#N/A</v>
      </c>
      <c r="DJ601" t="e">
        <v>#N/A</v>
      </c>
      <c r="DK601" t="e">
        <v>#N/A</v>
      </c>
      <c r="DL601" t="e">
        <v>#N/A</v>
      </c>
      <c r="DM601" t="e">
        <v>#N/A</v>
      </c>
      <c r="DN601" t="e">
        <v>#N/A</v>
      </c>
      <c r="DO601" t="e">
        <v>#N/A</v>
      </c>
      <c r="DP601" t="e">
        <v>#N/A</v>
      </c>
      <c r="DQ601" t="e">
        <v>#N/A</v>
      </c>
      <c r="DR601" t="e">
        <v>#N/A</v>
      </c>
      <c r="DS601" t="e">
        <v>#N/A</v>
      </c>
      <c r="DT601" t="e">
        <v>#N/A</v>
      </c>
      <c r="DU601" t="e">
        <v>#N/A</v>
      </c>
      <c r="DV601" t="e">
        <v>#N/A</v>
      </c>
      <c r="DW601" t="e">
        <v>#N/A</v>
      </c>
      <c r="DX601" t="e">
        <v>#N/A</v>
      </c>
      <c r="DY601" t="e">
        <v>#N/A</v>
      </c>
      <c r="DZ601" t="e">
        <v>#N/A</v>
      </c>
      <c r="EA601" t="e">
        <v>#N/A</v>
      </c>
      <c r="EB601" t="e">
        <v>#N/A</v>
      </c>
      <c r="EC601" t="e">
        <v>#N/A</v>
      </c>
    </row>
    <row r="602" spans="1:133" customFormat="1" x14ac:dyDescent="0.25">
      <c r="A602" t="s">
        <v>772</v>
      </c>
      <c r="B602" t="s">
        <v>771</v>
      </c>
      <c r="C602">
        <v>602</v>
      </c>
      <c r="D602">
        <v>120971.72188663202</v>
      </c>
      <c r="E602">
        <v>127.62008951699235</v>
      </c>
      <c r="F602">
        <v>863.11402546797581</v>
      </c>
      <c r="G602">
        <v>59662.73286250369</v>
      </c>
      <c r="H602">
        <v>60.666666659999997</v>
      </c>
      <c r="I602">
        <v>27.556642660000001</v>
      </c>
      <c r="J602">
        <v>21.426678729999999</v>
      </c>
      <c r="K602">
        <v>12.2490814</v>
      </c>
      <c r="L602">
        <v>7.5710882000000002</v>
      </c>
      <c r="M602">
        <v>3980.53333333</v>
      </c>
      <c r="N602">
        <v>2919.6666666599999</v>
      </c>
      <c r="O602">
        <v>2806.9333333300001</v>
      </c>
      <c r="P602">
        <v>2829.8666666600002</v>
      </c>
      <c r="Q602">
        <v>2876.2</v>
      </c>
      <c r="R602">
        <v>2908.8666666600002</v>
      </c>
      <c r="S602">
        <v>1060.86666666</v>
      </c>
      <c r="T602">
        <v>989</v>
      </c>
      <c r="U602">
        <v>1012.2666666600001</v>
      </c>
      <c r="V602">
        <v>1028.5999999999999</v>
      </c>
      <c r="W602">
        <v>1041.2666666600001</v>
      </c>
      <c r="X602">
        <v>27.419051929999998</v>
      </c>
      <c r="Y602">
        <v>1.35668433</v>
      </c>
      <c r="Z602">
        <v>2925</v>
      </c>
      <c r="AA602">
        <v>2920.4</v>
      </c>
      <c r="AB602">
        <v>2889.2666666599998</v>
      </c>
      <c r="AC602">
        <v>2865.02847333</v>
      </c>
      <c r="AD602">
        <v>1132.4000000000001</v>
      </c>
      <c r="AE602">
        <v>1177.2666666600001</v>
      </c>
      <c r="AF602">
        <v>1223</v>
      </c>
      <c r="AG602">
        <v>1273.00784</v>
      </c>
      <c r="AH602">
        <v>90605.554785460001</v>
      </c>
      <c r="AI602">
        <v>21226.601408400002</v>
      </c>
      <c r="AJ602">
        <v>35.959985660000001</v>
      </c>
      <c r="AK602">
        <v>143.1694578</v>
      </c>
      <c r="AL602">
        <v>329173.81714646</v>
      </c>
      <c r="AM602">
        <v>66.385666659999998</v>
      </c>
      <c r="AN602">
        <v>1.9681601099999999</v>
      </c>
      <c r="AO602">
        <v>15.5183394</v>
      </c>
      <c r="AP602">
        <v>14.65818</v>
      </c>
      <c r="AQ602">
        <v>18.478739999999998</v>
      </c>
      <c r="AR602">
        <v>16.495793330000001</v>
      </c>
      <c r="AS602">
        <v>15.432180000000001</v>
      </c>
      <c r="AT602">
        <v>12.944319999999999</v>
      </c>
      <c r="AU602">
        <v>340253.27997272997</v>
      </c>
      <c r="AV602">
        <v>266432.27426263998</v>
      </c>
      <c r="AW602">
        <v>282800.80061491998</v>
      </c>
      <c r="AX602">
        <v>337710.16080526001</v>
      </c>
      <c r="AY602">
        <v>326057.69964285998</v>
      </c>
      <c r="AZ602">
        <v>26468.90664886</v>
      </c>
      <c r="BA602">
        <v>1350.3780244</v>
      </c>
      <c r="BB602">
        <v>6274.4082601999999</v>
      </c>
      <c r="BC602">
        <v>112.11065766</v>
      </c>
      <c r="BD602">
        <v>367.68519172999999</v>
      </c>
      <c r="BE602">
        <v>122694.55064673</v>
      </c>
      <c r="BF602">
        <v>96064.02289593</v>
      </c>
      <c r="BG602">
        <v>7.9330407999999997</v>
      </c>
      <c r="BH602">
        <v>306.86666666000002</v>
      </c>
      <c r="BI602">
        <v>326.46428571000001</v>
      </c>
      <c r="BJ602">
        <v>334.79761903999997</v>
      </c>
      <c r="BK602">
        <v>303.39999999999998</v>
      </c>
      <c r="BL602">
        <v>303.2</v>
      </c>
      <c r="BM602">
        <v>19.483026460000001</v>
      </c>
      <c r="BN602">
        <v>3.84316411</v>
      </c>
      <c r="BO602">
        <v>0.70806800000000003</v>
      </c>
      <c r="BP602">
        <v>0.53061316000000003</v>
      </c>
      <c r="BQ602">
        <v>33.760806510000002</v>
      </c>
      <c r="BR602">
        <v>298.60000000000002</v>
      </c>
      <c r="BS602">
        <v>12978.913277330001</v>
      </c>
      <c r="BT602">
        <v>56182.123981930003</v>
      </c>
      <c r="BU602">
        <v>204190.4403624</v>
      </c>
      <c r="BV602">
        <v>1381471.0031856401</v>
      </c>
      <c r="BW602">
        <v>2725.2537318599998</v>
      </c>
      <c r="BX602">
        <v>55.551950349999998</v>
      </c>
      <c r="BY602">
        <v>12.241267840000001</v>
      </c>
      <c r="BZ602">
        <v>181.82142856999999</v>
      </c>
      <c r="CA602">
        <v>207.89102564000001</v>
      </c>
      <c r="CB602">
        <v>251.02500000000001</v>
      </c>
      <c r="CC602">
        <v>214.05555555000001</v>
      </c>
      <c r="CD602">
        <v>190.42857142</v>
      </c>
      <c r="CE602">
        <v>146.53846153000001</v>
      </c>
      <c r="CF602">
        <v>161.21153846000001</v>
      </c>
      <c r="CG602">
        <v>194.78333333</v>
      </c>
      <c r="CH602">
        <v>177.76515151000001</v>
      </c>
      <c r="CI602">
        <v>155.96153846000001</v>
      </c>
      <c r="CJ602">
        <v>46.538461529999999</v>
      </c>
      <c r="CK602">
        <v>46.679487170000002</v>
      </c>
      <c r="CL602">
        <v>56.24166666</v>
      </c>
      <c r="CM602">
        <v>52.780303029999999</v>
      </c>
      <c r="CN602">
        <v>46.65384615</v>
      </c>
      <c r="CO602">
        <v>4.3214318499999997</v>
      </c>
      <c r="CP602">
        <v>84.964285709999999</v>
      </c>
      <c r="CQ602">
        <v>78.541666669999998</v>
      </c>
      <c r="CR602">
        <v>14.076923069999999</v>
      </c>
      <c r="CS602">
        <v>35</v>
      </c>
      <c r="CT602">
        <v>90.307692299999999</v>
      </c>
      <c r="CU602">
        <v>87.38461538</v>
      </c>
      <c r="CV602">
        <v>74.013888890000004</v>
      </c>
      <c r="CW602">
        <v>52.636363629999998</v>
      </c>
      <c r="CX602">
        <v>25.285714280000001</v>
      </c>
      <c r="CY602">
        <v>65.642857140000004</v>
      </c>
      <c r="CZ602">
        <v>76.571428569999995</v>
      </c>
      <c r="DA602">
        <v>86.142857140000004</v>
      </c>
      <c r="DB602">
        <v>750.96666665999999</v>
      </c>
      <c r="DC602">
        <v>25.285714280000001</v>
      </c>
      <c r="DD602">
        <v>65.642857140000004</v>
      </c>
      <c r="DE602">
        <v>76.571428569999995</v>
      </c>
      <c r="DF602">
        <v>86.142857140000004</v>
      </c>
      <c r="DG602">
        <v>781.7</v>
      </c>
      <c r="DH602" t="e">
        <v>#N/A</v>
      </c>
      <c r="DI602" t="e">
        <v>#N/A</v>
      </c>
      <c r="DJ602" t="e">
        <v>#N/A</v>
      </c>
      <c r="DK602" t="e">
        <v>#N/A</v>
      </c>
      <c r="DL602" t="e">
        <v>#N/A</v>
      </c>
      <c r="DM602" t="e">
        <v>#N/A</v>
      </c>
      <c r="DN602" t="e">
        <v>#N/A</v>
      </c>
      <c r="DO602" t="e">
        <v>#N/A</v>
      </c>
      <c r="DP602" t="e">
        <v>#N/A</v>
      </c>
      <c r="DQ602" t="e">
        <v>#N/A</v>
      </c>
      <c r="DR602" t="e">
        <v>#N/A</v>
      </c>
      <c r="DS602" t="e">
        <v>#N/A</v>
      </c>
      <c r="DT602" t="e">
        <v>#N/A</v>
      </c>
      <c r="DU602" t="e">
        <v>#N/A</v>
      </c>
      <c r="DV602" t="e">
        <v>#N/A</v>
      </c>
      <c r="DW602" t="e">
        <v>#N/A</v>
      </c>
      <c r="DX602" t="e">
        <v>#N/A</v>
      </c>
      <c r="DY602" t="e">
        <v>#N/A</v>
      </c>
      <c r="DZ602" t="e">
        <v>#N/A</v>
      </c>
      <c r="EA602" t="e">
        <v>#N/A</v>
      </c>
      <c r="EB602" t="e">
        <v>#N/A</v>
      </c>
      <c r="EC602" t="e">
        <v>#N/A</v>
      </c>
    </row>
    <row r="603" spans="1:133" customFormat="1" x14ac:dyDescent="0.25">
      <c r="A603" t="s">
        <v>774</v>
      </c>
      <c r="B603" t="s">
        <v>773</v>
      </c>
      <c r="C603">
        <v>603</v>
      </c>
      <c r="D603">
        <v>122071.20963336001</v>
      </c>
      <c r="E603">
        <v>83.781495102168876</v>
      </c>
      <c r="F603">
        <v>1090.5427307985244</v>
      </c>
      <c r="G603">
        <v>49659.991260410628</v>
      </c>
      <c r="H603">
        <v>74.142857140000004</v>
      </c>
      <c r="I603">
        <v>27.78982457</v>
      </c>
      <c r="J603">
        <v>21.1936395</v>
      </c>
      <c r="K603">
        <v>13.29247778</v>
      </c>
      <c r="L603">
        <v>8.0058256399999994</v>
      </c>
      <c r="M603">
        <v>4431.3571428499999</v>
      </c>
      <c r="N603">
        <v>3218.6428571400002</v>
      </c>
      <c r="O603">
        <v>3173.8571428499999</v>
      </c>
      <c r="P603">
        <v>3185.0714285700001</v>
      </c>
      <c r="Q603">
        <v>3195</v>
      </c>
      <c r="R603">
        <v>3210.0714285700001</v>
      </c>
      <c r="S603">
        <v>1212.71428571</v>
      </c>
      <c r="T603">
        <v>1113.5</v>
      </c>
      <c r="U603">
        <v>1145.8571428499999</v>
      </c>
      <c r="V603">
        <v>1162.1428571399999</v>
      </c>
      <c r="W603">
        <v>1187.5</v>
      </c>
      <c r="X603">
        <v>28.85089464</v>
      </c>
      <c r="Y603">
        <v>1.30034271</v>
      </c>
      <c r="Z603">
        <v>3204.6428571400002</v>
      </c>
      <c r="AA603">
        <v>3189.8571428499999</v>
      </c>
      <c r="AB603">
        <v>3166.5</v>
      </c>
      <c r="AC603">
        <v>3130.99652857</v>
      </c>
      <c r="AD603">
        <v>1280.5</v>
      </c>
      <c r="AE603">
        <v>1325.8571428499999</v>
      </c>
      <c r="AF603">
        <v>1344</v>
      </c>
      <c r="AG603">
        <v>1401.70200714</v>
      </c>
      <c r="AH603">
        <v>85650.402436210003</v>
      </c>
      <c r="AI603">
        <v>20759.322271780002</v>
      </c>
      <c r="AJ603">
        <v>34.99203928</v>
      </c>
      <c r="AK603">
        <v>57.778995709999997</v>
      </c>
      <c r="AL603">
        <v>307886.13656185003</v>
      </c>
      <c r="AM603">
        <v>54.078857139999997</v>
      </c>
      <c r="AN603">
        <v>2.50375412</v>
      </c>
      <c r="AO603">
        <v>15.43372257</v>
      </c>
      <c r="AP603">
        <v>9.3120285700000007</v>
      </c>
      <c r="AQ603">
        <v>17.1448</v>
      </c>
      <c r="AR603">
        <v>9.80242857</v>
      </c>
      <c r="AS603">
        <v>7.0328499999999998</v>
      </c>
      <c r="AT603">
        <v>7.8284142799999996</v>
      </c>
      <c r="AU603">
        <v>424154.34326777997</v>
      </c>
      <c r="AV603">
        <v>301017.91242627997</v>
      </c>
      <c r="AW603">
        <v>306558.68846706999</v>
      </c>
      <c r="AX603">
        <v>345281.76555864001</v>
      </c>
      <c r="AY603">
        <v>380173.90440100001</v>
      </c>
      <c r="AZ603">
        <v>28185.042995849999</v>
      </c>
      <c r="BA603">
        <v>1409.2011161400001</v>
      </c>
      <c r="BB603">
        <v>7108.7076679199999</v>
      </c>
      <c r="BC603">
        <v>59.213125920000003</v>
      </c>
      <c r="BD603">
        <v>418.33719150000002</v>
      </c>
      <c r="BE603">
        <v>128928.17582085</v>
      </c>
      <c r="BF603">
        <v>101467.48277284999</v>
      </c>
      <c r="BG603">
        <v>7.3793742800000004</v>
      </c>
      <c r="BH603">
        <v>313.85714285</v>
      </c>
      <c r="BI603">
        <v>321.52976189999998</v>
      </c>
      <c r="BJ603">
        <v>330.30952380999997</v>
      </c>
      <c r="BK603">
        <v>319.21428571000001</v>
      </c>
      <c r="BL603">
        <v>315.78571427999998</v>
      </c>
      <c r="BM603">
        <v>18.464821499999999</v>
      </c>
      <c r="BN603">
        <v>4.9541382699999996</v>
      </c>
      <c r="BO603">
        <v>0.84116776000000004</v>
      </c>
      <c r="BP603">
        <v>0.45141762000000002</v>
      </c>
      <c r="BQ603">
        <v>37.468142919999998</v>
      </c>
      <c r="BR603">
        <v>271.5</v>
      </c>
      <c r="BS603">
        <v>11706.04688321</v>
      </c>
      <c r="BT603">
        <v>49529.875877420003</v>
      </c>
      <c r="BU603">
        <v>178101.31315828001</v>
      </c>
      <c r="BV603">
        <v>1146067.59676964</v>
      </c>
      <c r="BW603">
        <v>2318.1439850000002</v>
      </c>
      <c r="BX603">
        <v>56.914269109999999</v>
      </c>
      <c r="BY603">
        <v>12.577957209999999</v>
      </c>
      <c r="BZ603">
        <v>206.85714285</v>
      </c>
      <c r="CA603">
        <v>227.71153846000001</v>
      </c>
      <c r="CB603">
        <v>209.42857142</v>
      </c>
      <c r="CC603">
        <v>204.01388888</v>
      </c>
      <c r="CD603">
        <v>199.92857142</v>
      </c>
      <c r="CE603">
        <v>155.03571428000001</v>
      </c>
      <c r="CF603">
        <v>172.58974359000001</v>
      </c>
      <c r="CG603">
        <v>169.05128205</v>
      </c>
      <c r="CH603">
        <v>165.33333332999999</v>
      </c>
      <c r="CI603">
        <v>150.96428571000001</v>
      </c>
      <c r="CJ603">
        <v>51.928571419999997</v>
      </c>
      <c r="CK603">
        <v>55.121794870000002</v>
      </c>
      <c r="CL603">
        <v>54.935897429999997</v>
      </c>
      <c r="CM603">
        <v>55.39393939</v>
      </c>
      <c r="CN603">
        <v>49.5</v>
      </c>
      <c r="CO603">
        <v>4.5927372100000001</v>
      </c>
      <c r="CP603">
        <v>85.192307690000007</v>
      </c>
      <c r="CQ603">
        <v>70.838888890000007</v>
      </c>
      <c r="CR603">
        <v>15.77777777</v>
      </c>
      <c r="CS603">
        <v>32.785714280000001</v>
      </c>
      <c r="CT603">
        <v>90.214285709999999</v>
      </c>
      <c r="CU603">
        <v>87.785714279999993</v>
      </c>
      <c r="CV603">
        <v>76.45</v>
      </c>
      <c r="CW603">
        <v>72.625</v>
      </c>
      <c r="CX603">
        <v>22.307692299999999</v>
      </c>
      <c r="CY603">
        <v>65.769230759999999</v>
      </c>
      <c r="CZ603">
        <v>72.615384610000007</v>
      </c>
      <c r="DA603">
        <v>84.615384610000007</v>
      </c>
      <c r="DB603">
        <v>728.39285714000005</v>
      </c>
      <c r="DC603">
        <v>22.307692299999999</v>
      </c>
      <c r="DD603">
        <v>65.769230759999999</v>
      </c>
      <c r="DE603">
        <v>72.615384610000007</v>
      </c>
      <c r="DF603">
        <v>84.615384610000007</v>
      </c>
      <c r="DG603">
        <v>961.60714284999995</v>
      </c>
      <c r="DH603" t="e">
        <v>#N/A</v>
      </c>
      <c r="DI603" t="e">
        <v>#N/A</v>
      </c>
      <c r="DJ603" t="e">
        <v>#N/A</v>
      </c>
      <c r="DK603" t="e">
        <v>#N/A</v>
      </c>
      <c r="DL603" t="e">
        <v>#N/A</v>
      </c>
      <c r="DM603" t="e">
        <v>#N/A</v>
      </c>
      <c r="DN603" t="e">
        <v>#N/A</v>
      </c>
      <c r="DO603" t="e">
        <v>#N/A</v>
      </c>
      <c r="DP603" t="e">
        <v>#N/A</v>
      </c>
      <c r="DQ603" t="e">
        <v>#N/A</v>
      </c>
      <c r="DR603" t="e">
        <v>#N/A</v>
      </c>
      <c r="DS603" t="e">
        <v>#N/A</v>
      </c>
      <c r="DT603" t="e">
        <v>#N/A</v>
      </c>
      <c r="DU603" t="e">
        <v>#N/A</v>
      </c>
      <c r="DV603" t="e">
        <v>#N/A</v>
      </c>
      <c r="DW603" t="e">
        <v>#N/A</v>
      </c>
      <c r="DX603" t="e">
        <v>#N/A</v>
      </c>
      <c r="DY603" t="e">
        <v>#N/A</v>
      </c>
      <c r="DZ603" t="e">
        <v>#N/A</v>
      </c>
      <c r="EA603" t="e">
        <v>#N/A</v>
      </c>
      <c r="EB603" t="e">
        <v>#N/A</v>
      </c>
      <c r="EC603" t="e">
        <v>#N/A</v>
      </c>
    </row>
    <row r="604" spans="1:133" customFormat="1" x14ac:dyDescent="0.25">
      <c r="A604" t="s">
        <v>942</v>
      </c>
      <c r="B604" t="s">
        <v>942</v>
      </c>
      <c r="C604" s="2" t="s">
        <v>942</v>
      </c>
      <c r="DH604" t="e">
        <v>#N/A</v>
      </c>
      <c r="DI604" t="e">
        <v>#N/A</v>
      </c>
      <c r="DJ604" t="e">
        <v>#N/A</v>
      </c>
      <c r="DK604" t="e">
        <v>#N/A</v>
      </c>
      <c r="DL604" t="e">
        <v>#N/A</v>
      </c>
      <c r="DM604" t="e">
        <v>#N/A</v>
      </c>
      <c r="DN604" t="e">
        <v>#N/A</v>
      </c>
      <c r="DO604" t="e">
        <v>#N/A</v>
      </c>
      <c r="DP604" t="e">
        <v>#N/A</v>
      </c>
      <c r="DQ604" t="e">
        <v>#N/A</v>
      </c>
      <c r="DR604" t="e">
        <v>#N/A</v>
      </c>
      <c r="DS604" t="e">
        <v>#N/A</v>
      </c>
      <c r="DT604" t="e">
        <v>#N/A</v>
      </c>
      <c r="DU604" t="e">
        <v>#N/A</v>
      </c>
      <c r="DV604" t="e">
        <v>#N/A</v>
      </c>
      <c r="DW604" t="e">
        <v>#N/A</v>
      </c>
      <c r="DX604" t="e">
        <v>#N/A</v>
      </c>
      <c r="DY604" t="e">
        <v>#N/A</v>
      </c>
      <c r="DZ604" t="e">
        <v>#N/A</v>
      </c>
      <c r="EA604" t="e">
        <v>#N/A</v>
      </c>
      <c r="EB604" t="e">
        <v>#N/A</v>
      </c>
      <c r="EC604" t="e">
        <v>#N/A</v>
      </c>
    </row>
    <row r="605" spans="1:133" customFormat="1" x14ac:dyDescent="0.25">
      <c r="A605" t="s">
        <v>942</v>
      </c>
      <c r="B605" t="s">
        <v>942</v>
      </c>
      <c r="C605" s="2" t="s">
        <v>942</v>
      </c>
      <c r="DH605" t="e">
        <v>#N/A</v>
      </c>
      <c r="DI605" t="e">
        <v>#N/A</v>
      </c>
      <c r="DJ605" t="e">
        <v>#N/A</v>
      </c>
      <c r="DK605" t="e">
        <v>#N/A</v>
      </c>
      <c r="DL605" t="e">
        <v>#N/A</v>
      </c>
      <c r="DM605" t="e">
        <v>#N/A</v>
      </c>
      <c r="DN605" t="e">
        <v>#N/A</v>
      </c>
      <c r="DO605" t="e">
        <v>#N/A</v>
      </c>
      <c r="DP605" t="e">
        <v>#N/A</v>
      </c>
      <c r="DQ605" t="e">
        <v>#N/A</v>
      </c>
      <c r="DR605" t="e">
        <v>#N/A</v>
      </c>
      <c r="DS605" t="e">
        <v>#N/A</v>
      </c>
      <c r="DT605" t="e">
        <v>#N/A</v>
      </c>
      <c r="DU605" t="e">
        <v>#N/A</v>
      </c>
      <c r="DV605" t="e">
        <v>#N/A</v>
      </c>
      <c r="DW605" t="e">
        <v>#N/A</v>
      </c>
      <c r="DX605" t="e">
        <v>#N/A</v>
      </c>
      <c r="DY605" t="e">
        <v>#N/A</v>
      </c>
      <c r="DZ605" t="e">
        <v>#N/A</v>
      </c>
      <c r="EA605" t="e">
        <v>#N/A</v>
      </c>
      <c r="EB605" t="e">
        <v>#N/A</v>
      </c>
      <c r="EC605" t="e">
        <v>#N/A</v>
      </c>
    </row>
    <row r="606" spans="1:133" customFormat="1" x14ac:dyDescent="0.25">
      <c r="A606" t="s">
        <v>942</v>
      </c>
      <c r="B606" t="s">
        <v>942</v>
      </c>
      <c r="C606" s="2" t="s">
        <v>942</v>
      </c>
      <c r="DH606" t="e">
        <v>#N/A</v>
      </c>
      <c r="DI606" t="e">
        <v>#N/A</v>
      </c>
      <c r="DJ606" t="e">
        <v>#N/A</v>
      </c>
      <c r="DK606" t="e">
        <v>#N/A</v>
      </c>
      <c r="DL606" t="e">
        <v>#N/A</v>
      </c>
      <c r="DM606" t="e">
        <v>#N/A</v>
      </c>
      <c r="DN606" t="e">
        <v>#N/A</v>
      </c>
      <c r="DO606" t="e">
        <v>#N/A</v>
      </c>
      <c r="DP606" t="e">
        <v>#N/A</v>
      </c>
      <c r="DQ606" t="e">
        <v>#N/A</v>
      </c>
      <c r="DR606" t="e">
        <v>#N/A</v>
      </c>
      <c r="DS606" t="e">
        <v>#N/A</v>
      </c>
      <c r="DT606" t="e">
        <v>#N/A</v>
      </c>
      <c r="DU606" t="e">
        <v>#N/A</v>
      </c>
      <c r="DV606" t="e">
        <v>#N/A</v>
      </c>
      <c r="DW606" t="e">
        <v>#N/A</v>
      </c>
      <c r="DX606" t="e">
        <v>#N/A</v>
      </c>
      <c r="DY606" t="e">
        <v>#N/A</v>
      </c>
      <c r="DZ606" t="e">
        <v>#N/A</v>
      </c>
      <c r="EA606" t="e">
        <v>#N/A</v>
      </c>
      <c r="EB606" t="e">
        <v>#N/A</v>
      </c>
      <c r="EC606" t="e">
        <v>#N/A</v>
      </c>
    </row>
    <row r="607" spans="1:133" customFormat="1" x14ac:dyDescent="0.25">
      <c r="A607" t="s">
        <v>942</v>
      </c>
      <c r="B607" t="s">
        <v>942</v>
      </c>
      <c r="C607" s="2" t="s">
        <v>942</v>
      </c>
      <c r="DH607" t="e">
        <v>#N/A</v>
      </c>
      <c r="DI607" t="e">
        <v>#N/A</v>
      </c>
      <c r="DJ607" t="e">
        <v>#N/A</v>
      </c>
      <c r="DK607" t="e">
        <v>#N/A</v>
      </c>
      <c r="DL607" t="e">
        <v>#N/A</v>
      </c>
      <c r="DM607" t="e">
        <v>#N/A</v>
      </c>
      <c r="DN607" t="e">
        <v>#N/A</v>
      </c>
      <c r="DO607" t="e">
        <v>#N/A</v>
      </c>
      <c r="DP607" t="e">
        <v>#N/A</v>
      </c>
      <c r="DQ607" t="e">
        <v>#N/A</v>
      </c>
      <c r="DR607" t="e">
        <v>#N/A</v>
      </c>
      <c r="DS607" t="e">
        <v>#N/A</v>
      </c>
      <c r="DT607" t="e">
        <v>#N/A</v>
      </c>
      <c r="DU607" t="e">
        <v>#N/A</v>
      </c>
      <c r="DV607" t="e">
        <v>#N/A</v>
      </c>
      <c r="DW607" t="e">
        <v>#N/A</v>
      </c>
      <c r="DX607" t="e">
        <v>#N/A</v>
      </c>
      <c r="DY607" t="e">
        <v>#N/A</v>
      </c>
      <c r="DZ607" t="e">
        <v>#N/A</v>
      </c>
      <c r="EA607" t="e">
        <v>#N/A</v>
      </c>
      <c r="EB607" t="e">
        <v>#N/A</v>
      </c>
      <c r="EC607" t="e">
        <v>#N/A</v>
      </c>
    </row>
    <row r="608" spans="1:133" customFormat="1" x14ac:dyDescent="0.25">
      <c r="A608" t="s">
        <v>942</v>
      </c>
      <c r="B608" t="s">
        <v>942</v>
      </c>
      <c r="C608" s="2" t="s">
        <v>942</v>
      </c>
      <c r="DH608" t="e">
        <v>#N/A</v>
      </c>
      <c r="DI608" t="e">
        <v>#N/A</v>
      </c>
      <c r="DJ608" t="e">
        <v>#N/A</v>
      </c>
      <c r="DK608" t="e">
        <v>#N/A</v>
      </c>
      <c r="DL608" t="e">
        <v>#N/A</v>
      </c>
      <c r="DM608" t="e">
        <v>#N/A</v>
      </c>
      <c r="DN608" t="e">
        <v>#N/A</v>
      </c>
      <c r="DO608" t="e">
        <v>#N/A</v>
      </c>
      <c r="DP608" t="e">
        <v>#N/A</v>
      </c>
      <c r="DQ608" t="e">
        <v>#N/A</v>
      </c>
      <c r="DR608" t="e">
        <v>#N/A</v>
      </c>
      <c r="DS608" t="e">
        <v>#N/A</v>
      </c>
      <c r="DT608" t="e">
        <v>#N/A</v>
      </c>
      <c r="DU608" t="e">
        <v>#N/A</v>
      </c>
      <c r="DV608" t="e">
        <v>#N/A</v>
      </c>
      <c r="DW608" t="e">
        <v>#N/A</v>
      </c>
      <c r="DX608" t="e">
        <v>#N/A</v>
      </c>
      <c r="DY608" t="e">
        <v>#N/A</v>
      </c>
      <c r="DZ608" t="e">
        <v>#N/A</v>
      </c>
      <c r="EA608" t="e">
        <v>#N/A</v>
      </c>
      <c r="EB608" t="e">
        <v>#N/A</v>
      </c>
      <c r="EC608" t="e">
        <v>#N/A</v>
      </c>
    </row>
    <row r="609" spans="1:133" customFormat="1" x14ac:dyDescent="0.25">
      <c r="A609" t="s">
        <v>942</v>
      </c>
      <c r="B609" t="s">
        <v>942</v>
      </c>
      <c r="C609" s="2" t="s">
        <v>942</v>
      </c>
      <c r="DH609" t="e">
        <v>#N/A</v>
      </c>
      <c r="DI609" t="e">
        <v>#N/A</v>
      </c>
      <c r="DJ609" t="e">
        <v>#N/A</v>
      </c>
      <c r="DK609" t="e">
        <v>#N/A</v>
      </c>
      <c r="DL609" t="e">
        <v>#N/A</v>
      </c>
      <c r="DM609" t="e">
        <v>#N/A</v>
      </c>
      <c r="DN609" t="e">
        <v>#N/A</v>
      </c>
      <c r="DO609" t="e">
        <v>#N/A</v>
      </c>
      <c r="DP609" t="e">
        <v>#N/A</v>
      </c>
      <c r="DQ609" t="e">
        <v>#N/A</v>
      </c>
      <c r="DR609" t="e">
        <v>#N/A</v>
      </c>
      <c r="DS609" t="e">
        <v>#N/A</v>
      </c>
      <c r="DT609" t="e">
        <v>#N/A</v>
      </c>
      <c r="DU609" t="e">
        <v>#N/A</v>
      </c>
      <c r="DV609" t="e">
        <v>#N/A</v>
      </c>
      <c r="DW609" t="e">
        <v>#N/A</v>
      </c>
      <c r="DX609" t="e">
        <v>#N/A</v>
      </c>
      <c r="DY609" t="e">
        <v>#N/A</v>
      </c>
      <c r="DZ609" t="e">
        <v>#N/A</v>
      </c>
      <c r="EA609" t="e">
        <v>#N/A</v>
      </c>
      <c r="EB609" t="e">
        <v>#N/A</v>
      </c>
      <c r="EC609" t="e">
        <v>#N/A</v>
      </c>
    </row>
    <row r="610" spans="1:133" customFormat="1" x14ac:dyDescent="0.25">
      <c r="A610" t="s">
        <v>942</v>
      </c>
      <c r="B610" t="s">
        <v>942</v>
      </c>
      <c r="C610" s="2" t="s">
        <v>942</v>
      </c>
      <c r="DH610" t="e">
        <v>#N/A</v>
      </c>
      <c r="DI610" t="e">
        <v>#N/A</v>
      </c>
      <c r="DJ610" t="e">
        <v>#N/A</v>
      </c>
      <c r="DK610" t="e">
        <v>#N/A</v>
      </c>
      <c r="DL610" t="e">
        <v>#N/A</v>
      </c>
      <c r="DM610" t="e">
        <v>#N/A</v>
      </c>
      <c r="DN610" t="e">
        <v>#N/A</v>
      </c>
      <c r="DO610" t="e">
        <v>#N/A</v>
      </c>
      <c r="DP610" t="e">
        <v>#N/A</v>
      </c>
      <c r="DQ610" t="e">
        <v>#N/A</v>
      </c>
      <c r="DR610" t="e">
        <v>#N/A</v>
      </c>
      <c r="DS610" t="e">
        <v>#N/A</v>
      </c>
      <c r="DT610" t="e">
        <v>#N/A</v>
      </c>
      <c r="DU610" t="e">
        <v>#N/A</v>
      </c>
      <c r="DV610" t="e">
        <v>#N/A</v>
      </c>
      <c r="DW610" t="e">
        <v>#N/A</v>
      </c>
      <c r="DX610" t="e">
        <v>#N/A</v>
      </c>
      <c r="DY610" t="e">
        <v>#N/A</v>
      </c>
      <c r="DZ610" t="e">
        <v>#N/A</v>
      </c>
      <c r="EA610" t="e">
        <v>#N/A</v>
      </c>
      <c r="EB610" t="e">
        <v>#N/A</v>
      </c>
      <c r="EC610" t="e">
        <v>#N/A</v>
      </c>
    </row>
    <row r="611" spans="1:133" customFormat="1" x14ac:dyDescent="0.25">
      <c r="A611" t="s">
        <v>942</v>
      </c>
      <c r="B611" t="s">
        <v>942</v>
      </c>
      <c r="C611" s="2" t="s">
        <v>942</v>
      </c>
      <c r="DH611" t="e">
        <v>#N/A</v>
      </c>
      <c r="DI611" t="e">
        <v>#N/A</v>
      </c>
      <c r="DJ611" t="e">
        <v>#N/A</v>
      </c>
      <c r="DK611" t="e">
        <v>#N/A</v>
      </c>
      <c r="DL611" t="e">
        <v>#N/A</v>
      </c>
      <c r="DM611" t="e">
        <v>#N/A</v>
      </c>
      <c r="DN611" t="e">
        <v>#N/A</v>
      </c>
      <c r="DO611" t="e">
        <v>#N/A</v>
      </c>
      <c r="DP611" t="e">
        <v>#N/A</v>
      </c>
      <c r="DQ611" t="e">
        <v>#N/A</v>
      </c>
      <c r="DR611" t="e">
        <v>#N/A</v>
      </c>
      <c r="DS611" t="e">
        <v>#N/A</v>
      </c>
      <c r="DT611" t="e">
        <v>#N/A</v>
      </c>
      <c r="DU611" t="e">
        <v>#N/A</v>
      </c>
      <c r="DV611" t="e">
        <v>#N/A</v>
      </c>
      <c r="DW611" t="e">
        <v>#N/A</v>
      </c>
      <c r="DX611" t="e">
        <v>#N/A</v>
      </c>
      <c r="DY611" t="e">
        <v>#N/A</v>
      </c>
      <c r="DZ611" t="e">
        <v>#N/A</v>
      </c>
      <c r="EA611" t="e">
        <v>#N/A</v>
      </c>
      <c r="EB611" t="e">
        <v>#N/A</v>
      </c>
      <c r="EC611" t="e">
        <v>#N/A</v>
      </c>
    </row>
    <row r="612" spans="1:133" customFormat="1" x14ac:dyDescent="0.25">
      <c r="A612" t="s">
        <v>942</v>
      </c>
      <c r="B612" t="s">
        <v>942</v>
      </c>
      <c r="C612" s="2" t="s">
        <v>942</v>
      </c>
      <c r="DH612" t="e">
        <v>#N/A</v>
      </c>
      <c r="DI612" t="e">
        <v>#N/A</v>
      </c>
      <c r="DJ612" t="e">
        <v>#N/A</v>
      </c>
      <c r="DK612" t="e">
        <v>#N/A</v>
      </c>
      <c r="DL612" t="e">
        <v>#N/A</v>
      </c>
      <c r="DM612" t="e">
        <v>#N/A</v>
      </c>
      <c r="DN612" t="e">
        <v>#N/A</v>
      </c>
      <c r="DO612" t="e">
        <v>#N/A</v>
      </c>
      <c r="DP612" t="e">
        <v>#N/A</v>
      </c>
      <c r="DQ612" t="e">
        <v>#N/A</v>
      </c>
      <c r="DR612" t="e">
        <v>#N/A</v>
      </c>
      <c r="DS612" t="e">
        <v>#N/A</v>
      </c>
      <c r="DT612" t="e">
        <v>#N/A</v>
      </c>
      <c r="DU612" t="e">
        <v>#N/A</v>
      </c>
      <c r="DV612" t="e">
        <v>#N/A</v>
      </c>
      <c r="DW612" t="e">
        <v>#N/A</v>
      </c>
      <c r="DX612" t="e">
        <v>#N/A</v>
      </c>
      <c r="DY612" t="e">
        <v>#N/A</v>
      </c>
      <c r="DZ612" t="e">
        <v>#N/A</v>
      </c>
      <c r="EA612" t="e">
        <v>#N/A</v>
      </c>
      <c r="EB612" t="e">
        <v>#N/A</v>
      </c>
      <c r="EC612" t="e">
        <v>#N/A</v>
      </c>
    </row>
    <row r="613" spans="1:133" customFormat="1" x14ac:dyDescent="0.25">
      <c r="A613" t="s">
        <v>942</v>
      </c>
      <c r="B613" t="s">
        <v>942</v>
      </c>
      <c r="C613" s="2" t="s">
        <v>942</v>
      </c>
      <c r="DH613" t="e">
        <v>#N/A</v>
      </c>
      <c r="DI613" t="e">
        <v>#N/A</v>
      </c>
      <c r="DJ613" t="e">
        <v>#N/A</v>
      </c>
      <c r="DK613" t="e">
        <v>#N/A</v>
      </c>
      <c r="DL613" t="e">
        <v>#N/A</v>
      </c>
      <c r="DM613" t="e">
        <v>#N/A</v>
      </c>
      <c r="DN613" t="e">
        <v>#N/A</v>
      </c>
      <c r="DO613" t="e">
        <v>#N/A</v>
      </c>
      <c r="DP613" t="e">
        <v>#N/A</v>
      </c>
      <c r="DQ613" t="e">
        <v>#N/A</v>
      </c>
      <c r="DR613" t="e">
        <v>#N/A</v>
      </c>
      <c r="DS613" t="e">
        <v>#N/A</v>
      </c>
      <c r="DT613" t="e">
        <v>#N/A</v>
      </c>
      <c r="DU613" t="e">
        <v>#N/A</v>
      </c>
      <c r="DV613" t="e">
        <v>#N/A</v>
      </c>
      <c r="DW613" t="e">
        <v>#N/A</v>
      </c>
      <c r="DX613" t="e">
        <v>#N/A</v>
      </c>
      <c r="DY613" t="e">
        <v>#N/A</v>
      </c>
      <c r="DZ613" t="e">
        <v>#N/A</v>
      </c>
      <c r="EA613" t="e">
        <v>#N/A</v>
      </c>
      <c r="EB613" t="e">
        <v>#N/A</v>
      </c>
      <c r="EC613" t="e">
        <v>#N/A</v>
      </c>
    </row>
    <row r="614" spans="1:133" customFormat="1" x14ac:dyDescent="0.25">
      <c r="A614" t="s">
        <v>942</v>
      </c>
      <c r="B614" t="s">
        <v>942</v>
      </c>
      <c r="C614" s="2" t="s">
        <v>942</v>
      </c>
      <c r="DH614" t="e">
        <v>#N/A</v>
      </c>
      <c r="DI614" t="e">
        <v>#N/A</v>
      </c>
      <c r="DJ614" t="e">
        <v>#N/A</v>
      </c>
      <c r="DK614" t="e">
        <v>#N/A</v>
      </c>
      <c r="DL614" t="e">
        <v>#N/A</v>
      </c>
      <c r="DM614" t="e">
        <v>#N/A</v>
      </c>
      <c r="DN614" t="e">
        <v>#N/A</v>
      </c>
      <c r="DO614" t="e">
        <v>#N/A</v>
      </c>
      <c r="DP614" t="e">
        <v>#N/A</v>
      </c>
      <c r="DQ614" t="e">
        <v>#N/A</v>
      </c>
      <c r="DR614" t="e">
        <v>#N/A</v>
      </c>
      <c r="DS614" t="e">
        <v>#N/A</v>
      </c>
      <c r="DT614" t="e">
        <v>#N/A</v>
      </c>
      <c r="DU614" t="e">
        <v>#N/A</v>
      </c>
      <c r="DV614" t="e">
        <v>#N/A</v>
      </c>
      <c r="DW614" t="e">
        <v>#N/A</v>
      </c>
      <c r="DX614" t="e">
        <v>#N/A</v>
      </c>
      <c r="DY614" t="e">
        <v>#N/A</v>
      </c>
      <c r="DZ614" t="e">
        <v>#N/A</v>
      </c>
      <c r="EA614" t="e">
        <v>#N/A</v>
      </c>
      <c r="EB614" t="e">
        <v>#N/A</v>
      </c>
      <c r="EC614" t="e">
        <v>#N/A</v>
      </c>
    </row>
    <row r="615" spans="1:133" customFormat="1" x14ac:dyDescent="0.25">
      <c r="A615" t="s">
        <v>942</v>
      </c>
      <c r="B615" t="s">
        <v>942</v>
      </c>
      <c r="C615" s="2" t="s">
        <v>942</v>
      </c>
      <c r="DH615" t="e">
        <v>#N/A</v>
      </c>
      <c r="DI615" t="e">
        <v>#N/A</v>
      </c>
      <c r="DJ615" t="e">
        <v>#N/A</v>
      </c>
      <c r="DK615" t="e">
        <v>#N/A</v>
      </c>
      <c r="DL615" t="e">
        <v>#N/A</v>
      </c>
      <c r="DM615" t="e">
        <v>#N/A</v>
      </c>
      <c r="DN615" t="e">
        <v>#N/A</v>
      </c>
      <c r="DO615" t="e">
        <v>#N/A</v>
      </c>
      <c r="DP615" t="e">
        <v>#N/A</v>
      </c>
      <c r="DQ615" t="e">
        <v>#N/A</v>
      </c>
      <c r="DR615" t="e">
        <v>#N/A</v>
      </c>
      <c r="DS615" t="e">
        <v>#N/A</v>
      </c>
      <c r="DT615" t="e">
        <v>#N/A</v>
      </c>
      <c r="DU615" t="e">
        <v>#N/A</v>
      </c>
      <c r="DV615" t="e">
        <v>#N/A</v>
      </c>
      <c r="DW615" t="e">
        <v>#N/A</v>
      </c>
      <c r="DX615" t="e">
        <v>#N/A</v>
      </c>
      <c r="DY615" t="e">
        <v>#N/A</v>
      </c>
      <c r="DZ615" t="e">
        <v>#N/A</v>
      </c>
      <c r="EA615" t="e">
        <v>#N/A</v>
      </c>
      <c r="EB615" t="e">
        <v>#N/A</v>
      </c>
      <c r="EC615" t="e">
        <v>#N/A</v>
      </c>
    </row>
    <row r="616" spans="1:133" customFormat="1" x14ac:dyDescent="0.25">
      <c r="A616" t="s">
        <v>942</v>
      </c>
      <c r="B616" t="s">
        <v>942</v>
      </c>
      <c r="C616" s="2" t="s">
        <v>942</v>
      </c>
      <c r="DH616" t="e">
        <v>#N/A</v>
      </c>
      <c r="DI616" t="e">
        <v>#N/A</v>
      </c>
      <c r="DJ616" t="e">
        <v>#N/A</v>
      </c>
      <c r="DK616" t="e">
        <v>#N/A</v>
      </c>
      <c r="DL616" t="e">
        <v>#N/A</v>
      </c>
      <c r="DM616" t="e">
        <v>#N/A</v>
      </c>
      <c r="DN616" t="e">
        <v>#N/A</v>
      </c>
      <c r="DO616" t="e">
        <v>#N/A</v>
      </c>
      <c r="DP616" t="e">
        <v>#N/A</v>
      </c>
      <c r="DQ616" t="e">
        <v>#N/A</v>
      </c>
      <c r="DR616" t="e">
        <v>#N/A</v>
      </c>
      <c r="DS616" t="e">
        <v>#N/A</v>
      </c>
      <c r="DT616" t="e">
        <v>#N/A</v>
      </c>
      <c r="DU616" t="e">
        <v>#N/A</v>
      </c>
      <c r="DV616" t="e">
        <v>#N/A</v>
      </c>
      <c r="DW616" t="e">
        <v>#N/A</v>
      </c>
      <c r="DX616" t="e">
        <v>#N/A</v>
      </c>
      <c r="DY616" t="e">
        <v>#N/A</v>
      </c>
      <c r="DZ616" t="e">
        <v>#N/A</v>
      </c>
      <c r="EA616" t="e">
        <v>#N/A</v>
      </c>
      <c r="EB616" t="e">
        <v>#N/A</v>
      </c>
      <c r="EC616" t="e">
        <v>#N/A</v>
      </c>
    </row>
    <row r="617" spans="1:133" customFormat="1" x14ac:dyDescent="0.25">
      <c r="A617" t="s">
        <v>942</v>
      </c>
      <c r="B617" t="s">
        <v>942</v>
      </c>
      <c r="C617" s="2" t="s">
        <v>942</v>
      </c>
      <c r="DH617" t="e">
        <v>#N/A</v>
      </c>
      <c r="DI617" t="e">
        <v>#N/A</v>
      </c>
      <c r="DJ617" t="e">
        <v>#N/A</v>
      </c>
      <c r="DK617" t="e">
        <v>#N/A</v>
      </c>
      <c r="DL617" t="e">
        <v>#N/A</v>
      </c>
      <c r="DM617" t="e">
        <v>#N/A</v>
      </c>
      <c r="DN617" t="e">
        <v>#N/A</v>
      </c>
      <c r="DO617" t="e">
        <v>#N/A</v>
      </c>
      <c r="DP617" t="e">
        <v>#N/A</v>
      </c>
      <c r="DQ617" t="e">
        <v>#N/A</v>
      </c>
      <c r="DR617" t="e">
        <v>#N/A</v>
      </c>
      <c r="DS617" t="e">
        <v>#N/A</v>
      </c>
      <c r="DT617" t="e">
        <v>#N/A</v>
      </c>
      <c r="DU617" t="e">
        <v>#N/A</v>
      </c>
      <c r="DV617" t="e">
        <v>#N/A</v>
      </c>
      <c r="DW617" t="e">
        <v>#N/A</v>
      </c>
      <c r="DX617" t="e">
        <v>#N/A</v>
      </c>
      <c r="DY617" t="e">
        <v>#N/A</v>
      </c>
      <c r="DZ617" t="e">
        <v>#N/A</v>
      </c>
      <c r="EA617" t="e">
        <v>#N/A</v>
      </c>
      <c r="EB617" t="e">
        <v>#N/A</v>
      </c>
      <c r="EC617" t="e">
        <v>#N/A</v>
      </c>
    </row>
    <row r="618" spans="1:133" customFormat="1" x14ac:dyDescent="0.25">
      <c r="A618" t="s">
        <v>942</v>
      </c>
      <c r="B618" t="s">
        <v>942</v>
      </c>
      <c r="C618" s="2" t="s">
        <v>942</v>
      </c>
      <c r="DH618" t="e">
        <v>#N/A</v>
      </c>
      <c r="DI618" t="e">
        <v>#N/A</v>
      </c>
      <c r="DJ618" t="e">
        <v>#N/A</v>
      </c>
      <c r="DK618" t="e">
        <v>#N/A</v>
      </c>
      <c r="DL618" t="e">
        <v>#N/A</v>
      </c>
      <c r="DM618" t="e">
        <v>#N/A</v>
      </c>
      <c r="DN618" t="e">
        <v>#N/A</v>
      </c>
      <c r="DO618" t="e">
        <v>#N/A</v>
      </c>
      <c r="DP618" t="e">
        <v>#N/A</v>
      </c>
      <c r="DQ618" t="e">
        <v>#N/A</v>
      </c>
      <c r="DR618" t="e">
        <v>#N/A</v>
      </c>
      <c r="DS618" t="e">
        <v>#N/A</v>
      </c>
      <c r="DT618" t="e">
        <v>#N/A</v>
      </c>
      <c r="DU618" t="e">
        <v>#N/A</v>
      </c>
      <c r="DV618" t="e">
        <v>#N/A</v>
      </c>
      <c r="DW618" t="e">
        <v>#N/A</v>
      </c>
      <c r="DX618" t="e">
        <v>#N/A</v>
      </c>
      <c r="DY618" t="e">
        <v>#N/A</v>
      </c>
      <c r="DZ618" t="e">
        <v>#N/A</v>
      </c>
      <c r="EA618" t="e">
        <v>#N/A</v>
      </c>
      <c r="EB618" t="e">
        <v>#N/A</v>
      </c>
      <c r="EC618" t="e">
        <v>#N/A</v>
      </c>
    </row>
    <row r="619" spans="1:133" customFormat="1" x14ac:dyDescent="0.25">
      <c r="A619" t="s">
        <v>942</v>
      </c>
      <c r="B619" t="s">
        <v>942</v>
      </c>
      <c r="C619" s="2" t="s">
        <v>942</v>
      </c>
      <c r="DH619" t="e">
        <v>#N/A</v>
      </c>
      <c r="DI619" t="e">
        <v>#N/A</v>
      </c>
      <c r="DJ619" t="e">
        <v>#N/A</v>
      </c>
      <c r="DK619" t="e">
        <v>#N/A</v>
      </c>
      <c r="DL619" t="e">
        <v>#N/A</v>
      </c>
      <c r="DM619" t="e">
        <v>#N/A</v>
      </c>
      <c r="DN619" t="e">
        <v>#N/A</v>
      </c>
      <c r="DO619" t="e">
        <v>#N/A</v>
      </c>
      <c r="DP619" t="e">
        <v>#N/A</v>
      </c>
      <c r="DQ619" t="e">
        <v>#N/A</v>
      </c>
      <c r="DR619" t="e">
        <v>#N/A</v>
      </c>
      <c r="DS619" t="e">
        <v>#N/A</v>
      </c>
      <c r="DT619" t="e">
        <v>#N/A</v>
      </c>
      <c r="DU619" t="e">
        <v>#N/A</v>
      </c>
      <c r="DV619" t="e">
        <v>#N/A</v>
      </c>
      <c r="DW619" t="e">
        <v>#N/A</v>
      </c>
      <c r="DX619" t="e">
        <v>#N/A</v>
      </c>
      <c r="DY619" t="e">
        <v>#N/A</v>
      </c>
      <c r="DZ619" t="e">
        <v>#N/A</v>
      </c>
      <c r="EA619" t="e">
        <v>#N/A</v>
      </c>
      <c r="EB619" t="e">
        <v>#N/A</v>
      </c>
      <c r="EC619" t="e">
        <v>#N/A</v>
      </c>
    </row>
    <row r="620" spans="1:133" customFormat="1" x14ac:dyDescent="0.25">
      <c r="A620" t="s">
        <v>942</v>
      </c>
      <c r="B620" t="s">
        <v>942</v>
      </c>
      <c r="C620" s="2" t="s">
        <v>942</v>
      </c>
      <c r="DH620" t="e">
        <v>#N/A</v>
      </c>
      <c r="DI620" t="e">
        <v>#N/A</v>
      </c>
      <c r="DJ620" t="e">
        <v>#N/A</v>
      </c>
      <c r="DK620" t="e">
        <v>#N/A</v>
      </c>
      <c r="DL620" t="e">
        <v>#N/A</v>
      </c>
      <c r="DM620" t="e">
        <v>#N/A</v>
      </c>
      <c r="DN620" t="e">
        <v>#N/A</v>
      </c>
      <c r="DO620" t="e">
        <v>#N/A</v>
      </c>
      <c r="DP620" t="e">
        <v>#N/A</v>
      </c>
      <c r="DQ620" t="e">
        <v>#N/A</v>
      </c>
      <c r="DR620" t="e">
        <v>#N/A</v>
      </c>
      <c r="DS620" t="e">
        <v>#N/A</v>
      </c>
      <c r="DT620" t="e">
        <v>#N/A</v>
      </c>
      <c r="DU620" t="e">
        <v>#N/A</v>
      </c>
      <c r="DV620" t="e">
        <v>#N/A</v>
      </c>
      <c r="DW620" t="e">
        <v>#N/A</v>
      </c>
      <c r="DX620" t="e">
        <v>#N/A</v>
      </c>
      <c r="DY620" t="e">
        <v>#N/A</v>
      </c>
      <c r="DZ620" t="e">
        <v>#N/A</v>
      </c>
      <c r="EA620" t="e">
        <v>#N/A</v>
      </c>
      <c r="EB620" t="e">
        <v>#N/A</v>
      </c>
      <c r="EC620" t="e">
        <v>#N/A</v>
      </c>
    </row>
    <row r="621" spans="1:133" customFormat="1" x14ac:dyDescent="0.25">
      <c r="A621" t="s">
        <v>942</v>
      </c>
      <c r="B621" t="s">
        <v>942</v>
      </c>
      <c r="C621" s="2" t="s">
        <v>942</v>
      </c>
      <c r="DH621" t="e">
        <v>#N/A</v>
      </c>
      <c r="DI621" t="e">
        <v>#N/A</v>
      </c>
      <c r="DJ621" t="e">
        <v>#N/A</v>
      </c>
      <c r="DK621" t="e">
        <v>#N/A</v>
      </c>
      <c r="DL621" t="e">
        <v>#N/A</v>
      </c>
      <c r="DM621" t="e">
        <v>#N/A</v>
      </c>
      <c r="DN621" t="e">
        <v>#N/A</v>
      </c>
      <c r="DO621" t="e">
        <v>#N/A</v>
      </c>
      <c r="DP621" t="e">
        <v>#N/A</v>
      </c>
      <c r="DQ621" t="e">
        <v>#N/A</v>
      </c>
      <c r="DR621" t="e">
        <v>#N/A</v>
      </c>
      <c r="DS621" t="e">
        <v>#N/A</v>
      </c>
      <c r="DT621" t="e">
        <v>#N/A</v>
      </c>
      <c r="DU621" t="e">
        <v>#N/A</v>
      </c>
      <c r="DV621" t="e">
        <v>#N/A</v>
      </c>
      <c r="DW621" t="e">
        <v>#N/A</v>
      </c>
      <c r="DX621" t="e">
        <v>#N/A</v>
      </c>
      <c r="DY621" t="e">
        <v>#N/A</v>
      </c>
      <c r="DZ621" t="e">
        <v>#N/A</v>
      </c>
      <c r="EA621" t="e">
        <v>#N/A</v>
      </c>
      <c r="EB621" t="e">
        <v>#N/A</v>
      </c>
      <c r="EC621" t="e">
        <v>#N/A</v>
      </c>
    </row>
    <row r="622" spans="1:133" customFormat="1" x14ac:dyDescent="0.25">
      <c r="A622" t="s">
        <v>942</v>
      </c>
      <c r="B622" t="s">
        <v>942</v>
      </c>
      <c r="C622" s="2" t="s">
        <v>942</v>
      </c>
      <c r="DH622" t="e">
        <v>#N/A</v>
      </c>
      <c r="DI622" t="e">
        <v>#N/A</v>
      </c>
      <c r="DJ622" t="e">
        <v>#N/A</v>
      </c>
      <c r="DK622" t="e">
        <v>#N/A</v>
      </c>
      <c r="DL622" t="e">
        <v>#N/A</v>
      </c>
      <c r="DM622" t="e">
        <v>#N/A</v>
      </c>
      <c r="DN622" t="e">
        <v>#N/A</v>
      </c>
      <c r="DO622" t="e">
        <v>#N/A</v>
      </c>
      <c r="DP622" t="e">
        <v>#N/A</v>
      </c>
      <c r="DQ622" t="e">
        <v>#N/A</v>
      </c>
      <c r="DR622" t="e">
        <v>#N/A</v>
      </c>
      <c r="DS622" t="e">
        <v>#N/A</v>
      </c>
      <c r="DT622" t="e">
        <v>#N/A</v>
      </c>
      <c r="DU622" t="e">
        <v>#N/A</v>
      </c>
      <c r="DV622" t="e">
        <v>#N/A</v>
      </c>
      <c r="DW622" t="e">
        <v>#N/A</v>
      </c>
      <c r="DX622" t="e">
        <v>#N/A</v>
      </c>
      <c r="DY622" t="e">
        <v>#N/A</v>
      </c>
      <c r="DZ622" t="e">
        <v>#N/A</v>
      </c>
      <c r="EA622" t="e">
        <v>#N/A</v>
      </c>
      <c r="EB622" t="e">
        <v>#N/A</v>
      </c>
      <c r="EC622" t="e">
        <v>#N/A</v>
      </c>
    </row>
    <row r="623" spans="1:133" customFormat="1" x14ac:dyDescent="0.25">
      <c r="A623" t="s">
        <v>942</v>
      </c>
      <c r="B623" t="s">
        <v>942</v>
      </c>
      <c r="C623" s="2" t="s">
        <v>942</v>
      </c>
      <c r="DH623" t="e">
        <v>#N/A</v>
      </c>
      <c r="DI623" t="e">
        <v>#N/A</v>
      </c>
      <c r="DJ623" t="e">
        <v>#N/A</v>
      </c>
      <c r="DK623" t="e">
        <v>#N/A</v>
      </c>
      <c r="DL623" t="e">
        <v>#N/A</v>
      </c>
      <c r="DM623" t="e">
        <v>#N/A</v>
      </c>
      <c r="DN623" t="e">
        <v>#N/A</v>
      </c>
      <c r="DO623" t="e">
        <v>#N/A</v>
      </c>
      <c r="DP623" t="e">
        <v>#N/A</v>
      </c>
      <c r="DQ623" t="e">
        <v>#N/A</v>
      </c>
      <c r="DR623" t="e">
        <v>#N/A</v>
      </c>
      <c r="DS623" t="e">
        <v>#N/A</v>
      </c>
      <c r="DT623" t="e">
        <v>#N/A</v>
      </c>
      <c r="DU623" t="e">
        <v>#N/A</v>
      </c>
      <c r="DV623" t="e">
        <v>#N/A</v>
      </c>
      <c r="DW623" t="e">
        <v>#N/A</v>
      </c>
      <c r="DX623" t="e">
        <v>#N/A</v>
      </c>
      <c r="DY623" t="e">
        <v>#N/A</v>
      </c>
      <c r="DZ623" t="e">
        <v>#N/A</v>
      </c>
      <c r="EA623" t="e">
        <v>#N/A</v>
      </c>
      <c r="EB623" t="e">
        <v>#N/A</v>
      </c>
      <c r="EC623" t="e">
        <v>#N/A</v>
      </c>
    </row>
    <row r="624" spans="1:133" customFormat="1" x14ac:dyDescent="0.25">
      <c r="A624" t="s">
        <v>942</v>
      </c>
      <c r="B624" t="s">
        <v>942</v>
      </c>
      <c r="C624" s="2" t="s">
        <v>942</v>
      </c>
      <c r="DH624" t="e">
        <v>#N/A</v>
      </c>
      <c r="DI624" t="e">
        <v>#N/A</v>
      </c>
      <c r="DJ624" t="e">
        <v>#N/A</v>
      </c>
      <c r="DK624" t="e">
        <v>#N/A</v>
      </c>
      <c r="DL624" t="e">
        <v>#N/A</v>
      </c>
      <c r="DM624" t="e">
        <v>#N/A</v>
      </c>
      <c r="DN624" t="e">
        <v>#N/A</v>
      </c>
      <c r="DO624" t="e">
        <v>#N/A</v>
      </c>
      <c r="DP624" t="e">
        <v>#N/A</v>
      </c>
      <c r="DQ624" t="e">
        <v>#N/A</v>
      </c>
      <c r="DR624" t="e">
        <v>#N/A</v>
      </c>
      <c r="DS624" t="e">
        <v>#N/A</v>
      </c>
      <c r="DT624" t="e">
        <v>#N/A</v>
      </c>
      <c r="DU624" t="e">
        <v>#N/A</v>
      </c>
      <c r="DV624" t="e">
        <v>#N/A</v>
      </c>
      <c r="DW624" t="e">
        <v>#N/A</v>
      </c>
      <c r="DX624" t="e">
        <v>#N/A</v>
      </c>
      <c r="DY624" t="e">
        <v>#N/A</v>
      </c>
      <c r="DZ624" t="e">
        <v>#N/A</v>
      </c>
      <c r="EA624" t="e">
        <v>#N/A</v>
      </c>
      <c r="EB624" t="e">
        <v>#N/A</v>
      </c>
      <c r="EC624" t="e">
        <v>#N/A</v>
      </c>
    </row>
    <row r="625" spans="1:133" customFormat="1" x14ac:dyDescent="0.25">
      <c r="A625" t="s">
        <v>942</v>
      </c>
      <c r="B625" t="s">
        <v>942</v>
      </c>
      <c r="C625" s="2" t="s">
        <v>942</v>
      </c>
      <c r="DH625" t="e">
        <v>#N/A</v>
      </c>
      <c r="DI625" t="e">
        <v>#N/A</v>
      </c>
      <c r="DJ625" t="e">
        <v>#N/A</v>
      </c>
      <c r="DK625" t="e">
        <v>#N/A</v>
      </c>
      <c r="DL625" t="e">
        <v>#N/A</v>
      </c>
      <c r="DM625" t="e">
        <v>#N/A</v>
      </c>
      <c r="DN625" t="e">
        <v>#N/A</v>
      </c>
      <c r="DO625" t="e">
        <v>#N/A</v>
      </c>
      <c r="DP625" t="e">
        <v>#N/A</v>
      </c>
      <c r="DQ625" t="e">
        <v>#N/A</v>
      </c>
      <c r="DR625" t="e">
        <v>#N/A</v>
      </c>
      <c r="DS625" t="e">
        <v>#N/A</v>
      </c>
      <c r="DT625" t="e">
        <v>#N/A</v>
      </c>
      <c r="DU625" t="e">
        <v>#N/A</v>
      </c>
      <c r="DV625" t="e">
        <v>#N/A</v>
      </c>
      <c r="DW625" t="e">
        <v>#N/A</v>
      </c>
      <c r="DX625" t="e">
        <v>#N/A</v>
      </c>
      <c r="DY625" t="e">
        <v>#N/A</v>
      </c>
      <c r="DZ625" t="e">
        <v>#N/A</v>
      </c>
      <c r="EA625" t="e">
        <v>#N/A</v>
      </c>
      <c r="EB625" t="e">
        <v>#N/A</v>
      </c>
      <c r="EC625" t="e">
        <v>#N/A</v>
      </c>
    </row>
    <row r="626" spans="1:133" customFormat="1" x14ac:dyDescent="0.25">
      <c r="A626" t="s">
        <v>942</v>
      </c>
      <c r="B626" t="s">
        <v>942</v>
      </c>
      <c r="C626" s="2" t="s">
        <v>942</v>
      </c>
      <c r="DH626" t="e">
        <v>#N/A</v>
      </c>
      <c r="DI626" t="e">
        <v>#N/A</v>
      </c>
      <c r="DJ626" t="e">
        <v>#N/A</v>
      </c>
      <c r="DK626" t="e">
        <v>#N/A</v>
      </c>
      <c r="DL626" t="e">
        <v>#N/A</v>
      </c>
      <c r="DM626" t="e">
        <v>#N/A</v>
      </c>
      <c r="DN626" t="e">
        <v>#N/A</v>
      </c>
      <c r="DO626" t="e">
        <v>#N/A</v>
      </c>
      <c r="DP626" t="e">
        <v>#N/A</v>
      </c>
      <c r="DQ626" t="e">
        <v>#N/A</v>
      </c>
      <c r="DR626" t="e">
        <v>#N/A</v>
      </c>
      <c r="DS626" t="e">
        <v>#N/A</v>
      </c>
      <c r="DT626" t="e">
        <v>#N/A</v>
      </c>
      <c r="DU626" t="e">
        <v>#N/A</v>
      </c>
      <c r="DV626" t="e">
        <v>#N/A</v>
      </c>
      <c r="DW626" t="e">
        <v>#N/A</v>
      </c>
      <c r="DX626" t="e">
        <v>#N/A</v>
      </c>
      <c r="DY626" t="e">
        <v>#N/A</v>
      </c>
      <c r="DZ626" t="e">
        <v>#N/A</v>
      </c>
      <c r="EA626" t="e">
        <v>#N/A</v>
      </c>
      <c r="EB626" t="e">
        <v>#N/A</v>
      </c>
      <c r="EC626" t="e">
        <v>#N/A</v>
      </c>
    </row>
    <row r="627" spans="1:133" customFormat="1" x14ac:dyDescent="0.25">
      <c r="A627" t="s">
        <v>942</v>
      </c>
      <c r="B627" t="s">
        <v>942</v>
      </c>
      <c r="C627" s="2" t="s">
        <v>942</v>
      </c>
      <c r="DH627" t="e">
        <v>#N/A</v>
      </c>
      <c r="DI627" t="e">
        <v>#N/A</v>
      </c>
      <c r="DJ627" t="e">
        <v>#N/A</v>
      </c>
      <c r="DK627" t="e">
        <v>#N/A</v>
      </c>
      <c r="DL627" t="e">
        <v>#N/A</v>
      </c>
      <c r="DM627" t="e">
        <v>#N/A</v>
      </c>
      <c r="DN627" t="e">
        <v>#N/A</v>
      </c>
      <c r="DO627" t="e">
        <v>#N/A</v>
      </c>
      <c r="DP627" t="e">
        <v>#N/A</v>
      </c>
      <c r="DQ627" t="e">
        <v>#N/A</v>
      </c>
      <c r="DR627" t="e">
        <v>#N/A</v>
      </c>
      <c r="DS627" t="e">
        <v>#N/A</v>
      </c>
      <c r="DT627" t="e">
        <v>#N/A</v>
      </c>
      <c r="DU627" t="e">
        <v>#N/A</v>
      </c>
      <c r="DV627" t="e">
        <v>#N/A</v>
      </c>
      <c r="DW627" t="e">
        <v>#N/A</v>
      </c>
      <c r="DX627" t="e">
        <v>#N/A</v>
      </c>
      <c r="DY627" t="e">
        <v>#N/A</v>
      </c>
      <c r="DZ627" t="e">
        <v>#N/A</v>
      </c>
      <c r="EA627" t="e">
        <v>#N/A</v>
      </c>
      <c r="EB627" t="e">
        <v>#N/A</v>
      </c>
      <c r="EC627" t="e">
        <v>#N/A</v>
      </c>
    </row>
    <row r="628" spans="1:133" customFormat="1" x14ac:dyDescent="0.25">
      <c r="A628" t="s">
        <v>942</v>
      </c>
      <c r="B628" t="s">
        <v>942</v>
      </c>
      <c r="C628" s="2" t="s">
        <v>942</v>
      </c>
      <c r="DH628" t="e">
        <v>#N/A</v>
      </c>
      <c r="DI628" t="e">
        <v>#N/A</v>
      </c>
      <c r="DJ628" t="e">
        <v>#N/A</v>
      </c>
      <c r="DK628" t="e">
        <v>#N/A</v>
      </c>
      <c r="DL628" t="e">
        <v>#N/A</v>
      </c>
      <c r="DM628" t="e">
        <v>#N/A</v>
      </c>
      <c r="DN628" t="e">
        <v>#N/A</v>
      </c>
      <c r="DO628" t="e">
        <v>#N/A</v>
      </c>
      <c r="DP628" t="e">
        <v>#N/A</v>
      </c>
      <c r="DQ628" t="e">
        <v>#N/A</v>
      </c>
      <c r="DR628" t="e">
        <v>#N/A</v>
      </c>
      <c r="DS628" t="e">
        <v>#N/A</v>
      </c>
      <c r="DT628" t="e">
        <v>#N/A</v>
      </c>
      <c r="DU628" t="e">
        <v>#N/A</v>
      </c>
      <c r="DV628" t="e">
        <v>#N/A</v>
      </c>
      <c r="DW628" t="e">
        <v>#N/A</v>
      </c>
      <c r="DX628" t="e">
        <v>#N/A</v>
      </c>
      <c r="DY628" t="e">
        <v>#N/A</v>
      </c>
      <c r="DZ628" t="e">
        <v>#N/A</v>
      </c>
      <c r="EA628" t="e">
        <v>#N/A</v>
      </c>
      <c r="EB628" t="e">
        <v>#N/A</v>
      </c>
      <c r="EC628" t="e">
        <v>#N/A</v>
      </c>
    </row>
    <row r="629" spans="1:133" customFormat="1" x14ac:dyDescent="0.25">
      <c r="A629" t="s">
        <v>942</v>
      </c>
      <c r="B629" t="s">
        <v>942</v>
      </c>
      <c r="C629" s="2" t="s">
        <v>942</v>
      </c>
      <c r="DH629" t="e">
        <v>#N/A</v>
      </c>
      <c r="DI629" t="e">
        <v>#N/A</v>
      </c>
      <c r="DJ629" t="e">
        <v>#N/A</v>
      </c>
      <c r="DK629" t="e">
        <v>#N/A</v>
      </c>
      <c r="DL629" t="e">
        <v>#N/A</v>
      </c>
      <c r="DM629" t="e">
        <v>#N/A</v>
      </c>
      <c r="DN629" t="e">
        <v>#N/A</v>
      </c>
      <c r="DO629" t="e">
        <v>#N/A</v>
      </c>
      <c r="DP629" t="e">
        <v>#N/A</v>
      </c>
      <c r="DQ629" t="e">
        <v>#N/A</v>
      </c>
      <c r="DR629" t="e">
        <v>#N/A</v>
      </c>
      <c r="DS629" t="e">
        <v>#N/A</v>
      </c>
      <c r="DT629" t="e">
        <v>#N/A</v>
      </c>
      <c r="DU629" t="e">
        <v>#N/A</v>
      </c>
      <c r="DV629" t="e">
        <v>#N/A</v>
      </c>
      <c r="DW629" t="e">
        <v>#N/A</v>
      </c>
      <c r="DX629" t="e">
        <v>#N/A</v>
      </c>
      <c r="DY629" t="e">
        <v>#N/A</v>
      </c>
      <c r="DZ629" t="e">
        <v>#N/A</v>
      </c>
      <c r="EA629" t="e">
        <v>#N/A</v>
      </c>
      <c r="EB629" t="e">
        <v>#N/A</v>
      </c>
      <c r="EC629" t="e">
        <v>#N/A</v>
      </c>
    </row>
    <row r="630" spans="1:133" customFormat="1" x14ac:dyDescent="0.25">
      <c r="A630" t="s">
        <v>942</v>
      </c>
      <c r="B630" t="s">
        <v>942</v>
      </c>
      <c r="C630" s="2" t="s">
        <v>942</v>
      </c>
      <c r="DH630" t="e">
        <v>#N/A</v>
      </c>
      <c r="DI630" t="e">
        <v>#N/A</v>
      </c>
      <c r="DJ630" t="e">
        <v>#N/A</v>
      </c>
      <c r="DK630" t="e">
        <v>#N/A</v>
      </c>
      <c r="DL630" t="e">
        <v>#N/A</v>
      </c>
      <c r="DM630" t="e">
        <v>#N/A</v>
      </c>
      <c r="DN630" t="e">
        <v>#N/A</v>
      </c>
      <c r="DO630" t="e">
        <v>#N/A</v>
      </c>
      <c r="DP630" t="e">
        <v>#N/A</v>
      </c>
      <c r="DQ630" t="e">
        <v>#N/A</v>
      </c>
      <c r="DR630" t="e">
        <v>#N/A</v>
      </c>
      <c r="DS630" t="e">
        <v>#N/A</v>
      </c>
      <c r="DT630" t="e">
        <v>#N/A</v>
      </c>
      <c r="DU630" t="e">
        <v>#N/A</v>
      </c>
      <c r="DV630" t="e">
        <v>#N/A</v>
      </c>
      <c r="DW630" t="e">
        <v>#N/A</v>
      </c>
      <c r="DX630" t="e">
        <v>#N/A</v>
      </c>
      <c r="DY630" t="e">
        <v>#N/A</v>
      </c>
      <c r="DZ630" t="e">
        <v>#N/A</v>
      </c>
      <c r="EA630" t="e">
        <v>#N/A</v>
      </c>
      <c r="EB630" t="e">
        <v>#N/A</v>
      </c>
      <c r="EC630" t="e">
        <v>#N/A</v>
      </c>
    </row>
    <row r="631" spans="1:133" customFormat="1" x14ac:dyDescent="0.25">
      <c r="A631" t="s">
        <v>942</v>
      </c>
      <c r="B631" t="s">
        <v>942</v>
      </c>
      <c r="C631" s="2" t="s">
        <v>942</v>
      </c>
      <c r="DH631" t="e">
        <v>#N/A</v>
      </c>
      <c r="DI631" t="e">
        <v>#N/A</v>
      </c>
      <c r="DJ631" t="e">
        <v>#N/A</v>
      </c>
      <c r="DK631" t="e">
        <v>#N/A</v>
      </c>
      <c r="DL631" t="e">
        <v>#N/A</v>
      </c>
      <c r="DM631" t="e">
        <v>#N/A</v>
      </c>
      <c r="DN631" t="e">
        <v>#N/A</v>
      </c>
      <c r="DO631" t="e">
        <v>#N/A</v>
      </c>
      <c r="DP631" t="e">
        <v>#N/A</v>
      </c>
      <c r="DQ631" t="e">
        <v>#N/A</v>
      </c>
      <c r="DR631" t="e">
        <v>#N/A</v>
      </c>
      <c r="DS631" t="e">
        <v>#N/A</v>
      </c>
      <c r="DT631" t="e">
        <v>#N/A</v>
      </c>
      <c r="DU631" t="e">
        <v>#N/A</v>
      </c>
      <c r="DV631" t="e">
        <v>#N/A</v>
      </c>
      <c r="DW631" t="e">
        <v>#N/A</v>
      </c>
      <c r="DX631" t="e">
        <v>#N/A</v>
      </c>
      <c r="DY631" t="e">
        <v>#N/A</v>
      </c>
      <c r="DZ631" t="e">
        <v>#N/A</v>
      </c>
      <c r="EA631" t="e">
        <v>#N/A</v>
      </c>
      <c r="EB631" t="e">
        <v>#N/A</v>
      </c>
      <c r="EC631" t="e">
        <v>#N/A</v>
      </c>
    </row>
    <row r="632" spans="1:133" customFormat="1" x14ac:dyDescent="0.25">
      <c r="A632" t="s">
        <v>942</v>
      </c>
      <c r="B632" t="s">
        <v>942</v>
      </c>
      <c r="C632" s="2" t="s">
        <v>942</v>
      </c>
      <c r="DH632" t="e">
        <v>#N/A</v>
      </c>
      <c r="DI632" t="e">
        <v>#N/A</v>
      </c>
      <c r="DJ632" t="e">
        <v>#N/A</v>
      </c>
      <c r="DK632" t="e">
        <v>#N/A</v>
      </c>
      <c r="DL632" t="e">
        <v>#N/A</v>
      </c>
      <c r="DM632" t="e">
        <v>#N/A</v>
      </c>
      <c r="DN632" t="e">
        <v>#N/A</v>
      </c>
      <c r="DO632" t="e">
        <v>#N/A</v>
      </c>
      <c r="DP632" t="e">
        <v>#N/A</v>
      </c>
      <c r="DQ632" t="e">
        <v>#N/A</v>
      </c>
      <c r="DR632" t="e">
        <v>#N/A</v>
      </c>
      <c r="DS632" t="e">
        <v>#N/A</v>
      </c>
      <c r="DT632" t="e">
        <v>#N/A</v>
      </c>
      <c r="DU632" t="e">
        <v>#N/A</v>
      </c>
      <c r="DV632" t="e">
        <v>#N/A</v>
      </c>
      <c r="DW632" t="e">
        <v>#N/A</v>
      </c>
      <c r="DX632" t="e">
        <v>#N/A</v>
      </c>
      <c r="DY632" t="e">
        <v>#N/A</v>
      </c>
      <c r="DZ632" t="e">
        <v>#N/A</v>
      </c>
      <c r="EA632" t="e">
        <v>#N/A</v>
      </c>
      <c r="EB632" t="e">
        <v>#N/A</v>
      </c>
      <c r="EC632" t="e">
        <v>#N/A</v>
      </c>
    </row>
    <row r="633" spans="1:133" customFormat="1" x14ac:dyDescent="0.25">
      <c r="A633" t="s">
        <v>942</v>
      </c>
      <c r="B633" t="s">
        <v>942</v>
      </c>
      <c r="C633" s="2" t="s">
        <v>942</v>
      </c>
      <c r="DH633" t="e">
        <v>#N/A</v>
      </c>
      <c r="DI633" t="e">
        <v>#N/A</v>
      </c>
      <c r="DJ633" t="e">
        <v>#N/A</v>
      </c>
      <c r="DK633" t="e">
        <v>#N/A</v>
      </c>
      <c r="DL633" t="e">
        <v>#N/A</v>
      </c>
      <c r="DM633" t="e">
        <v>#N/A</v>
      </c>
      <c r="DN633" t="e">
        <v>#N/A</v>
      </c>
      <c r="DO633" t="e">
        <v>#N/A</v>
      </c>
      <c r="DP633" t="e">
        <v>#N/A</v>
      </c>
      <c r="DQ633" t="e">
        <v>#N/A</v>
      </c>
      <c r="DR633" t="e">
        <v>#N/A</v>
      </c>
      <c r="DS633" t="e">
        <v>#N/A</v>
      </c>
      <c r="DT633" t="e">
        <v>#N/A</v>
      </c>
      <c r="DU633" t="e">
        <v>#N/A</v>
      </c>
      <c r="DV633" t="e">
        <v>#N/A</v>
      </c>
      <c r="DW633" t="e">
        <v>#N/A</v>
      </c>
      <c r="DX633" t="e">
        <v>#N/A</v>
      </c>
      <c r="DY633" t="e">
        <v>#N/A</v>
      </c>
      <c r="DZ633" t="e">
        <v>#N/A</v>
      </c>
      <c r="EA633" t="e">
        <v>#N/A</v>
      </c>
      <c r="EB633" t="e">
        <v>#N/A</v>
      </c>
      <c r="EC633" t="e">
        <v>#N/A</v>
      </c>
    </row>
    <row r="634" spans="1:133" customFormat="1" x14ac:dyDescent="0.25">
      <c r="A634" t="s">
        <v>942</v>
      </c>
      <c r="B634" t="s">
        <v>942</v>
      </c>
      <c r="C634" s="2" t="s">
        <v>942</v>
      </c>
      <c r="DH634" t="e">
        <v>#N/A</v>
      </c>
      <c r="DI634" t="e">
        <v>#N/A</v>
      </c>
      <c r="DJ634" t="e">
        <v>#N/A</v>
      </c>
      <c r="DK634" t="e">
        <v>#N/A</v>
      </c>
      <c r="DL634" t="e">
        <v>#N/A</v>
      </c>
      <c r="DM634" t="e">
        <v>#N/A</v>
      </c>
      <c r="DN634" t="e">
        <v>#N/A</v>
      </c>
      <c r="DO634" t="e">
        <v>#N/A</v>
      </c>
      <c r="DP634" t="e">
        <v>#N/A</v>
      </c>
      <c r="DQ634" t="e">
        <v>#N/A</v>
      </c>
      <c r="DR634" t="e">
        <v>#N/A</v>
      </c>
      <c r="DS634" t="e">
        <v>#N/A</v>
      </c>
      <c r="DT634" t="e">
        <v>#N/A</v>
      </c>
      <c r="DU634" t="e">
        <v>#N/A</v>
      </c>
      <c r="DV634" t="e">
        <v>#N/A</v>
      </c>
      <c r="DW634" t="e">
        <v>#N/A</v>
      </c>
      <c r="DX634" t="e">
        <v>#N/A</v>
      </c>
      <c r="DY634" t="e">
        <v>#N/A</v>
      </c>
      <c r="DZ634" t="e">
        <v>#N/A</v>
      </c>
      <c r="EA634" t="e">
        <v>#N/A</v>
      </c>
      <c r="EB634" t="e">
        <v>#N/A</v>
      </c>
      <c r="EC634" t="e">
        <v>#N/A</v>
      </c>
    </row>
    <row r="635" spans="1:133" customFormat="1" x14ac:dyDescent="0.25">
      <c r="A635" t="s">
        <v>942</v>
      </c>
      <c r="B635" t="s">
        <v>942</v>
      </c>
      <c r="C635" s="2" t="s">
        <v>942</v>
      </c>
      <c r="DH635" t="e">
        <v>#N/A</v>
      </c>
      <c r="DI635" t="e">
        <v>#N/A</v>
      </c>
      <c r="DJ635" t="e">
        <v>#N/A</v>
      </c>
      <c r="DK635" t="e">
        <v>#N/A</v>
      </c>
      <c r="DL635" t="e">
        <v>#N/A</v>
      </c>
      <c r="DM635" t="e">
        <v>#N/A</v>
      </c>
      <c r="DN635" t="e">
        <v>#N/A</v>
      </c>
      <c r="DO635" t="e">
        <v>#N/A</v>
      </c>
      <c r="DP635" t="e">
        <v>#N/A</v>
      </c>
      <c r="DQ635" t="e">
        <v>#N/A</v>
      </c>
      <c r="DR635" t="e">
        <v>#N/A</v>
      </c>
      <c r="DS635" t="e">
        <v>#N/A</v>
      </c>
      <c r="DT635" t="e">
        <v>#N/A</v>
      </c>
      <c r="DU635" t="e">
        <v>#N/A</v>
      </c>
      <c r="DV635" t="e">
        <v>#N/A</v>
      </c>
      <c r="DW635" t="e">
        <v>#N/A</v>
      </c>
      <c r="DX635" t="e">
        <v>#N/A</v>
      </c>
      <c r="DY635" t="e">
        <v>#N/A</v>
      </c>
      <c r="DZ635" t="e">
        <v>#N/A</v>
      </c>
      <c r="EA635" t="e">
        <v>#N/A</v>
      </c>
      <c r="EB635" t="e">
        <v>#N/A</v>
      </c>
      <c r="EC635" t="e">
        <v>#N/A</v>
      </c>
    </row>
    <row r="636" spans="1:133" customFormat="1" x14ac:dyDescent="0.25">
      <c r="A636" t="s">
        <v>942</v>
      </c>
      <c r="B636" t="s">
        <v>942</v>
      </c>
      <c r="C636" s="2" t="s">
        <v>942</v>
      </c>
      <c r="DH636" t="e">
        <v>#N/A</v>
      </c>
      <c r="DI636" t="e">
        <v>#N/A</v>
      </c>
      <c r="DJ636" t="e">
        <v>#N/A</v>
      </c>
      <c r="DK636" t="e">
        <v>#N/A</v>
      </c>
      <c r="DL636" t="e">
        <v>#N/A</v>
      </c>
      <c r="DM636" t="e">
        <v>#N/A</v>
      </c>
      <c r="DN636" t="e">
        <v>#N/A</v>
      </c>
      <c r="DO636" t="e">
        <v>#N/A</v>
      </c>
      <c r="DP636" t="e">
        <v>#N/A</v>
      </c>
      <c r="DQ636" t="e">
        <v>#N/A</v>
      </c>
      <c r="DR636" t="e">
        <v>#N/A</v>
      </c>
      <c r="DS636" t="e">
        <v>#N/A</v>
      </c>
      <c r="DT636" t="e">
        <v>#N/A</v>
      </c>
      <c r="DU636" t="e">
        <v>#N/A</v>
      </c>
      <c r="DV636" t="e">
        <v>#N/A</v>
      </c>
      <c r="DW636" t="e">
        <v>#N/A</v>
      </c>
      <c r="DX636" t="e">
        <v>#N/A</v>
      </c>
      <c r="DY636" t="e">
        <v>#N/A</v>
      </c>
      <c r="DZ636" t="e">
        <v>#N/A</v>
      </c>
      <c r="EA636" t="e">
        <v>#N/A</v>
      </c>
      <c r="EB636" t="e">
        <v>#N/A</v>
      </c>
      <c r="EC636" t="e">
        <v>#N/A</v>
      </c>
    </row>
    <row r="637" spans="1:133" customFormat="1" x14ac:dyDescent="0.25">
      <c r="A637" t="s">
        <v>942</v>
      </c>
      <c r="B637" t="s">
        <v>942</v>
      </c>
      <c r="C637" s="2" t="s">
        <v>942</v>
      </c>
      <c r="DH637" t="e">
        <v>#N/A</v>
      </c>
      <c r="DI637" t="e">
        <v>#N/A</v>
      </c>
      <c r="DJ637" t="e">
        <v>#N/A</v>
      </c>
      <c r="DK637" t="e">
        <v>#N/A</v>
      </c>
      <c r="DL637" t="e">
        <v>#N/A</v>
      </c>
      <c r="DM637" t="e">
        <v>#N/A</v>
      </c>
      <c r="DN637" t="e">
        <v>#N/A</v>
      </c>
      <c r="DO637" t="e">
        <v>#N/A</v>
      </c>
      <c r="DP637" t="e">
        <v>#N/A</v>
      </c>
      <c r="DQ637" t="e">
        <v>#N/A</v>
      </c>
      <c r="DR637" t="e">
        <v>#N/A</v>
      </c>
      <c r="DS637" t="e">
        <v>#N/A</v>
      </c>
      <c r="DT637" t="e">
        <v>#N/A</v>
      </c>
      <c r="DU637" t="e">
        <v>#N/A</v>
      </c>
      <c r="DV637" t="e">
        <v>#N/A</v>
      </c>
      <c r="DW637" t="e">
        <v>#N/A</v>
      </c>
      <c r="DX637" t="e">
        <v>#N/A</v>
      </c>
      <c r="DY637" t="e">
        <v>#N/A</v>
      </c>
      <c r="DZ637" t="e">
        <v>#N/A</v>
      </c>
      <c r="EA637" t="e">
        <v>#N/A</v>
      </c>
      <c r="EB637" t="e">
        <v>#N/A</v>
      </c>
      <c r="EC637" t="e">
        <v>#N/A</v>
      </c>
    </row>
    <row r="638" spans="1:133" customFormat="1" x14ac:dyDescent="0.25">
      <c r="A638" t="s">
        <v>942</v>
      </c>
      <c r="B638" t="s">
        <v>942</v>
      </c>
      <c r="C638" s="2" t="s">
        <v>942</v>
      </c>
      <c r="DH638" t="e">
        <v>#N/A</v>
      </c>
      <c r="DI638" t="e">
        <v>#N/A</v>
      </c>
      <c r="DJ638" t="e">
        <v>#N/A</v>
      </c>
      <c r="DK638" t="e">
        <v>#N/A</v>
      </c>
      <c r="DL638" t="e">
        <v>#N/A</v>
      </c>
      <c r="DM638" t="e">
        <v>#N/A</v>
      </c>
      <c r="DN638" t="e">
        <v>#N/A</v>
      </c>
      <c r="DO638" t="e">
        <v>#N/A</v>
      </c>
      <c r="DP638" t="e">
        <v>#N/A</v>
      </c>
      <c r="DQ638" t="e">
        <v>#N/A</v>
      </c>
      <c r="DR638" t="e">
        <v>#N/A</v>
      </c>
      <c r="DS638" t="e">
        <v>#N/A</v>
      </c>
      <c r="DT638" t="e">
        <v>#N/A</v>
      </c>
      <c r="DU638" t="e">
        <v>#N/A</v>
      </c>
      <c r="DV638" t="e">
        <v>#N/A</v>
      </c>
      <c r="DW638" t="e">
        <v>#N/A</v>
      </c>
      <c r="DX638" t="e">
        <v>#N/A</v>
      </c>
      <c r="DY638" t="e">
        <v>#N/A</v>
      </c>
      <c r="DZ638" t="e">
        <v>#N/A</v>
      </c>
      <c r="EA638" t="e">
        <v>#N/A</v>
      </c>
      <c r="EB638" t="e">
        <v>#N/A</v>
      </c>
      <c r="EC638" t="e">
        <v>#N/A</v>
      </c>
    </row>
    <row r="639" spans="1:133" customFormat="1" x14ac:dyDescent="0.25">
      <c r="A639" t="s">
        <v>942</v>
      </c>
      <c r="B639" t="s">
        <v>942</v>
      </c>
      <c r="C639" s="2" t="s">
        <v>942</v>
      </c>
      <c r="DH639" t="e">
        <v>#N/A</v>
      </c>
      <c r="DI639" t="e">
        <v>#N/A</v>
      </c>
      <c r="DJ639" t="e">
        <v>#N/A</v>
      </c>
      <c r="DK639" t="e">
        <v>#N/A</v>
      </c>
      <c r="DL639" t="e">
        <v>#N/A</v>
      </c>
      <c r="DM639" t="e">
        <v>#N/A</v>
      </c>
      <c r="DN639" t="e">
        <v>#N/A</v>
      </c>
      <c r="DO639" t="e">
        <v>#N/A</v>
      </c>
      <c r="DP639" t="e">
        <v>#N/A</v>
      </c>
      <c r="DQ639" t="e">
        <v>#N/A</v>
      </c>
      <c r="DR639" t="e">
        <v>#N/A</v>
      </c>
      <c r="DS639" t="e">
        <v>#N/A</v>
      </c>
      <c r="DT639" t="e">
        <v>#N/A</v>
      </c>
      <c r="DU639" t="e">
        <v>#N/A</v>
      </c>
      <c r="DV639" t="e">
        <v>#N/A</v>
      </c>
      <c r="DW639" t="e">
        <v>#N/A</v>
      </c>
      <c r="DX639" t="e">
        <v>#N/A</v>
      </c>
      <c r="DY639" t="e">
        <v>#N/A</v>
      </c>
      <c r="DZ639" t="e">
        <v>#N/A</v>
      </c>
      <c r="EA639" t="e">
        <v>#N/A</v>
      </c>
      <c r="EB639" t="e">
        <v>#N/A</v>
      </c>
      <c r="EC639" t="e">
        <v>#N/A</v>
      </c>
    </row>
    <row r="640" spans="1:133" customFormat="1" x14ac:dyDescent="0.25">
      <c r="A640" t="s">
        <v>942</v>
      </c>
      <c r="B640" t="s">
        <v>942</v>
      </c>
      <c r="C640" s="2" t="s">
        <v>942</v>
      </c>
      <c r="DH640" t="e">
        <v>#N/A</v>
      </c>
      <c r="DI640" t="e">
        <v>#N/A</v>
      </c>
      <c r="DJ640" t="e">
        <v>#N/A</v>
      </c>
      <c r="DK640" t="e">
        <v>#N/A</v>
      </c>
      <c r="DL640" t="e">
        <v>#N/A</v>
      </c>
      <c r="DM640" t="e">
        <v>#N/A</v>
      </c>
      <c r="DN640" t="e">
        <v>#N/A</v>
      </c>
      <c r="DO640" t="e">
        <v>#N/A</v>
      </c>
      <c r="DP640" t="e">
        <v>#N/A</v>
      </c>
      <c r="DQ640" t="e">
        <v>#N/A</v>
      </c>
      <c r="DR640" t="e">
        <v>#N/A</v>
      </c>
      <c r="DS640" t="e">
        <v>#N/A</v>
      </c>
      <c r="DT640" t="e">
        <v>#N/A</v>
      </c>
      <c r="DU640" t="e">
        <v>#N/A</v>
      </c>
      <c r="DV640" t="e">
        <v>#N/A</v>
      </c>
      <c r="DW640" t="e">
        <v>#N/A</v>
      </c>
      <c r="DX640" t="e">
        <v>#N/A</v>
      </c>
      <c r="DY640" t="e">
        <v>#N/A</v>
      </c>
      <c r="DZ640" t="e">
        <v>#N/A</v>
      </c>
      <c r="EA640" t="e">
        <v>#N/A</v>
      </c>
      <c r="EB640" t="e">
        <v>#N/A</v>
      </c>
      <c r="EC640" t="e">
        <v>#N/A</v>
      </c>
    </row>
    <row r="641" spans="1:133" customFormat="1" x14ac:dyDescent="0.25">
      <c r="A641" t="s">
        <v>942</v>
      </c>
      <c r="B641" t="s">
        <v>942</v>
      </c>
      <c r="C641" s="2" t="s">
        <v>942</v>
      </c>
      <c r="DH641" t="e">
        <v>#N/A</v>
      </c>
      <c r="DI641" t="e">
        <v>#N/A</v>
      </c>
      <c r="DJ641" t="e">
        <v>#N/A</v>
      </c>
      <c r="DK641" t="e">
        <v>#N/A</v>
      </c>
      <c r="DL641" t="e">
        <v>#N/A</v>
      </c>
      <c r="DM641" t="e">
        <v>#N/A</v>
      </c>
      <c r="DN641" t="e">
        <v>#N/A</v>
      </c>
      <c r="DO641" t="e">
        <v>#N/A</v>
      </c>
      <c r="DP641" t="e">
        <v>#N/A</v>
      </c>
      <c r="DQ641" t="e">
        <v>#N/A</v>
      </c>
      <c r="DR641" t="e">
        <v>#N/A</v>
      </c>
      <c r="DS641" t="e">
        <v>#N/A</v>
      </c>
      <c r="DT641" t="e">
        <v>#N/A</v>
      </c>
      <c r="DU641" t="e">
        <v>#N/A</v>
      </c>
      <c r="DV641" t="e">
        <v>#N/A</v>
      </c>
      <c r="DW641" t="e">
        <v>#N/A</v>
      </c>
      <c r="DX641" t="e">
        <v>#N/A</v>
      </c>
      <c r="DY641" t="e">
        <v>#N/A</v>
      </c>
      <c r="DZ641" t="e">
        <v>#N/A</v>
      </c>
      <c r="EA641" t="e">
        <v>#N/A</v>
      </c>
      <c r="EB641" t="e">
        <v>#N/A</v>
      </c>
      <c r="EC641" t="e">
        <v>#N/A</v>
      </c>
    </row>
    <row r="642" spans="1:133" customFormat="1" x14ac:dyDescent="0.25">
      <c r="A642" t="s">
        <v>942</v>
      </c>
      <c r="B642" t="s">
        <v>942</v>
      </c>
      <c r="C642" s="2" t="s">
        <v>942</v>
      </c>
      <c r="DH642" t="e">
        <v>#N/A</v>
      </c>
      <c r="DI642" t="e">
        <v>#N/A</v>
      </c>
      <c r="DJ642" t="e">
        <v>#N/A</v>
      </c>
      <c r="DK642" t="e">
        <v>#N/A</v>
      </c>
      <c r="DL642" t="e">
        <v>#N/A</v>
      </c>
      <c r="DM642" t="e">
        <v>#N/A</v>
      </c>
      <c r="DN642" t="e">
        <v>#N/A</v>
      </c>
      <c r="DO642" t="e">
        <v>#N/A</v>
      </c>
      <c r="DP642" t="e">
        <v>#N/A</v>
      </c>
      <c r="DQ642" t="e">
        <v>#N/A</v>
      </c>
      <c r="DR642" t="e">
        <v>#N/A</v>
      </c>
      <c r="DS642" t="e">
        <v>#N/A</v>
      </c>
      <c r="DT642" t="e">
        <v>#N/A</v>
      </c>
      <c r="DU642" t="e">
        <v>#N/A</v>
      </c>
      <c r="DV642" t="e">
        <v>#N/A</v>
      </c>
      <c r="DW642" t="e">
        <v>#N/A</v>
      </c>
      <c r="DX642" t="e">
        <v>#N/A</v>
      </c>
      <c r="DY642" t="e">
        <v>#N/A</v>
      </c>
      <c r="DZ642" t="e">
        <v>#N/A</v>
      </c>
      <c r="EA642" t="e">
        <v>#N/A</v>
      </c>
      <c r="EB642" t="e">
        <v>#N/A</v>
      </c>
      <c r="EC642" t="e">
        <v>#N/A</v>
      </c>
    </row>
    <row r="643" spans="1:133" customFormat="1" x14ac:dyDescent="0.25">
      <c r="A643" t="s">
        <v>942</v>
      </c>
      <c r="B643" t="s">
        <v>942</v>
      </c>
      <c r="C643" s="2" t="s">
        <v>942</v>
      </c>
      <c r="DH643" t="e">
        <v>#N/A</v>
      </c>
      <c r="DI643" t="e">
        <v>#N/A</v>
      </c>
      <c r="DJ643" t="e">
        <v>#N/A</v>
      </c>
      <c r="DK643" t="e">
        <v>#N/A</v>
      </c>
      <c r="DL643" t="e">
        <v>#N/A</v>
      </c>
      <c r="DM643" t="e">
        <v>#N/A</v>
      </c>
      <c r="DN643" t="e">
        <v>#N/A</v>
      </c>
      <c r="DO643" t="e">
        <v>#N/A</v>
      </c>
      <c r="DP643" t="e">
        <v>#N/A</v>
      </c>
      <c r="DQ643" t="e">
        <v>#N/A</v>
      </c>
      <c r="DR643" t="e">
        <v>#N/A</v>
      </c>
      <c r="DS643" t="e">
        <v>#N/A</v>
      </c>
      <c r="DT643" t="e">
        <v>#N/A</v>
      </c>
      <c r="DU643" t="e">
        <v>#N/A</v>
      </c>
      <c r="DV643" t="e">
        <v>#N/A</v>
      </c>
      <c r="DW643" t="e">
        <v>#N/A</v>
      </c>
      <c r="DX643" t="e">
        <v>#N/A</v>
      </c>
      <c r="DY643" t="e">
        <v>#N/A</v>
      </c>
      <c r="DZ643" t="e">
        <v>#N/A</v>
      </c>
      <c r="EA643" t="e">
        <v>#N/A</v>
      </c>
      <c r="EB643" t="e">
        <v>#N/A</v>
      </c>
      <c r="EC643" t="e">
        <v>#N/A</v>
      </c>
    </row>
    <row r="644" spans="1:133" customFormat="1" x14ac:dyDescent="0.25">
      <c r="A644" t="s">
        <v>942</v>
      </c>
      <c r="B644" t="s">
        <v>942</v>
      </c>
      <c r="C644" s="2" t="s">
        <v>942</v>
      </c>
      <c r="DH644" t="e">
        <v>#N/A</v>
      </c>
      <c r="DI644" t="e">
        <v>#N/A</v>
      </c>
      <c r="DJ644" t="e">
        <v>#N/A</v>
      </c>
      <c r="DK644" t="e">
        <v>#N/A</v>
      </c>
      <c r="DL644" t="e">
        <v>#N/A</v>
      </c>
      <c r="DM644" t="e">
        <v>#N/A</v>
      </c>
      <c r="DN644" t="e">
        <v>#N/A</v>
      </c>
      <c r="DO644" t="e">
        <v>#N/A</v>
      </c>
      <c r="DP644" t="e">
        <v>#N/A</v>
      </c>
      <c r="DQ644" t="e">
        <v>#N/A</v>
      </c>
      <c r="DR644" t="e">
        <v>#N/A</v>
      </c>
      <c r="DS644" t="e">
        <v>#N/A</v>
      </c>
      <c r="DT644" t="e">
        <v>#N/A</v>
      </c>
      <c r="DU644" t="e">
        <v>#N/A</v>
      </c>
      <c r="DV644" t="e">
        <v>#N/A</v>
      </c>
      <c r="DW644" t="e">
        <v>#N/A</v>
      </c>
      <c r="DX644" t="e">
        <v>#N/A</v>
      </c>
      <c r="DY644" t="e">
        <v>#N/A</v>
      </c>
      <c r="DZ644" t="e">
        <v>#N/A</v>
      </c>
      <c r="EA644" t="e">
        <v>#N/A</v>
      </c>
      <c r="EB644" t="e">
        <v>#N/A</v>
      </c>
      <c r="EC644" t="e">
        <v>#N/A</v>
      </c>
    </row>
    <row r="645" spans="1:133" customFormat="1" x14ac:dyDescent="0.25">
      <c r="A645" t="s">
        <v>942</v>
      </c>
      <c r="B645" t="s">
        <v>942</v>
      </c>
      <c r="C645" s="2" t="s">
        <v>942</v>
      </c>
      <c r="DH645" t="e">
        <v>#N/A</v>
      </c>
      <c r="DI645" t="e">
        <v>#N/A</v>
      </c>
      <c r="DJ645" t="e">
        <v>#N/A</v>
      </c>
      <c r="DK645" t="e">
        <v>#N/A</v>
      </c>
      <c r="DL645" t="e">
        <v>#N/A</v>
      </c>
      <c r="DM645" t="e">
        <v>#N/A</v>
      </c>
      <c r="DN645" t="e">
        <v>#N/A</v>
      </c>
      <c r="DO645" t="e">
        <v>#N/A</v>
      </c>
      <c r="DP645" t="e">
        <v>#N/A</v>
      </c>
      <c r="DQ645" t="e">
        <v>#N/A</v>
      </c>
      <c r="DR645" t="e">
        <v>#N/A</v>
      </c>
      <c r="DS645" t="e">
        <v>#N/A</v>
      </c>
      <c r="DT645" t="e">
        <v>#N/A</v>
      </c>
      <c r="DU645" t="e">
        <v>#N/A</v>
      </c>
      <c r="DV645" t="e">
        <v>#N/A</v>
      </c>
      <c r="DW645" t="e">
        <v>#N/A</v>
      </c>
      <c r="DX645" t="e">
        <v>#N/A</v>
      </c>
      <c r="DY645" t="e">
        <v>#N/A</v>
      </c>
      <c r="DZ645" t="e">
        <v>#N/A</v>
      </c>
      <c r="EA645" t="e">
        <v>#N/A</v>
      </c>
      <c r="EB645" t="e">
        <v>#N/A</v>
      </c>
      <c r="EC645" t="e">
        <v>#N/A</v>
      </c>
    </row>
    <row r="646" spans="1:133" customFormat="1" x14ac:dyDescent="0.25">
      <c r="A646" t="s">
        <v>942</v>
      </c>
      <c r="B646" t="s">
        <v>942</v>
      </c>
      <c r="C646" s="2" t="s">
        <v>942</v>
      </c>
      <c r="DH646" t="e">
        <v>#N/A</v>
      </c>
      <c r="DI646" t="e">
        <v>#N/A</v>
      </c>
      <c r="DJ646" t="e">
        <v>#N/A</v>
      </c>
      <c r="DK646" t="e">
        <v>#N/A</v>
      </c>
      <c r="DL646" t="e">
        <v>#N/A</v>
      </c>
      <c r="DM646" t="e">
        <v>#N/A</v>
      </c>
      <c r="DN646" t="e">
        <v>#N/A</v>
      </c>
      <c r="DO646" t="e">
        <v>#N/A</v>
      </c>
      <c r="DP646" t="e">
        <v>#N/A</v>
      </c>
      <c r="DQ646" t="e">
        <v>#N/A</v>
      </c>
      <c r="DR646" t="e">
        <v>#N/A</v>
      </c>
      <c r="DS646" t="e">
        <v>#N/A</v>
      </c>
      <c r="DT646" t="e">
        <v>#N/A</v>
      </c>
      <c r="DU646" t="e">
        <v>#N/A</v>
      </c>
      <c r="DV646" t="e">
        <v>#N/A</v>
      </c>
      <c r="DW646" t="e">
        <v>#N/A</v>
      </c>
      <c r="DX646" t="e">
        <v>#N/A</v>
      </c>
      <c r="DY646" t="e">
        <v>#N/A</v>
      </c>
      <c r="DZ646" t="e">
        <v>#N/A</v>
      </c>
      <c r="EA646" t="e">
        <v>#N/A</v>
      </c>
      <c r="EB646" t="e">
        <v>#N/A</v>
      </c>
      <c r="EC646" t="e">
        <v>#N/A</v>
      </c>
    </row>
    <row r="647" spans="1:133" customFormat="1" x14ac:dyDescent="0.25">
      <c r="A647" t="s">
        <v>942</v>
      </c>
      <c r="B647" t="s">
        <v>942</v>
      </c>
      <c r="C647" s="2" t="s">
        <v>942</v>
      </c>
      <c r="DH647" t="e">
        <v>#N/A</v>
      </c>
      <c r="DI647" t="e">
        <v>#N/A</v>
      </c>
      <c r="DJ647" t="e">
        <v>#N/A</v>
      </c>
      <c r="DK647" t="e">
        <v>#N/A</v>
      </c>
      <c r="DL647" t="e">
        <v>#N/A</v>
      </c>
      <c r="DM647" t="e">
        <v>#N/A</v>
      </c>
      <c r="DN647" t="e">
        <v>#N/A</v>
      </c>
      <c r="DO647" t="e">
        <v>#N/A</v>
      </c>
      <c r="DP647" t="e">
        <v>#N/A</v>
      </c>
      <c r="DQ647" t="e">
        <v>#N/A</v>
      </c>
      <c r="DR647" t="e">
        <v>#N/A</v>
      </c>
      <c r="DS647" t="e">
        <v>#N/A</v>
      </c>
      <c r="DT647" t="e">
        <v>#N/A</v>
      </c>
      <c r="DU647" t="e">
        <v>#N/A</v>
      </c>
      <c r="DV647" t="e">
        <v>#N/A</v>
      </c>
      <c r="DW647" t="e">
        <v>#N/A</v>
      </c>
      <c r="DX647" t="e">
        <v>#N/A</v>
      </c>
      <c r="DY647" t="e">
        <v>#N/A</v>
      </c>
      <c r="DZ647" t="e">
        <v>#N/A</v>
      </c>
      <c r="EA647" t="e">
        <v>#N/A</v>
      </c>
      <c r="EB647" t="e">
        <v>#N/A</v>
      </c>
      <c r="EC647" t="e">
        <v>#N/A</v>
      </c>
    </row>
    <row r="648" spans="1:133" customFormat="1" x14ac:dyDescent="0.25">
      <c r="A648" t="s">
        <v>942</v>
      </c>
      <c r="B648" t="s">
        <v>942</v>
      </c>
      <c r="C648" s="2" t="s">
        <v>942</v>
      </c>
      <c r="DH648" t="e">
        <v>#N/A</v>
      </c>
      <c r="DI648" t="e">
        <v>#N/A</v>
      </c>
      <c r="DJ648" t="e">
        <v>#N/A</v>
      </c>
      <c r="DK648" t="e">
        <v>#N/A</v>
      </c>
      <c r="DL648" t="e">
        <v>#N/A</v>
      </c>
      <c r="DM648" t="e">
        <v>#N/A</v>
      </c>
      <c r="DN648" t="e">
        <v>#N/A</v>
      </c>
      <c r="DO648" t="e">
        <v>#N/A</v>
      </c>
      <c r="DP648" t="e">
        <v>#N/A</v>
      </c>
      <c r="DQ648" t="e">
        <v>#N/A</v>
      </c>
      <c r="DR648" t="e">
        <v>#N/A</v>
      </c>
      <c r="DS648" t="e">
        <v>#N/A</v>
      </c>
      <c r="DT648" t="e">
        <v>#N/A</v>
      </c>
      <c r="DU648" t="e">
        <v>#N/A</v>
      </c>
      <c r="DV648" t="e">
        <v>#N/A</v>
      </c>
      <c r="DW648" t="e">
        <v>#N/A</v>
      </c>
      <c r="DX648" t="e">
        <v>#N/A</v>
      </c>
      <c r="DY648" t="e">
        <v>#N/A</v>
      </c>
      <c r="DZ648" t="e">
        <v>#N/A</v>
      </c>
      <c r="EA648" t="e">
        <v>#N/A</v>
      </c>
      <c r="EB648" t="e">
        <v>#N/A</v>
      </c>
      <c r="EC648" t="e">
        <v>#N/A</v>
      </c>
    </row>
    <row r="649" spans="1:133" customFormat="1" x14ac:dyDescent="0.25">
      <c r="A649" t="s">
        <v>942</v>
      </c>
      <c r="B649" t="s">
        <v>942</v>
      </c>
      <c r="C649" s="2" t="s">
        <v>942</v>
      </c>
      <c r="DH649" t="e">
        <v>#N/A</v>
      </c>
      <c r="DI649" t="e">
        <v>#N/A</v>
      </c>
      <c r="DJ649" t="e">
        <v>#N/A</v>
      </c>
      <c r="DK649" t="e">
        <v>#N/A</v>
      </c>
      <c r="DL649" t="e">
        <v>#N/A</v>
      </c>
      <c r="DM649" t="e">
        <v>#N/A</v>
      </c>
      <c r="DN649" t="e">
        <v>#N/A</v>
      </c>
      <c r="DO649" t="e">
        <v>#N/A</v>
      </c>
      <c r="DP649" t="e">
        <v>#N/A</v>
      </c>
      <c r="DQ649" t="e">
        <v>#N/A</v>
      </c>
      <c r="DR649" t="e">
        <v>#N/A</v>
      </c>
      <c r="DS649" t="e">
        <v>#N/A</v>
      </c>
      <c r="DT649" t="e">
        <v>#N/A</v>
      </c>
      <c r="DU649" t="e">
        <v>#N/A</v>
      </c>
      <c r="DV649" t="e">
        <v>#N/A</v>
      </c>
      <c r="DW649" t="e">
        <v>#N/A</v>
      </c>
      <c r="DX649" t="e">
        <v>#N/A</v>
      </c>
      <c r="DY649" t="e">
        <v>#N/A</v>
      </c>
      <c r="DZ649" t="e">
        <v>#N/A</v>
      </c>
      <c r="EA649" t="e">
        <v>#N/A</v>
      </c>
      <c r="EB649" t="e">
        <v>#N/A</v>
      </c>
      <c r="EC649" t="e">
        <v>#N/A</v>
      </c>
    </row>
    <row r="650" spans="1:133" customFormat="1" x14ac:dyDescent="0.25">
      <c r="A650" t="s">
        <v>942</v>
      </c>
      <c r="B650" t="s">
        <v>942</v>
      </c>
      <c r="C650" s="2" t="s">
        <v>942</v>
      </c>
      <c r="DH650" t="e">
        <v>#N/A</v>
      </c>
      <c r="DI650" t="e">
        <v>#N/A</v>
      </c>
      <c r="DJ650" t="e">
        <v>#N/A</v>
      </c>
      <c r="DK650" t="e">
        <v>#N/A</v>
      </c>
      <c r="DL650" t="e">
        <v>#N/A</v>
      </c>
      <c r="DM650" t="e">
        <v>#N/A</v>
      </c>
      <c r="DN650" t="e">
        <v>#N/A</v>
      </c>
      <c r="DO650" t="e">
        <v>#N/A</v>
      </c>
      <c r="DP650" t="e">
        <v>#N/A</v>
      </c>
      <c r="DQ650" t="e">
        <v>#N/A</v>
      </c>
      <c r="DR650" t="e">
        <v>#N/A</v>
      </c>
      <c r="DS650" t="e">
        <v>#N/A</v>
      </c>
      <c r="DT650" t="e">
        <v>#N/A</v>
      </c>
      <c r="DU650" t="e">
        <v>#N/A</v>
      </c>
      <c r="DV650" t="e">
        <v>#N/A</v>
      </c>
      <c r="DW650" t="e">
        <v>#N/A</v>
      </c>
      <c r="DX650" t="e">
        <v>#N/A</v>
      </c>
      <c r="DY650" t="e">
        <v>#N/A</v>
      </c>
      <c r="DZ650" t="e">
        <v>#N/A</v>
      </c>
      <c r="EA650" t="e">
        <v>#N/A</v>
      </c>
      <c r="EB650" t="e">
        <v>#N/A</v>
      </c>
      <c r="EC650" t="e">
        <v>#N/A</v>
      </c>
    </row>
    <row r="651" spans="1:133" customFormat="1" x14ac:dyDescent="0.25">
      <c r="A651" t="s">
        <v>942</v>
      </c>
      <c r="B651" t="s">
        <v>942</v>
      </c>
      <c r="C651" s="2" t="s">
        <v>942</v>
      </c>
      <c r="DH651" t="e">
        <v>#N/A</v>
      </c>
      <c r="DI651" t="e">
        <v>#N/A</v>
      </c>
      <c r="DJ651" t="e">
        <v>#N/A</v>
      </c>
      <c r="DK651" t="e">
        <v>#N/A</v>
      </c>
      <c r="DL651" t="e">
        <v>#N/A</v>
      </c>
      <c r="DM651" t="e">
        <v>#N/A</v>
      </c>
      <c r="DN651" t="e">
        <v>#N/A</v>
      </c>
      <c r="DO651" t="e">
        <v>#N/A</v>
      </c>
      <c r="DP651" t="e">
        <v>#N/A</v>
      </c>
      <c r="DQ651" t="e">
        <v>#N/A</v>
      </c>
      <c r="DR651" t="e">
        <v>#N/A</v>
      </c>
      <c r="DS651" t="e">
        <v>#N/A</v>
      </c>
      <c r="DT651" t="e">
        <v>#N/A</v>
      </c>
      <c r="DU651" t="e">
        <v>#N/A</v>
      </c>
      <c r="DV651" t="e">
        <v>#N/A</v>
      </c>
      <c r="DW651" t="e">
        <v>#N/A</v>
      </c>
      <c r="DX651" t="e">
        <v>#N/A</v>
      </c>
      <c r="DY651" t="e">
        <v>#N/A</v>
      </c>
      <c r="DZ651" t="e">
        <v>#N/A</v>
      </c>
      <c r="EA651" t="e">
        <v>#N/A</v>
      </c>
      <c r="EB651" t="e">
        <v>#N/A</v>
      </c>
      <c r="EC651" t="e">
        <v>#N/A</v>
      </c>
    </row>
    <row r="652" spans="1:133" customFormat="1" x14ac:dyDescent="0.25">
      <c r="A652" t="s">
        <v>942</v>
      </c>
      <c r="B652" t="s">
        <v>942</v>
      </c>
      <c r="C652" s="2" t="s">
        <v>942</v>
      </c>
      <c r="DH652" t="e">
        <v>#N/A</v>
      </c>
      <c r="DI652" t="e">
        <v>#N/A</v>
      </c>
      <c r="DJ652" t="e">
        <v>#N/A</v>
      </c>
      <c r="DK652" t="e">
        <v>#N/A</v>
      </c>
      <c r="DL652" t="e">
        <v>#N/A</v>
      </c>
      <c r="DM652" t="e">
        <v>#N/A</v>
      </c>
      <c r="DN652" t="e">
        <v>#N/A</v>
      </c>
      <c r="DO652" t="e">
        <v>#N/A</v>
      </c>
      <c r="DP652" t="e">
        <v>#N/A</v>
      </c>
      <c r="DQ652" t="e">
        <v>#N/A</v>
      </c>
      <c r="DR652" t="e">
        <v>#N/A</v>
      </c>
      <c r="DS652" t="e">
        <v>#N/A</v>
      </c>
      <c r="DT652" t="e">
        <v>#N/A</v>
      </c>
      <c r="DU652" t="e">
        <v>#N/A</v>
      </c>
      <c r="DV652" t="e">
        <v>#N/A</v>
      </c>
      <c r="DW652" t="e">
        <v>#N/A</v>
      </c>
      <c r="DX652" t="e">
        <v>#N/A</v>
      </c>
      <c r="DY652" t="e">
        <v>#N/A</v>
      </c>
      <c r="DZ652" t="e">
        <v>#N/A</v>
      </c>
      <c r="EA652" t="e">
        <v>#N/A</v>
      </c>
      <c r="EB652" t="e">
        <v>#N/A</v>
      </c>
      <c r="EC652" t="e">
        <v>#N/A</v>
      </c>
    </row>
    <row r="653" spans="1:133" customFormat="1" x14ac:dyDescent="0.25">
      <c r="A653" t="s">
        <v>942</v>
      </c>
      <c r="B653" t="s">
        <v>942</v>
      </c>
      <c r="C653" s="2" t="s">
        <v>942</v>
      </c>
      <c r="DH653" t="e">
        <v>#N/A</v>
      </c>
      <c r="DI653" t="e">
        <v>#N/A</v>
      </c>
      <c r="DJ653" t="e">
        <v>#N/A</v>
      </c>
      <c r="DK653" t="e">
        <v>#N/A</v>
      </c>
      <c r="DL653" t="e">
        <v>#N/A</v>
      </c>
      <c r="DM653" t="e">
        <v>#N/A</v>
      </c>
      <c r="DN653" t="e">
        <v>#N/A</v>
      </c>
      <c r="DO653" t="e">
        <v>#N/A</v>
      </c>
      <c r="DP653" t="e">
        <v>#N/A</v>
      </c>
      <c r="DQ653" t="e">
        <v>#N/A</v>
      </c>
      <c r="DR653" t="e">
        <v>#N/A</v>
      </c>
      <c r="DS653" t="e">
        <v>#N/A</v>
      </c>
      <c r="DT653" t="e">
        <v>#N/A</v>
      </c>
      <c r="DU653" t="e">
        <v>#N/A</v>
      </c>
      <c r="DV653" t="e">
        <v>#N/A</v>
      </c>
      <c r="DW653" t="e">
        <v>#N/A</v>
      </c>
      <c r="DX653" t="e">
        <v>#N/A</v>
      </c>
      <c r="DY653" t="e">
        <v>#N/A</v>
      </c>
      <c r="DZ653" t="e">
        <v>#N/A</v>
      </c>
      <c r="EA653" t="e">
        <v>#N/A</v>
      </c>
      <c r="EB653" t="e">
        <v>#N/A</v>
      </c>
      <c r="EC653" t="e">
        <v>#N/A</v>
      </c>
    </row>
    <row r="654" spans="1:133" customFormat="1" x14ac:dyDescent="0.25">
      <c r="A654" t="s">
        <v>942</v>
      </c>
      <c r="B654" t="s">
        <v>942</v>
      </c>
      <c r="C654" s="2" t="s">
        <v>942</v>
      </c>
      <c r="DH654" t="e">
        <v>#N/A</v>
      </c>
      <c r="DI654" t="e">
        <v>#N/A</v>
      </c>
      <c r="DJ654" t="e">
        <v>#N/A</v>
      </c>
      <c r="DK654" t="e">
        <v>#N/A</v>
      </c>
      <c r="DL654" t="e">
        <v>#N/A</v>
      </c>
      <c r="DM654" t="e">
        <v>#N/A</v>
      </c>
      <c r="DN654" t="e">
        <v>#N/A</v>
      </c>
      <c r="DO654" t="e">
        <v>#N/A</v>
      </c>
      <c r="DP654" t="e">
        <v>#N/A</v>
      </c>
      <c r="DQ654" t="e">
        <v>#N/A</v>
      </c>
      <c r="DR654" t="e">
        <v>#N/A</v>
      </c>
      <c r="DS654" t="e">
        <v>#N/A</v>
      </c>
      <c r="DT654" t="e">
        <v>#N/A</v>
      </c>
      <c r="DU654" t="e">
        <v>#N/A</v>
      </c>
      <c r="DV654" t="e">
        <v>#N/A</v>
      </c>
      <c r="DW654" t="e">
        <v>#N/A</v>
      </c>
      <c r="DX654" t="e">
        <v>#N/A</v>
      </c>
      <c r="DY654" t="e">
        <v>#N/A</v>
      </c>
      <c r="DZ654" t="e">
        <v>#N/A</v>
      </c>
      <c r="EA654" t="e">
        <v>#N/A</v>
      </c>
      <c r="EB654" t="e">
        <v>#N/A</v>
      </c>
      <c r="EC654" t="e">
        <v>#N/A</v>
      </c>
    </row>
    <row r="655" spans="1:133" customFormat="1" x14ac:dyDescent="0.25">
      <c r="A655" t="s">
        <v>942</v>
      </c>
      <c r="B655" t="s">
        <v>942</v>
      </c>
      <c r="C655" s="2" t="s">
        <v>942</v>
      </c>
      <c r="DH655" t="e">
        <v>#N/A</v>
      </c>
      <c r="DI655" t="e">
        <v>#N/A</v>
      </c>
      <c r="DJ655" t="e">
        <v>#N/A</v>
      </c>
      <c r="DK655" t="e">
        <v>#N/A</v>
      </c>
      <c r="DL655" t="e">
        <v>#N/A</v>
      </c>
      <c r="DM655" t="e">
        <v>#N/A</v>
      </c>
      <c r="DN655" t="e">
        <v>#N/A</v>
      </c>
      <c r="DO655" t="e">
        <v>#N/A</v>
      </c>
      <c r="DP655" t="e">
        <v>#N/A</v>
      </c>
      <c r="DQ655" t="e">
        <v>#N/A</v>
      </c>
      <c r="DR655" t="e">
        <v>#N/A</v>
      </c>
      <c r="DS655" t="e">
        <v>#N/A</v>
      </c>
      <c r="DT655" t="e">
        <v>#N/A</v>
      </c>
      <c r="DU655" t="e">
        <v>#N/A</v>
      </c>
      <c r="DV655" t="e">
        <v>#N/A</v>
      </c>
      <c r="DW655" t="e">
        <v>#N/A</v>
      </c>
      <c r="DX655" t="e">
        <v>#N/A</v>
      </c>
      <c r="DY655" t="e">
        <v>#N/A</v>
      </c>
      <c r="DZ655" t="e">
        <v>#N/A</v>
      </c>
      <c r="EA655" t="e">
        <v>#N/A</v>
      </c>
      <c r="EB655" t="e">
        <v>#N/A</v>
      </c>
      <c r="EC655" t="e">
        <v>#N/A</v>
      </c>
    </row>
    <row r="656" spans="1:133" customFormat="1" x14ac:dyDescent="0.25">
      <c r="A656" t="s">
        <v>942</v>
      </c>
      <c r="B656" t="s">
        <v>942</v>
      </c>
      <c r="C656" s="2" t="s">
        <v>942</v>
      </c>
      <c r="DH656" t="e">
        <v>#N/A</v>
      </c>
      <c r="DI656" t="e">
        <v>#N/A</v>
      </c>
      <c r="DJ656" t="e">
        <v>#N/A</v>
      </c>
      <c r="DK656" t="e">
        <v>#N/A</v>
      </c>
      <c r="DL656" t="e">
        <v>#N/A</v>
      </c>
      <c r="DM656" t="e">
        <v>#N/A</v>
      </c>
      <c r="DN656" t="e">
        <v>#N/A</v>
      </c>
      <c r="DO656" t="e">
        <v>#N/A</v>
      </c>
      <c r="DP656" t="e">
        <v>#N/A</v>
      </c>
      <c r="DQ656" t="e">
        <v>#N/A</v>
      </c>
      <c r="DR656" t="e">
        <v>#N/A</v>
      </c>
      <c r="DS656" t="e">
        <v>#N/A</v>
      </c>
      <c r="DT656" t="e">
        <v>#N/A</v>
      </c>
      <c r="DU656" t="e">
        <v>#N/A</v>
      </c>
      <c r="DV656" t="e">
        <v>#N/A</v>
      </c>
      <c r="DW656" t="e">
        <v>#N/A</v>
      </c>
      <c r="DX656" t="e">
        <v>#N/A</v>
      </c>
      <c r="DY656" t="e">
        <v>#N/A</v>
      </c>
      <c r="DZ656" t="e">
        <v>#N/A</v>
      </c>
      <c r="EA656" t="e">
        <v>#N/A</v>
      </c>
      <c r="EB656" t="e">
        <v>#N/A</v>
      </c>
      <c r="EC656" t="e">
        <v>#N/A</v>
      </c>
    </row>
    <row r="657" spans="1:133" customFormat="1" x14ac:dyDescent="0.25">
      <c r="A657" t="s">
        <v>942</v>
      </c>
      <c r="B657" t="s">
        <v>942</v>
      </c>
      <c r="C657" s="2" t="s">
        <v>942</v>
      </c>
      <c r="DH657" t="e">
        <v>#N/A</v>
      </c>
      <c r="DI657" t="e">
        <v>#N/A</v>
      </c>
      <c r="DJ657" t="e">
        <v>#N/A</v>
      </c>
      <c r="DK657" t="e">
        <v>#N/A</v>
      </c>
      <c r="DL657" t="e">
        <v>#N/A</v>
      </c>
      <c r="DM657" t="e">
        <v>#N/A</v>
      </c>
      <c r="DN657" t="e">
        <v>#N/A</v>
      </c>
      <c r="DO657" t="e">
        <v>#N/A</v>
      </c>
      <c r="DP657" t="e">
        <v>#N/A</v>
      </c>
      <c r="DQ657" t="e">
        <v>#N/A</v>
      </c>
      <c r="DR657" t="e">
        <v>#N/A</v>
      </c>
      <c r="DS657" t="e">
        <v>#N/A</v>
      </c>
      <c r="DT657" t="e">
        <v>#N/A</v>
      </c>
      <c r="DU657" t="e">
        <v>#N/A</v>
      </c>
      <c r="DV657" t="e">
        <v>#N/A</v>
      </c>
      <c r="DW657" t="e">
        <v>#N/A</v>
      </c>
      <c r="DX657" t="e">
        <v>#N/A</v>
      </c>
      <c r="DY657" t="e">
        <v>#N/A</v>
      </c>
      <c r="DZ657" t="e">
        <v>#N/A</v>
      </c>
      <c r="EA657" t="e">
        <v>#N/A</v>
      </c>
      <c r="EB657" t="e">
        <v>#N/A</v>
      </c>
      <c r="EC657" t="e">
        <v>#N/A</v>
      </c>
    </row>
    <row r="658" spans="1:133" customFormat="1" x14ac:dyDescent="0.25">
      <c r="A658" t="s">
        <v>942</v>
      </c>
      <c r="B658" t="s">
        <v>942</v>
      </c>
      <c r="C658" s="2" t="s">
        <v>942</v>
      </c>
      <c r="DH658" t="e">
        <v>#N/A</v>
      </c>
      <c r="DI658" t="e">
        <v>#N/A</v>
      </c>
      <c r="DJ658" t="e">
        <v>#N/A</v>
      </c>
      <c r="DK658" t="e">
        <v>#N/A</v>
      </c>
      <c r="DL658" t="e">
        <v>#N/A</v>
      </c>
      <c r="DM658" t="e">
        <v>#N/A</v>
      </c>
      <c r="DN658" t="e">
        <v>#N/A</v>
      </c>
      <c r="DO658" t="e">
        <v>#N/A</v>
      </c>
      <c r="DP658" t="e">
        <v>#N/A</v>
      </c>
      <c r="DQ658" t="e">
        <v>#N/A</v>
      </c>
      <c r="DR658" t="e">
        <v>#N/A</v>
      </c>
      <c r="DS658" t="e">
        <v>#N/A</v>
      </c>
      <c r="DT658" t="e">
        <v>#N/A</v>
      </c>
      <c r="DU658" t="e">
        <v>#N/A</v>
      </c>
      <c r="DV658" t="e">
        <v>#N/A</v>
      </c>
      <c r="DW658" t="e">
        <v>#N/A</v>
      </c>
      <c r="DX658" t="e">
        <v>#N/A</v>
      </c>
      <c r="DY658" t="e">
        <v>#N/A</v>
      </c>
      <c r="DZ658" t="e">
        <v>#N/A</v>
      </c>
      <c r="EA658" t="e">
        <v>#N/A</v>
      </c>
      <c r="EB658" t="e">
        <v>#N/A</v>
      </c>
      <c r="EC658" t="e">
        <v>#N/A</v>
      </c>
    </row>
    <row r="659" spans="1:133" customFormat="1" x14ac:dyDescent="0.25">
      <c r="A659" t="s">
        <v>942</v>
      </c>
      <c r="B659" t="s">
        <v>942</v>
      </c>
      <c r="C659" s="2" t="s">
        <v>942</v>
      </c>
      <c r="DH659" t="e">
        <v>#N/A</v>
      </c>
      <c r="DI659" t="e">
        <v>#N/A</v>
      </c>
      <c r="DJ659" t="e">
        <v>#N/A</v>
      </c>
      <c r="DK659" t="e">
        <v>#N/A</v>
      </c>
      <c r="DL659" t="e">
        <v>#N/A</v>
      </c>
      <c r="DM659" t="e">
        <v>#N/A</v>
      </c>
      <c r="DN659" t="e">
        <v>#N/A</v>
      </c>
      <c r="DO659" t="e">
        <v>#N/A</v>
      </c>
      <c r="DP659" t="e">
        <v>#N/A</v>
      </c>
      <c r="DQ659" t="e">
        <v>#N/A</v>
      </c>
      <c r="DR659" t="e">
        <v>#N/A</v>
      </c>
      <c r="DS659" t="e">
        <v>#N/A</v>
      </c>
      <c r="DT659" t="e">
        <v>#N/A</v>
      </c>
      <c r="DU659" t="e">
        <v>#N/A</v>
      </c>
      <c r="DV659" t="e">
        <v>#N/A</v>
      </c>
      <c r="DW659" t="e">
        <v>#N/A</v>
      </c>
      <c r="DX659" t="e">
        <v>#N/A</v>
      </c>
      <c r="DY659" t="e">
        <v>#N/A</v>
      </c>
      <c r="DZ659" t="e">
        <v>#N/A</v>
      </c>
      <c r="EA659" t="e">
        <v>#N/A</v>
      </c>
      <c r="EB659" t="e">
        <v>#N/A</v>
      </c>
      <c r="EC659" t="e">
        <v>#N/A</v>
      </c>
    </row>
    <row r="660" spans="1:133" customFormat="1" x14ac:dyDescent="0.25">
      <c r="A660" t="s">
        <v>942</v>
      </c>
      <c r="B660" t="s">
        <v>942</v>
      </c>
      <c r="C660" s="2" t="s">
        <v>942</v>
      </c>
      <c r="DH660" t="e">
        <v>#N/A</v>
      </c>
      <c r="DI660" t="e">
        <v>#N/A</v>
      </c>
      <c r="DJ660" t="e">
        <v>#N/A</v>
      </c>
      <c r="DK660" t="e">
        <v>#N/A</v>
      </c>
      <c r="DL660" t="e">
        <v>#N/A</v>
      </c>
      <c r="DM660" t="e">
        <v>#N/A</v>
      </c>
      <c r="DN660" t="e">
        <v>#N/A</v>
      </c>
      <c r="DO660" t="e">
        <v>#N/A</v>
      </c>
      <c r="DP660" t="e">
        <v>#N/A</v>
      </c>
      <c r="DQ660" t="e">
        <v>#N/A</v>
      </c>
      <c r="DR660" t="e">
        <v>#N/A</v>
      </c>
      <c r="DS660" t="e">
        <v>#N/A</v>
      </c>
      <c r="DT660" t="e">
        <v>#N/A</v>
      </c>
      <c r="DU660" t="e">
        <v>#N/A</v>
      </c>
      <c r="DV660" t="e">
        <v>#N/A</v>
      </c>
      <c r="DW660" t="e">
        <v>#N/A</v>
      </c>
      <c r="DX660" t="e">
        <v>#N/A</v>
      </c>
      <c r="DY660" t="e">
        <v>#N/A</v>
      </c>
      <c r="DZ660" t="e">
        <v>#N/A</v>
      </c>
      <c r="EA660" t="e">
        <v>#N/A</v>
      </c>
      <c r="EB660" t="e">
        <v>#N/A</v>
      </c>
      <c r="EC660" t="e">
        <v>#N/A</v>
      </c>
    </row>
    <row r="661" spans="1:133" customFormat="1" x14ac:dyDescent="0.25">
      <c r="A661" t="s">
        <v>942</v>
      </c>
      <c r="B661" t="s">
        <v>942</v>
      </c>
      <c r="C661" s="2" t="s">
        <v>942</v>
      </c>
      <c r="DH661" t="e">
        <v>#N/A</v>
      </c>
      <c r="DI661" t="e">
        <v>#N/A</v>
      </c>
      <c r="DJ661" t="e">
        <v>#N/A</v>
      </c>
      <c r="DK661" t="e">
        <v>#N/A</v>
      </c>
      <c r="DL661" t="e">
        <v>#N/A</v>
      </c>
      <c r="DM661" t="e">
        <v>#N/A</v>
      </c>
      <c r="DN661" t="e">
        <v>#N/A</v>
      </c>
      <c r="DO661" t="e">
        <v>#N/A</v>
      </c>
      <c r="DP661" t="e">
        <v>#N/A</v>
      </c>
      <c r="DQ661" t="e">
        <v>#N/A</v>
      </c>
      <c r="DR661" t="e">
        <v>#N/A</v>
      </c>
      <c r="DS661" t="e">
        <v>#N/A</v>
      </c>
      <c r="DT661" t="e">
        <v>#N/A</v>
      </c>
      <c r="DU661" t="e">
        <v>#N/A</v>
      </c>
      <c r="DV661" t="e">
        <v>#N/A</v>
      </c>
      <c r="DW661" t="e">
        <v>#N/A</v>
      </c>
      <c r="DX661" t="e">
        <v>#N/A</v>
      </c>
      <c r="DY661" t="e">
        <v>#N/A</v>
      </c>
      <c r="DZ661" t="e">
        <v>#N/A</v>
      </c>
      <c r="EA661" t="e">
        <v>#N/A</v>
      </c>
      <c r="EB661" t="e">
        <v>#N/A</v>
      </c>
      <c r="EC661" t="e">
        <v>#N/A</v>
      </c>
    </row>
    <row r="662" spans="1:133" customFormat="1" x14ac:dyDescent="0.25">
      <c r="A662" t="s">
        <v>942</v>
      </c>
      <c r="B662" t="s">
        <v>942</v>
      </c>
      <c r="C662" s="2" t="s">
        <v>942</v>
      </c>
      <c r="DH662" t="e">
        <v>#N/A</v>
      </c>
      <c r="DI662" t="e">
        <v>#N/A</v>
      </c>
      <c r="DJ662" t="e">
        <v>#N/A</v>
      </c>
      <c r="DK662" t="e">
        <v>#N/A</v>
      </c>
      <c r="DL662" t="e">
        <v>#N/A</v>
      </c>
      <c r="DM662" t="e">
        <v>#N/A</v>
      </c>
      <c r="DN662" t="e">
        <v>#N/A</v>
      </c>
      <c r="DO662" t="e">
        <v>#N/A</v>
      </c>
      <c r="DP662" t="e">
        <v>#N/A</v>
      </c>
      <c r="DQ662" t="e">
        <v>#N/A</v>
      </c>
      <c r="DR662" t="e">
        <v>#N/A</v>
      </c>
      <c r="DS662" t="e">
        <v>#N/A</v>
      </c>
      <c r="DT662" t="e">
        <v>#N/A</v>
      </c>
      <c r="DU662" t="e">
        <v>#N/A</v>
      </c>
      <c r="DV662" t="e">
        <v>#N/A</v>
      </c>
      <c r="DW662" t="e">
        <v>#N/A</v>
      </c>
      <c r="DX662" t="e">
        <v>#N/A</v>
      </c>
      <c r="DY662" t="e">
        <v>#N/A</v>
      </c>
      <c r="DZ662" t="e">
        <v>#N/A</v>
      </c>
      <c r="EA662" t="e">
        <v>#N/A</v>
      </c>
      <c r="EB662" t="e">
        <v>#N/A</v>
      </c>
      <c r="EC662" t="e">
        <v>#N/A</v>
      </c>
    </row>
    <row r="663" spans="1:133" customFormat="1" x14ac:dyDescent="0.25">
      <c r="A663" t="s">
        <v>942</v>
      </c>
      <c r="B663" t="s">
        <v>942</v>
      </c>
      <c r="C663" s="2" t="s">
        <v>942</v>
      </c>
      <c r="DH663" t="e">
        <v>#N/A</v>
      </c>
      <c r="DI663" t="e">
        <v>#N/A</v>
      </c>
      <c r="DJ663" t="e">
        <v>#N/A</v>
      </c>
      <c r="DK663" t="e">
        <v>#N/A</v>
      </c>
      <c r="DL663" t="e">
        <v>#N/A</v>
      </c>
      <c r="DM663" t="e">
        <v>#N/A</v>
      </c>
      <c r="DN663" t="e">
        <v>#N/A</v>
      </c>
      <c r="DO663" t="e">
        <v>#N/A</v>
      </c>
      <c r="DP663" t="e">
        <v>#N/A</v>
      </c>
      <c r="DQ663" t="e">
        <v>#N/A</v>
      </c>
      <c r="DR663" t="e">
        <v>#N/A</v>
      </c>
      <c r="DS663" t="e">
        <v>#N/A</v>
      </c>
      <c r="DT663" t="e">
        <v>#N/A</v>
      </c>
      <c r="DU663" t="e">
        <v>#N/A</v>
      </c>
      <c r="DV663" t="e">
        <v>#N/A</v>
      </c>
      <c r="DW663" t="e">
        <v>#N/A</v>
      </c>
      <c r="DX663" t="e">
        <v>#N/A</v>
      </c>
      <c r="DY663" t="e">
        <v>#N/A</v>
      </c>
      <c r="DZ663" t="e">
        <v>#N/A</v>
      </c>
      <c r="EA663" t="e">
        <v>#N/A</v>
      </c>
      <c r="EB663" t="e">
        <v>#N/A</v>
      </c>
      <c r="EC663" t="e">
        <v>#N/A</v>
      </c>
    </row>
    <row r="664" spans="1:133" customFormat="1" x14ac:dyDescent="0.25">
      <c r="A664" t="s">
        <v>942</v>
      </c>
      <c r="B664" t="s">
        <v>942</v>
      </c>
      <c r="C664" s="2" t="s">
        <v>942</v>
      </c>
      <c r="DH664" t="e">
        <v>#N/A</v>
      </c>
      <c r="DI664" t="e">
        <v>#N/A</v>
      </c>
      <c r="DJ664" t="e">
        <v>#N/A</v>
      </c>
      <c r="DK664" t="e">
        <v>#N/A</v>
      </c>
      <c r="DL664" t="e">
        <v>#N/A</v>
      </c>
      <c r="DM664" t="e">
        <v>#N/A</v>
      </c>
      <c r="DN664" t="e">
        <v>#N/A</v>
      </c>
      <c r="DO664" t="e">
        <v>#N/A</v>
      </c>
      <c r="DP664" t="e">
        <v>#N/A</v>
      </c>
      <c r="DQ664" t="e">
        <v>#N/A</v>
      </c>
      <c r="DR664" t="e">
        <v>#N/A</v>
      </c>
      <c r="DS664" t="e">
        <v>#N/A</v>
      </c>
      <c r="DT664" t="e">
        <v>#N/A</v>
      </c>
      <c r="DU664" t="e">
        <v>#N/A</v>
      </c>
      <c r="DV664" t="e">
        <v>#N/A</v>
      </c>
      <c r="DW664" t="e">
        <v>#N/A</v>
      </c>
      <c r="DX664" t="e">
        <v>#N/A</v>
      </c>
      <c r="DY664" t="e">
        <v>#N/A</v>
      </c>
      <c r="DZ664" t="e">
        <v>#N/A</v>
      </c>
      <c r="EA664" t="e">
        <v>#N/A</v>
      </c>
      <c r="EB664" t="e">
        <v>#N/A</v>
      </c>
      <c r="EC664" t="e">
        <v>#N/A</v>
      </c>
    </row>
    <row r="665" spans="1:133" customFormat="1" x14ac:dyDescent="0.25">
      <c r="A665" t="s">
        <v>942</v>
      </c>
      <c r="B665" t="s">
        <v>942</v>
      </c>
      <c r="C665" s="2" t="s">
        <v>942</v>
      </c>
      <c r="DH665" t="e">
        <v>#N/A</v>
      </c>
      <c r="DI665" t="e">
        <v>#N/A</v>
      </c>
      <c r="DJ665" t="e">
        <v>#N/A</v>
      </c>
      <c r="DK665" t="e">
        <v>#N/A</v>
      </c>
      <c r="DL665" t="e">
        <v>#N/A</v>
      </c>
      <c r="DM665" t="e">
        <v>#N/A</v>
      </c>
      <c r="DN665" t="e">
        <v>#N/A</v>
      </c>
      <c r="DO665" t="e">
        <v>#N/A</v>
      </c>
      <c r="DP665" t="e">
        <v>#N/A</v>
      </c>
      <c r="DQ665" t="e">
        <v>#N/A</v>
      </c>
      <c r="DR665" t="e">
        <v>#N/A</v>
      </c>
      <c r="DS665" t="e">
        <v>#N/A</v>
      </c>
      <c r="DT665" t="e">
        <v>#N/A</v>
      </c>
      <c r="DU665" t="e">
        <v>#N/A</v>
      </c>
      <c r="DV665" t="e">
        <v>#N/A</v>
      </c>
      <c r="DW665" t="e">
        <v>#N/A</v>
      </c>
      <c r="DX665" t="e">
        <v>#N/A</v>
      </c>
      <c r="DY665" t="e">
        <v>#N/A</v>
      </c>
      <c r="DZ665" t="e">
        <v>#N/A</v>
      </c>
      <c r="EA665" t="e">
        <v>#N/A</v>
      </c>
      <c r="EB665" t="e">
        <v>#N/A</v>
      </c>
      <c r="EC665" t="e">
        <v>#N/A</v>
      </c>
    </row>
    <row r="666" spans="1:133" customFormat="1" x14ac:dyDescent="0.25">
      <c r="A666" t="s">
        <v>942</v>
      </c>
      <c r="B666" t="s">
        <v>942</v>
      </c>
      <c r="C666" s="2" t="s">
        <v>942</v>
      </c>
      <c r="DH666" t="e">
        <v>#N/A</v>
      </c>
      <c r="DI666" t="e">
        <v>#N/A</v>
      </c>
      <c r="DJ666" t="e">
        <v>#N/A</v>
      </c>
      <c r="DK666" t="e">
        <v>#N/A</v>
      </c>
      <c r="DL666" t="e">
        <v>#N/A</v>
      </c>
      <c r="DM666" t="e">
        <v>#N/A</v>
      </c>
      <c r="DN666" t="e">
        <v>#N/A</v>
      </c>
      <c r="DO666" t="e">
        <v>#N/A</v>
      </c>
      <c r="DP666" t="e">
        <v>#N/A</v>
      </c>
      <c r="DQ666" t="e">
        <v>#N/A</v>
      </c>
      <c r="DR666" t="e">
        <v>#N/A</v>
      </c>
      <c r="DS666" t="e">
        <v>#N/A</v>
      </c>
      <c r="DT666" t="e">
        <v>#N/A</v>
      </c>
      <c r="DU666" t="e">
        <v>#N/A</v>
      </c>
      <c r="DV666" t="e">
        <v>#N/A</v>
      </c>
      <c r="DW666" t="e">
        <v>#N/A</v>
      </c>
      <c r="DX666" t="e">
        <v>#N/A</v>
      </c>
      <c r="DY666" t="e">
        <v>#N/A</v>
      </c>
      <c r="DZ666" t="e">
        <v>#N/A</v>
      </c>
      <c r="EA666" t="e">
        <v>#N/A</v>
      </c>
      <c r="EB666" t="e">
        <v>#N/A</v>
      </c>
      <c r="EC666" t="e">
        <v>#N/A</v>
      </c>
    </row>
    <row r="667" spans="1:133" customFormat="1" x14ac:dyDescent="0.25">
      <c r="A667" t="s">
        <v>942</v>
      </c>
      <c r="B667" t="s">
        <v>942</v>
      </c>
      <c r="C667" s="2" t="s">
        <v>942</v>
      </c>
      <c r="DH667" t="e">
        <v>#N/A</v>
      </c>
      <c r="DI667" t="e">
        <v>#N/A</v>
      </c>
      <c r="DJ667" t="e">
        <v>#N/A</v>
      </c>
      <c r="DK667" t="e">
        <v>#N/A</v>
      </c>
      <c r="DL667" t="e">
        <v>#N/A</v>
      </c>
      <c r="DM667" t="e">
        <v>#N/A</v>
      </c>
      <c r="DN667" t="e">
        <v>#N/A</v>
      </c>
      <c r="DO667" t="e">
        <v>#N/A</v>
      </c>
      <c r="DP667" t="e">
        <v>#N/A</v>
      </c>
      <c r="DQ667" t="e">
        <v>#N/A</v>
      </c>
      <c r="DR667" t="e">
        <v>#N/A</v>
      </c>
      <c r="DS667" t="e">
        <v>#N/A</v>
      </c>
      <c r="DT667" t="e">
        <v>#N/A</v>
      </c>
      <c r="DU667" t="e">
        <v>#N/A</v>
      </c>
      <c r="DV667" t="e">
        <v>#N/A</v>
      </c>
      <c r="DW667" t="e">
        <v>#N/A</v>
      </c>
      <c r="DX667" t="e">
        <v>#N/A</v>
      </c>
      <c r="DY667" t="e">
        <v>#N/A</v>
      </c>
      <c r="DZ667" t="e">
        <v>#N/A</v>
      </c>
      <c r="EA667" t="e">
        <v>#N/A</v>
      </c>
      <c r="EB667" t="e">
        <v>#N/A</v>
      </c>
      <c r="EC667" t="e">
        <v>#N/A</v>
      </c>
    </row>
    <row r="668" spans="1:133" customFormat="1" x14ac:dyDescent="0.25">
      <c r="A668" t="s">
        <v>942</v>
      </c>
      <c r="B668" t="s">
        <v>942</v>
      </c>
      <c r="C668" s="2" t="s">
        <v>942</v>
      </c>
      <c r="DH668" t="e">
        <v>#N/A</v>
      </c>
      <c r="DI668" t="e">
        <v>#N/A</v>
      </c>
      <c r="DJ668" t="e">
        <v>#N/A</v>
      </c>
      <c r="DK668" t="e">
        <v>#N/A</v>
      </c>
      <c r="DL668" t="e">
        <v>#N/A</v>
      </c>
      <c r="DM668" t="e">
        <v>#N/A</v>
      </c>
      <c r="DN668" t="e">
        <v>#N/A</v>
      </c>
      <c r="DO668" t="e">
        <v>#N/A</v>
      </c>
      <c r="DP668" t="e">
        <v>#N/A</v>
      </c>
      <c r="DQ668" t="e">
        <v>#N/A</v>
      </c>
      <c r="DR668" t="e">
        <v>#N/A</v>
      </c>
      <c r="DS668" t="e">
        <v>#N/A</v>
      </c>
      <c r="DT668" t="e">
        <v>#N/A</v>
      </c>
      <c r="DU668" t="e">
        <v>#N/A</v>
      </c>
      <c r="DV668" t="e">
        <v>#N/A</v>
      </c>
      <c r="DW668" t="e">
        <v>#N/A</v>
      </c>
      <c r="DX668" t="e">
        <v>#N/A</v>
      </c>
      <c r="DY668" t="e">
        <v>#N/A</v>
      </c>
      <c r="DZ668" t="e">
        <v>#N/A</v>
      </c>
      <c r="EA668" t="e">
        <v>#N/A</v>
      </c>
      <c r="EB668" t="e">
        <v>#N/A</v>
      </c>
      <c r="EC668" t="e">
        <v>#N/A</v>
      </c>
    </row>
    <row r="669" spans="1:133" customFormat="1" x14ac:dyDescent="0.25">
      <c r="A669" t="s">
        <v>942</v>
      </c>
      <c r="B669" t="s">
        <v>942</v>
      </c>
      <c r="C669" s="2" t="s">
        <v>942</v>
      </c>
      <c r="DH669" t="e">
        <v>#N/A</v>
      </c>
      <c r="DI669" t="e">
        <v>#N/A</v>
      </c>
      <c r="DJ669" t="e">
        <v>#N/A</v>
      </c>
      <c r="DK669" t="e">
        <v>#N/A</v>
      </c>
      <c r="DL669" t="e">
        <v>#N/A</v>
      </c>
      <c r="DM669" t="e">
        <v>#N/A</v>
      </c>
      <c r="DN669" t="e">
        <v>#N/A</v>
      </c>
      <c r="DO669" t="e">
        <v>#N/A</v>
      </c>
      <c r="DP669" t="e">
        <v>#N/A</v>
      </c>
      <c r="DQ669" t="e">
        <v>#N/A</v>
      </c>
      <c r="DR669" t="e">
        <v>#N/A</v>
      </c>
      <c r="DS669" t="e">
        <v>#N/A</v>
      </c>
      <c r="DT669" t="e">
        <v>#N/A</v>
      </c>
      <c r="DU669" t="e">
        <v>#N/A</v>
      </c>
      <c r="DV669" t="e">
        <v>#N/A</v>
      </c>
      <c r="DW669" t="e">
        <v>#N/A</v>
      </c>
      <c r="DX669" t="e">
        <v>#N/A</v>
      </c>
      <c r="DY669" t="e">
        <v>#N/A</v>
      </c>
      <c r="DZ669" t="e">
        <v>#N/A</v>
      </c>
      <c r="EA669" t="e">
        <v>#N/A</v>
      </c>
      <c r="EB669" t="e">
        <v>#N/A</v>
      </c>
      <c r="EC669" t="e">
        <v>#N/A</v>
      </c>
    </row>
    <row r="670" spans="1:133" customFormat="1" x14ac:dyDescent="0.25">
      <c r="A670" t="s">
        <v>942</v>
      </c>
      <c r="B670" t="s">
        <v>942</v>
      </c>
      <c r="C670" s="2" t="s">
        <v>942</v>
      </c>
      <c r="DH670" t="e">
        <v>#N/A</v>
      </c>
      <c r="DI670" t="e">
        <v>#N/A</v>
      </c>
      <c r="DJ670" t="e">
        <v>#N/A</v>
      </c>
      <c r="DK670" t="e">
        <v>#N/A</v>
      </c>
      <c r="DL670" t="e">
        <v>#N/A</v>
      </c>
      <c r="DM670" t="e">
        <v>#N/A</v>
      </c>
      <c r="DN670" t="e">
        <v>#N/A</v>
      </c>
      <c r="DO670" t="e">
        <v>#N/A</v>
      </c>
      <c r="DP670" t="e">
        <v>#N/A</v>
      </c>
      <c r="DQ670" t="e">
        <v>#N/A</v>
      </c>
      <c r="DR670" t="e">
        <v>#N/A</v>
      </c>
      <c r="DS670" t="e">
        <v>#N/A</v>
      </c>
      <c r="DT670" t="e">
        <v>#N/A</v>
      </c>
      <c r="DU670" t="e">
        <v>#N/A</v>
      </c>
      <c r="DV670" t="e">
        <v>#N/A</v>
      </c>
      <c r="DW670" t="e">
        <v>#N/A</v>
      </c>
      <c r="DX670" t="e">
        <v>#N/A</v>
      </c>
      <c r="DY670" t="e">
        <v>#N/A</v>
      </c>
      <c r="DZ670" t="e">
        <v>#N/A</v>
      </c>
      <c r="EA670" t="e">
        <v>#N/A</v>
      </c>
      <c r="EB670" t="e">
        <v>#N/A</v>
      </c>
      <c r="EC670" t="e">
        <v>#N/A</v>
      </c>
    </row>
    <row r="671" spans="1:133" customFormat="1" x14ac:dyDescent="0.25">
      <c r="A671" t="s">
        <v>942</v>
      </c>
      <c r="B671" t="s">
        <v>942</v>
      </c>
      <c r="C671" s="2" t="s">
        <v>942</v>
      </c>
      <c r="DH671" t="e">
        <v>#N/A</v>
      </c>
      <c r="DI671" t="e">
        <v>#N/A</v>
      </c>
      <c r="DJ671" t="e">
        <v>#N/A</v>
      </c>
      <c r="DK671" t="e">
        <v>#N/A</v>
      </c>
      <c r="DL671" t="e">
        <v>#N/A</v>
      </c>
      <c r="DM671" t="e">
        <v>#N/A</v>
      </c>
      <c r="DN671" t="e">
        <v>#N/A</v>
      </c>
      <c r="DO671" t="e">
        <v>#N/A</v>
      </c>
      <c r="DP671" t="e">
        <v>#N/A</v>
      </c>
      <c r="DQ671" t="e">
        <v>#N/A</v>
      </c>
      <c r="DR671" t="e">
        <v>#N/A</v>
      </c>
      <c r="DS671" t="e">
        <v>#N/A</v>
      </c>
      <c r="DT671" t="e">
        <v>#N/A</v>
      </c>
      <c r="DU671" t="e">
        <v>#N/A</v>
      </c>
      <c r="DV671" t="e">
        <v>#N/A</v>
      </c>
      <c r="DW671" t="e">
        <v>#N/A</v>
      </c>
      <c r="DX671" t="e">
        <v>#N/A</v>
      </c>
      <c r="DY671" t="e">
        <v>#N/A</v>
      </c>
      <c r="DZ671" t="e">
        <v>#N/A</v>
      </c>
      <c r="EA671" t="e">
        <v>#N/A</v>
      </c>
      <c r="EB671" t="e">
        <v>#N/A</v>
      </c>
      <c r="EC671" t="e">
        <v>#N/A</v>
      </c>
    </row>
    <row r="672" spans="1:133" customFormat="1" x14ac:dyDescent="0.25">
      <c r="A672" t="s">
        <v>942</v>
      </c>
      <c r="B672" t="s">
        <v>942</v>
      </c>
      <c r="C672" s="2" t="s">
        <v>942</v>
      </c>
      <c r="DH672" t="e">
        <v>#N/A</v>
      </c>
      <c r="DI672" t="e">
        <v>#N/A</v>
      </c>
      <c r="DJ672" t="e">
        <v>#N/A</v>
      </c>
      <c r="DK672" t="e">
        <v>#N/A</v>
      </c>
      <c r="DL672" t="e">
        <v>#N/A</v>
      </c>
      <c r="DM672" t="e">
        <v>#N/A</v>
      </c>
      <c r="DN672" t="e">
        <v>#N/A</v>
      </c>
      <c r="DO672" t="e">
        <v>#N/A</v>
      </c>
      <c r="DP672" t="e">
        <v>#N/A</v>
      </c>
      <c r="DQ672" t="e">
        <v>#N/A</v>
      </c>
      <c r="DR672" t="e">
        <v>#N/A</v>
      </c>
      <c r="DS672" t="e">
        <v>#N/A</v>
      </c>
      <c r="DT672" t="e">
        <v>#N/A</v>
      </c>
      <c r="DU672" t="e">
        <v>#N/A</v>
      </c>
      <c r="DV672" t="e">
        <v>#N/A</v>
      </c>
      <c r="DW672" t="e">
        <v>#N/A</v>
      </c>
      <c r="DX672" t="e">
        <v>#N/A</v>
      </c>
      <c r="DY672" t="e">
        <v>#N/A</v>
      </c>
      <c r="DZ672" t="e">
        <v>#N/A</v>
      </c>
      <c r="EA672" t="e">
        <v>#N/A</v>
      </c>
      <c r="EB672" t="e">
        <v>#N/A</v>
      </c>
      <c r="EC672" t="e">
        <v>#N/A</v>
      </c>
    </row>
    <row r="673" spans="1:133" customFormat="1" x14ac:dyDescent="0.25">
      <c r="A673" t="s">
        <v>942</v>
      </c>
      <c r="B673" t="s">
        <v>942</v>
      </c>
      <c r="C673" s="2" t="s">
        <v>942</v>
      </c>
      <c r="DH673" t="e">
        <v>#N/A</v>
      </c>
      <c r="DI673" t="e">
        <v>#N/A</v>
      </c>
      <c r="DJ673" t="e">
        <v>#N/A</v>
      </c>
      <c r="DK673" t="e">
        <v>#N/A</v>
      </c>
      <c r="DL673" t="e">
        <v>#N/A</v>
      </c>
      <c r="DM673" t="e">
        <v>#N/A</v>
      </c>
      <c r="DN673" t="e">
        <v>#N/A</v>
      </c>
      <c r="DO673" t="e">
        <v>#N/A</v>
      </c>
      <c r="DP673" t="e">
        <v>#N/A</v>
      </c>
      <c r="DQ673" t="e">
        <v>#N/A</v>
      </c>
      <c r="DR673" t="e">
        <v>#N/A</v>
      </c>
      <c r="DS673" t="e">
        <v>#N/A</v>
      </c>
      <c r="DT673" t="e">
        <v>#N/A</v>
      </c>
      <c r="DU673" t="e">
        <v>#N/A</v>
      </c>
      <c r="DV673" t="e">
        <v>#N/A</v>
      </c>
      <c r="DW673" t="e">
        <v>#N/A</v>
      </c>
      <c r="DX673" t="e">
        <v>#N/A</v>
      </c>
      <c r="DY673" t="e">
        <v>#N/A</v>
      </c>
      <c r="DZ673" t="e">
        <v>#N/A</v>
      </c>
      <c r="EA673" t="e">
        <v>#N/A</v>
      </c>
      <c r="EB673" t="e">
        <v>#N/A</v>
      </c>
      <c r="EC673" t="e">
        <v>#N/A</v>
      </c>
    </row>
    <row r="674" spans="1:133" customFormat="1" x14ac:dyDescent="0.25">
      <c r="A674" t="s">
        <v>942</v>
      </c>
      <c r="B674" t="s">
        <v>942</v>
      </c>
      <c r="C674" s="2" t="s">
        <v>942</v>
      </c>
      <c r="DH674" t="e">
        <v>#N/A</v>
      </c>
      <c r="DI674" t="e">
        <v>#N/A</v>
      </c>
      <c r="DJ674" t="e">
        <v>#N/A</v>
      </c>
      <c r="DK674" t="e">
        <v>#N/A</v>
      </c>
      <c r="DL674" t="e">
        <v>#N/A</v>
      </c>
      <c r="DM674" t="e">
        <v>#N/A</v>
      </c>
      <c r="DN674" t="e">
        <v>#N/A</v>
      </c>
      <c r="DO674" t="e">
        <v>#N/A</v>
      </c>
      <c r="DP674" t="e">
        <v>#N/A</v>
      </c>
      <c r="DQ674" t="e">
        <v>#N/A</v>
      </c>
      <c r="DR674" t="e">
        <v>#N/A</v>
      </c>
      <c r="DS674" t="e">
        <v>#N/A</v>
      </c>
      <c r="DT674" t="e">
        <v>#N/A</v>
      </c>
      <c r="DU674" t="e">
        <v>#N/A</v>
      </c>
      <c r="DV674" t="e">
        <v>#N/A</v>
      </c>
      <c r="DW674" t="e">
        <v>#N/A</v>
      </c>
      <c r="DX674" t="e">
        <v>#N/A</v>
      </c>
      <c r="DY674" t="e">
        <v>#N/A</v>
      </c>
      <c r="DZ674" t="e">
        <v>#N/A</v>
      </c>
      <c r="EA674" t="e">
        <v>#N/A</v>
      </c>
      <c r="EB674" t="e">
        <v>#N/A</v>
      </c>
      <c r="EC674" t="e">
        <v>#N/A</v>
      </c>
    </row>
    <row r="675" spans="1:133" customFormat="1" x14ac:dyDescent="0.25">
      <c r="A675" t="s">
        <v>942</v>
      </c>
      <c r="B675" t="s">
        <v>942</v>
      </c>
      <c r="C675" s="2" t="s">
        <v>942</v>
      </c>
      <c r="DH675" t="e">
        <v>#N/A</v>
      </c>
      <c r="DI675" t="e">
        <v>#N/A</v>
      </c>
      <c r="DJ675" t="e">
        <v>#N/A</v>
      </c>
      <c r="DK675" t="e">
        <v>#N/A</v>
      </c>
      <c r="DL675" t="e">
        <v>#N/A</v>
      </c>
      <c r="DM675" t="e">
        <v>#N/A</v>
      </c>
      <c r="DN675" t="e">
        <v>#N/A</v>
      </c>
      <c r="DO675" t="e">
        <v>#N/A</v>
      </c>
      <c r="DP675" t="e">
        <v>#N/A</v>
      </c>
      <c r="DQ675" t="e">
        <v>#N/A</v>
      </c>
      <c r="DR675" t="e">
        <v>#N/A</v>
      </c>
      <c r="DS675" t="e">
        <v>#N/A</v>
      </c>
      <c r="DT675" t="e">
        <v>#N/A</v>
      </c>
      <c r="DU675" t="e">
        <v>#N/A</v>
      </c>
      <c r="DV675" t="e">
        <v>#N/A</v>
      </c>
      <c r="DW675" t="e">
        <v>#N/A</v>
      </c>
      <c r="DX675" t="e">
        <v>#N/A</v>
      </c>
      <c r="DY675" t="e">
        <v>#N/A</v>
      </c>
      <c r="DZ675" t="e">
        <v>#N/A</v>
      </c>
      <c r="EA675" t="e">
        <v>#N/A</v>
      </c>
      <c r="EB675" t="e">
        <v>#N/A</v>
      </c>
      <c r="EC675" t="e">
        <v>#N/A</v>
      </c>
    </row>
    <row r="676" spans="1:133" customFormat="1" x14ac:dyDescent="0.25">
      <c r="A676" t="s">
        <v>942</v>
      </c>
      <c r="B676" t="s">
        <v>942</v>
      </c>
      <c r="C676" s="2" t="s">
        <v>942</v>
      </c>
      <c r="DH676" t="e">
        <v>#N/A</v>
      </c>
      <c r="DI676" t="e">
        <v>#N/A</v>
      </c>
      <c r="DJ676" t="e">
        <v>#N/A</v>
      </c>
      <c r="DK676" t="e">
        <v>#N/A</v>
      </c>
      <c r="DL676" t="e">
        <v>#N/A</v>
      </c>
      <c r="DM676" t="e">
        <v>#N/A</v>
      </c>
      <c r="DN676" t="e">
        <v>#N/A</v>
      </c>
      <c r="DO676" t="e">
        <v>#N/A</v>
      </c>
      <c r="DP676" t="e">
        <v>#N/A</v>
      </c>
      <c r="DQ676" t="e">
        <v>#N/A</v>
      </c>
      <c r="DR676" t="e">
        <v>#N/A</v>
      </c>
      <c r="DS676" t="e">
        <v>#N/A</v>
      </c>
      <c r="DT676" t="e">
        <v>#N/A</v>
      </c>
      <c r="DU676" t="e">
        <v>#N/A</v>
      </c>
      <c r="DV676" t="e">
        <v>#N/A</v>
      </c>
      <c r="DW676" t="e">
        <v>#N/A</v>
      </c>
      <c r="DX676" t="e">
        <v>#N/A</v>
      </c>
      <c r="DY676" t="e">
        <v>#N/A</v>
      </c>
      <c r="DZ676" t="e">
        <v>#N/A</v>
      </c>
      <c r="EA676" t="e">
        <v>#N/A</v>
      </c>
      <c r="EB676" t="e">
        <v>#N/A</v>
      </c>
      <c r="EC676" t="e">
        <v>#N/A</v>
      </c>
    </row>
    <row r="677" spans="1:133" customFormat="1" x14ac:dyDescent="0.25">
      <c r="A677" t="s">
        <v>942</v>
      </c>
      <c r="B677" t="s">
        <v>942</v>
      </c>
      <c r="C677" s="2" t="s">
        <v>942</v>
      </c>
      <c r="DH677" t="e">
        <v>#N/A</v>
      </c>
      <c r="DI677" t="e">
        <v>#N/A</v>
      </c>
      <c r="DJ677" t="e">
        <v>#N/A</v>
      </c>
      <c r="DK677" t="e">
        <v>#N/A</v>
      </c>
      <c r="DL677" t="e">
        <v>#N/A</v>
      </c>
      <c r="DM677" t="e">
        <v>#N/A</v>
      </c>
      <c r="DN677" t="e">
        <v>#N/A</v>
      </c>
      <c r="DO677" t="e">
        <v>#N/A</v>
      </c>
      <c r="DP677" t="e">
        <v>#N/A</v>
      </c>
      <c r="DQ677" t="e">
        <v>#N/A</v>
      </c>
      <c r="DR677" t="e">
        <v>#N/A</v>
      </c>
      <c r="DS677" t="e">
        <v>#N/A</v>
      </c>
      <c r="DT677" t="e">
        <v>#N/A</v>
      </c>
      <c r="DU677" t="e">
        <v>#N/A</v>
      </c>
      <c r="DV677" t="e">
        <v>#N/A</v>
      </c>
      <c r="DW677" t="e">
        <v>#N/A</v>
      </c>
      <c r="DX677" t="e">
        <v>#N/A</v>
      </c>
      <c r="DY677" t="e">
        <v>#N/A</v>
      </c>
      <c r="DZ677" t="e">
        <v>#N/A</v>
      </c>
      <c r="EA677" t="e">
        <v>#N/A</v>
      </c>
      <c r="EB677" t="e">
        <v>#N/A</v>
      </c>
      <c r="EC677" t="e">
        <v>#N/A</v>
      </c>
    </row>
    <row r="678" spans="1:133" customFormat="1" x14ac:dyDescent="0.25">
      <c r="A678" t="s">
        <v>942</v>
      </c>
      <c r="B678" t="s">
        <v>942</v>
      </c>
      <c r="C678" s="2" t="s">
        <v>942</v>
      </c>
      <c r="DH678" t="e">
        <v>#N/A</v>
      </c>
      <c r="DI678" t="e">
        <v>#N/A</v>
      </c>
      <c r="DJ678" t="e">
        <v>#N/A</v>
      </c>
      <c r="DK678" t="e">
        <v>#N/A</v>
      </c>
      <c r="DL678" t="e">
        <v>#N/A</v>
      </c>
      <c r="DM678" t="e">
        <v>#N/A</v>
      </c>
      <c r="DN678" t="e">
        <v>#N/A</v>
      </c>
      <c r="DO678" t="e">
        <v>#N/A</v>
      </c>
      <c r="DP678" t="e">
        <v>#N/A</v>
      </c>
      <c r="DQ678" t="e">
        <v>#N/A</v>
      </c>
      <c r="DR678" t="e">
        <v>#N/A</v>
      </c>
      <c r="DS678" t="e">
        <v>#N/A</v>
      </c>
      <c r="DT678" t="e">
        <v>#N/A</v>
      </c>
      <c r="DU678" t="e">
        <v>#N/A</v>
      </c>
      <c r="DV678" t="e">
        <v>#N/A</v>
      </c>
      <c r="DW678" t="e">
        <v>#N/A</v>
      </c>
      <c r="DX678" t="e">
        <v>#N/A</v>
      </c>
      <c r="DY678" t="e">
        <v>#N/A</v>
      </c>
      <c r="DZ678" t="e">
        <v>#N/A</v>
      </c>
      <c r="EA678" t="e">
        <v>#N/A</v>
      </c>
      <c r="EB678" t="e">
        <v>#N/A</v>
      </c>
      <c r="EC678" t="e">
        <v>#N/A</v>
      </c>
    </row>
    <row r="679" spans="1:133" customFormat="1" x14ac:dyDescent="0.25">
      <c r="A679" t="s">
        <v>942</v>
      </c>
      <c r="B679" t="s">
        <v>942</v>
      </c>
      <c r="C679" s="2" t="s">
        <v>942</v>
      </c>
      <c r="DH679" t="e">
        <v>#N/A</v>
      </c>
      <c r="DI679" t="e">
        <v>#N/A</v>
      </c>
      <c r="DJ679" t="e">
        <v>#N/A</v>
      </c>
      <c r="DK679" t="e">
        <v>#N/A</v>
      </c>
      <c r="DL679" t="e">
        <v>#N/A</v>
      </c>
      <c r="DM679" t="e">
        <v>#N/A</v>
      </c>
      <c r="DN679" t="e">
        <v>#N/A</v>
      </c>
      <c r="DO679" t="e">
        <v>#N/A</v>
      </c>
      <c r="DP679" t="e">
        <v>#N/A</v>
      </c>
      <c r="DQ679" t="e">
        <v>#N/A</v>
      </c>
      <c r="DR679" t="e">
        <v>#N/A</v>
      </c>
      <c r="DS679" t="e">
        <v>#N/A</v>
      </c>
      <c r="DT679" t="e">
        <v>#N/A</v>
      </c>
      <c r="DU679" t="e">
        <v>#N/A</v>
      </c>
      <c r="DV679" t="e">
        <v>#N/A</v>
      </c>
      <c r="DW679" t="e">
        <v>#N/A</v>
      </c>
      <c r="DX679" t="e">
        <v>#N/A</v>
      </c>
      <c r="DY679" t="e">
        <v>#N/A</v>
      </c>
      <c r="DZ679" t="e">
        <v>#N/A</v>
      </c>
      <c r="EA679" t="e">
        <v>#N/A</v>
      </c>
      <c r="EB679" t="e">
        <v>#N/A</v>
      </c>
      <c r="EC679" t="e">
        <v>#N/A</v>
      </c>
    </row>
    <row r="680" spans="1:133" customFormat="1" x14ac:dyDescent="0.25">
      <c r="A680" t="s">
        <v>942</v>
      </c>
      <c r="B680" t="s">
        <v>942</v>
      </c>
      <c r="C680" s="2" t="s">
        <v>942</v>
      </c>
      <c r="DH680" t="e">
        <v>#N/A</v>
      </c>
      <c r="DI680" t="e">
        <v>#N/A</v>
      </c>
      <c r="DJ680" t="e">
        <v>#N/A</v>
      </c>
      <c r="DK680" t="e">
        <v>#N/A</v>
      </c>
      <c r="DL680" t="e">
        <v>#N/A</v>
      </c>
      <c r="DM680" t="e">
        <v>#N/A</v>
      </c>
      <c r="DN680" t="e">
        <v>#N/A</v>
      </c>
      <c r="DO680" t="e">
        <v>#N/A</v>
      </c>
      <c r="DP680" t="e">
        <v>#N/A</v>
      </c>
      <c r="DQ680" t="e">
        <v>#N/A</v>
      </c>
      <c r="DR680" t="e">
        <v>#N/A</v>
      </c>
      <c r="DS680" t="e">
        <v>#N/A</v>
      </c>
      <c r="DT680" t="e">
        <v>#N/A</v>
      </c>
      <c r="DU680" t="e">
        <v>#N/A</v>
      </c>
      <c r="DV680" t="e">
        <v>#N/A</v>
      </c>
      <c r="DW680" t="e">
        <v>#N/A</v>
      </c>
      <c r="DX680" t="e">
        <v>#N/A</v>
      </c>
      <c r="DY680" t="e">
        <v>#N/A</v>
      </c>
      <c r="DZ680" t="e">
        <v>#N/A</v>
      </c>
      <c r="EA680" t="e">
        <v>#N/A</v>
      </c>
      <c r="EB680" t="e">
        <v>#N/A</v>
      </c>
      <c r="EC680" t="e">
        <v>#N/A</v>
      </c>
    </row>
    <row r="681" spans="1:133" customFormat="1" x14ac:dyDescent="0.25">
      <c r="A681" t="s">
        <v>942</v>
      </c>
      <c r="B681" t="s">
        <v>942</v>
      </c>
      <c r="C681" s="2" t="s">
        <v>942</v>
      </c>
      <c r="DH681" t="e">
        <v>#N/A</v>
      </c>
      <c r="DI681" t="e">
        <v>#N/A</v>
      </c>
      <c r="DJ681" t="e">
        <v>#N/A</v>
      </c>
      <c r="DK681" t="e">
        <v>#N/A</v>
      </c>
      <c r="DL681" t="e">
        <v>#N/A</v>
      </c>
      <c r="DM681" t="e">
        <v>#N/A</v>
      </c>
      <c r="DN681" t="e">
        <v>#N/A</v>
      </c>
      <c r="DO681" t="e">
        <v>#N/A</v>
      </c>
      <c r="DP681" t="e">
        <v>#N/A</v>
      </c>
      <c r="DQ681" t="e">
        <v>#N/A</v>
      </c>
      <c r="DR681" t="e">
        <v>#N/A</v>
      </c>
      <c r="DS681" t="e">
        <v>#N/A</v>
      </c>
      <c r="DT681" t="e">
        <v>#N/A</v>
      </c>
      <c r="DU681" t="e">
        <v>#N/A</v>
      </c>
      <c r="DV681" t="e">
        <v>#N/A</v>
      </c>
      <c r="DW681" t="e">
        <v>#N/A</v>
      </c>
      <c r="DX681" t="e">
        <v>#N/A</v>
      </c>
      <c r="DY681" t="e">
        <v>#N/A</v>
      </c>
      <c r="DZ681" t="e">
        <v>#N/A</v>
      </c>
      <c r="EA681" t="e">
        <v>#N/A</v>
      </c>
      <c r="EB681" t="e">
        <v>#N/A</v>
      </c>
      <c r="EC681" t="e">
        <v>#N/A</v>
      </c>
    </row>
    <row r="682" spans="1:133" customFormat="1" x14ac:dyDescent="0.25">
      <c r="A682" t="s">
        <v>942</v>
      </c>
      <c r="B682" t="s">
        <v>942</v>
      </c>
      <c r="C682" s="2" t="s">
        <v>942</v>
      </c>
      <c r="DH682" t="e">
        <v>#N/A</v>
      </c>
      <c r="DI682" t="e">
        <v>#N/A</v>
      </c>
      <c r="DJ682" t="e">
        <v>#N/A</v>
      </c>
      <c r="DK682" t="e">
        <v>#N/A</v>
      </c>
      <c r="DL682" t="e">
        <v>#N/A</v>
      </c>
      <c r="DM682" t="e">
        <v>#N/A</v>
      </c>
      <c r="DN682" t="e">
        <v>#N/A</v>
      </c>
      <c r="DO682" t="e">
        <v>#N/A</v>
      </c>
      <c r="DP682" t="e">
        <v>#N/A</v>
      </c>
      <c r="DQ682" t="e">
        <v>#N/A</v>
      </c>
      <c r="DR682" t="e">
        <v>#N/A</v>
      </c>
      <c r="DS682" t="e">
        <v>#N/A</v>
      </c>
      <c r="DT682" t="e">
        <v>#N/A</v>
      </c>
      <c r="DU682" t="e">
        <v>#N/A</v>
      </c>
      <c r="DV682" t="e">
        <v>#N/A</v>
      </c>
      <c r="DW682" t="e">
        <v>#N/A</v>
      </c>
      <c r="DX682" t="e">
        <v>#N/A</v>
      </c>
      <c r="DY682" t="e">
        <v>#N/A</v>
      </c>
      <c r="DZ682" t="e">
        <v>#N/A</v>
      </c>
      <c r="EA682" t="e">
        <v>#N/A</v>
      </c>
      <c r="EB682" t="e">
        <v>#N/A</v>
      </c>
      <c r="EC682" t="e">
        <v>#N/A</v>
      </c>
    </row>
    <row r="683" spans="1:133" customFormat="1" x14ac:dyDescent="0.25">
      <c r="A683" t="s">
        <v>942</v>
      </c>
      <c r="B683" t="s">
        <v>942</v>
      </c>
      <c r="C683" s="2" t="s">
        <v>942</v>
      </c>
      <c r="DH683" t="e">
        <v>#N/A</v>
      </c>
      <c r="DI683" t="e">
        <v>#N/A</v>
      </c>
      <c r="DJ683" t="e">
        <v>#N/A</v>
      </c>
      <c r="DK683" t="e">
        <v>#N/A</v>
      </c>
      <c r="DL683" t="e">
        <v>#N/A</v>
      </c>
      <c r="DM683" t="e">
        <v>#N/A</v>
      </c>
      <c r="DN683" t="e">
        <v>#N/A</v>
      </c>
      <c r="DO683" t="e">
        <v>#N/A</v>
      </c>
      <c r="DP683" t="e">
        <v>#N/A</v>
      </c>
      <c r="DQ683" t="e">
        <v>#N/A</v>
      </c>
      <c r="DR683" t="e">
        <v>#N/A</v>
      </c>
      <c r="DS683" t="e">
        <v>#N/A</v>
      </c>
      <c r="DT683" t="e">
        <v>#N/A</v>
      </c>
      <c r="DU683" t="e">
        <v>#N/A</v>
      </c>
      <c r="DV683" t="e">
        <v>#N/A</v>
      </c>
      <c r="DW683" t="e">
        <v>#N/A</v>
      </c>
      <c r="DX683" t="e">
        <v>#N/A</v>
      </c>
      <c r="DY683" t="e">
        <v>#N/A</v>
      </c>
      <c r="DZ683" t="e">
        <v>#N/A</v>
      </c>
      <c r="EA683" t="e">
        <v>#N/A</v>
      </c>
      <c r="EB683" t="e">
        <v>#N/A</v>
      </c>
      <c r="EC683" t="e">
        <v>#N/A</v>
      </c>
    </row>
    <row r="684" spans="1:133" customFormat="1" x14ac:dyDescent="0.25">
      <c r="A684" t="s">
        <v>942</v>
      </c>
      <c r="B684" t="s">
        <v>942</v>
      </c>
      <c r="C684" s="2" t="s">
        <v>942</v>
      </c>
      <c r="DH684" t="e">
        <v>#N/A</v>
      </c>
      <c r="DI684" t="e">
        <v>#N/A</v>
      </c>
      <c r="DJ684" t="e">
        <v>#N/A</v>
      </c>
      <c r="DK684" t="e">
        <v>#N/A</v>
      </c>
      <c r="DL684" t="e">
        <v>#N/A</v>
      </c>
      <c r="DM684" t="e">
        <v>#N/A</v>
      </c>
      <c r="DN684" t="e">
        <v>#N/A</v>
      </c>
      <c r="DO684" t="e">
        <v>#N/A</v>
      </c>
      <c r="DP684" t="e">
        <v>#N/A</v>
      </c>
      <c r="DQ684" t="e">
        <v>#N/A</v>
      </c>
      <c r="DR684" t="e">
        <v>#N/A</v>
      </c>
      <c r="DS684" t="e">
        <v>#N/A</v>
      </c>
      <c r="DT684" t="e">
        <v>#N/A</v>
      </c>
      <c r="DU684" t="e">
        <v>#N/A</v>
      </c>
      <c r="DV684" t="e">
        <v>#N/A</v>
      </c>
      <c r="DW684" t="e">
        <v>#N/A</v>
      </c>
      <c r="DX684" t="e">
        <v>#N/A</v>
      </c>
      <c r="DY684" t="e">
        <v>#N/A</v>
      </c>
      <c r="DZ684" t="e">
        <v>#N/A</v>
      </c>
      <c r="EA684" t="e">
        <v>#N/A</v>
      </c>
      <c r="EB684" t="e">
        <v>#N/A</v>
      </c>
      <c r="EC684" t="e">
        <v>#N/A</v>
      </c>
    </row>
    <row r="685" spans="1:133" customFormat="1" x14ac:dyDescent="0.25">
      <c r="A685" t="s">
        <v>942</v>
      </c>
      <c r="B685" t="s">
        <v>942</v>
      </c>
      <c r="C685" s="2" t="s">
        <v>942</v>
      </c>
      <c r="DH685" t="e">
        <v>#N/A</v>
      </c>
      <c r="DI685" t="e">
        <v>#N/A</v>
      </c>
      <c r="DJ685" t="e">
        <v>#N/A</v>
      </c>
      <c r="DK685" t="e">
        <v>#N/A</v>
      </c>
      <c r="DL685" t="e">
        <v>#N/A</v>
      </c>
      <c r="DM685" t="e">
        <v>#N/A</v>
      </c>
      <c r="DN685" t="e">
        <v>#N/A</v>
      </c>
      <c r="DO685" t="e">
        <v>#N/A</v>
      </c>
      <c r="DP685" t="e">
        <v>#N/A</v>
      </c>
      <c r="DQ685" t="e">
        <v>#N/A</v>
      </c>
      <c r="DR685" t="e">
        <v>#N/A</v>
      </c>
      <c r="DS685" t="e">
        <v>#N/A</v>
      </c>
      <c r="DT685" t="e">
        <v>#N/A</v>
      </c>
      <c r="DU685" t="e">
        <v>#N/A</v>
      </c>
      <c r="DV685" t="e">
        <v>#N/A</v>
      </c>
      <c r="DW685" t="e">
        <v>#N/A</v>
      </c>
      <c r="DX685" t="e">
        <v>#N/A</v>
      </c>
      <c r="DY685" t="e">
        <v>#N/A</v>
      </c>
      <c r="DZ685" t="e">
        <v>#N/A</v>
      </c>
      <c r="EA685" t="e">
        <v>#N/A</v>
      </c>
      <c r="EB685" t="e">
        <v>#N/A</v>
      </c>
      <c r="EC685" t="e">
        <v>#N/A</v>
      </c>
    </row>
    <row r="686" spans="1:133" customFormat="1" x14ac:dyDescent="0.25">
      <c r="A686" t="s">
        <v>942</v>
      </c>
      <c r="B686" t="s">
        <v>942</v>
      </c>
      <c r="C686" s="2" t="s">
        <v>942</v>
      </c>
      <c r="DH686" t="e">
        <v>#N/A</v>
      </c>
      <c r="DI686" t="e">
        <v>#N/A</v>
      </c>
      <c r="DJ686" t="e">
        <v>#N/A</v>
      </c>
      <c r="DK686" t="e">
        <v>#N/A</v>
      </c>
      <c r="DL686" t="e">
        <v>#N/A</v>
      </c>
      <c r="DM686" t="e">
        <v>#N/A</v>
      </c>
      <c r="DN686" t="e">
        <v>#N/A</v>
      </c>
      <c r="DO686" t="e">
        <v>#N/A</v>
      </c>
      <c r="DP686" t="e">
        <v>#N/A</v>
      </c>
      <c r="DQ686" t="e">
        <v>#N/A</v>
      </c>
      <c r="DR686" t="e">
        <v>#N/A</v>
      </c>
      <c r="DS686" t="e">
        <v>#N/A</v>
      </c>
      <c r="DT686" t="e">
        <v>#N/A</v>
      </c>
      <c r="DU686" t="e">
        <v>#N/A</v>
      </c>
      <c r="DV686" t="e">
        <v>#N/A</v>
      </c>
      <c r="DW686" t="e">
        <v>#N/A</v>
      </c>
      <c r="DX686" t="e">
        <v>#N/A</v>
      </c>
      <c r="DY686" t="e">
        <v>#N/A</v>
      </c>
      <c r="DZ686" t="e">
        <v>#N/A</v>
      </c>
      <c r="EA686" t="e">
        <v>#N/A</v>
      </c>
      <c r="EB686" t="e">
        <v>#N/A</v>
      </c>
      <c r="EC686" t="e">
        <v>#N/A</v>
      </c>
    </row>
    <row r="687" spans="1:133" customFormat="1" x14ac:dyDescent="0.25">
      <c r="A687" t="s">
        <v>942</v>
      </c>
      <c r="B687" t="s">
        <v>942</v>
      </c>
      <c r="C687" s="2" t="s">
        <v>942</v>
      </c>
      <c r="DH687" t="e">
        <v>#N/A</v>
      </c>
      <c r="DI687" t="e">
        <v>#N/A</v>
      </c>
      <c r="DJ687" t="e">
        <v>#N/A</v>
      </c>
      <c r="DK687" t="e">
        <v>#N/A</v>
      </c>
      <c r="DL687" t="e">
        <v>#N/A</v>
      </c>
      <c r="DM687" t="e">
        <v>#N/A</v>
      </c>
      <c r="DN687" t="e">
        <v>#N/A</v>
      </c>
      <c r="DO687" t="e">
        <v>#N/A</v>
      </c>
      <c r="DP687" t="e">
        <v>#N/A</v>
      </c>
      <c r="DQ687" t="e">
        <v>#N/A</v>
      </c>
      <c r="DR687" t="e">
        <v>#N/A</v>
      </c>
      <c r="DS687" t="e">
        <v>#N/A</v>
      </c>
      <c r="DT687" t="e">
        <v>#N/A</v>
      </c>
      <c r="DU687" t="e">
        <v>#N/A</v>
      </c>
      <c r="DV687" t="e">
        <v>#N/A</v>
      </c>
      <c r="DW687" t="e">
        <v>#N/A</v>
      </c>
      <c r="DX687" t="e">
        <v>#N/A</v>
      </c>
      <c r="DY687" t="e">
        <v>#N/A</v>
      </c>
      <c r="DZ687" t="e">
        <v>#N/A</v>
      </c>
      <c r="EA687" t="e">
        <v>#N/A</v>
      </c>
      <c r="EB687" t="e">
        <v>#N/A</v>
      </c>
      <c r="EC687" t="e">
        <v>#N/A</v>
      </c>
    </row>
    <row r="688" spans="1:133" customFormat="1" x14ac:dyDescent="0.25">
      <c r="A688" t="s">
        <v>942</v>
      </c>
      <c r="B688" t="s">
        <v>942</v>
      </c>
      <c r="C688" s="2" t="s">
        <v>942</v>
      </c>
      <c r="DH688" t="e">
        <v>#N/A</v>
      </c>
      <c r="DI688" t="e">
        <v>#N/A</v>
      </c>
      <c r="DJ688" t="e">
        <v>#N/A</v>
      </c>
      <c r="DK688" t="e">
        <v>#N/A</v>
      </c>
      <c r="DL688" t="e">
        <v>#N/A</v>
      </c>
      <c r="DM688" t="e">
        <v>#N/A</v>
      </c>
      <c r="DN688" t="e">
        <v>#N/A</v>
      </c>
      <c r="DO688" t="e">
        <v>#N/A</v>
      </c>
      <c r="DP688" t="e">
        <v>#N/A</v>
      </c>
      <c r="DQ688" t="e">
        <v>#N/A</v>
      </c>
      <c r="DR688" t="e">
        <v>#N/A</v>
      </c>
      <c r="DS688" t="e">
        <v>#N/A</v>
      </c>
      <c r="DT688" t="e">
        <v>#N/A</v>
      </c>
      <c r="DU688" t="e">
        <v>#N/A</v>
      </c>
      <c r="DV688" t="e">
        <v>#N/A</v>
      </c>
      <c r="DW688" t="e">
        <v>#N/A</v>
      </c>
      <c r="DX688" t="e">
        <v>#N/A</v>
      </c>
      <c r="DY688" t="e">
        <v>#N/A</v>
      </c>
      <c r="DZ688" t="e">
        <v>#N/A</v>
      </c>
      <c r="EA688" t="e">
        <v>#N/A</v>
      </c>
      <c r="EB688" t="e">
        <v>#N/A</v>
      </c>
      <c r="EC688" t="e">
        <v>#N/A</v>
      </c>
    </row>
    <row r="689" spans="1:133" customFormat="1" x14ac:dyDescent="0.25">
      <c r="A689" t="s">
        <v>942</v>
      </c>
      <c r="B689" t="s">
        <v>942</v>
      </c>
      <c r="C689" s="2" t="s">
        <v>942</v>
      </c>
      <c r="DH689" t="e">
        <v>#N/A</v>
      </c>
      <c r="DI689" t="e">
        <v>#N/A</v>
      </c>
      <c r="DJ689" t="e">
        <v>#N/A</v>
      </c>
      <c r="DK689" t="e">
        <v>#N/A</v>
      </c>
      <c r="DL689" t="e">
        <v>#N/A</v>
      </c>
      <c r="DM689" t="e">
        <v>#N/A</v>
      </c>
      <c r="DN689" t="e">
        <v>#N/A</v>
      </c>
      <c r="DO689" t="e">
        <v>#N/A</v>
      </c>
      <c r="DP689" t="e">
        <v>#N/A</v>
      </c>
      <c r="DQ689" t="e">
        <v>#N/A</v>
      </c>
      <c r="DR689" t="e">
        <v>#N/A</v>
      </c>
      <c r="DS689" t="e">
        <v>#N/A</v>
      </c>
      <c r="DT689" t="e">
        <v>#N/A</v>
      </c>
      <c r="DU689" t="e">
        <v>#N/A</v>
      </c>
      <c r="DV689" t="e">
        <v>#N/A</v>
      </c>
      <c r="DW689" t="e">
        <v>#N/A</v>
      </c>
      <c r="DX689" t="e">
        <v>#N/A</v>
      </c>
      <c r="DY689" t="e">
        <v>#N/A</v>
      </c>
      <c r="DZ689" t="e">
        <v>#N/A</v>
      </c>
      <c r="EA689" t="e">
        <v>#N/A</v>
      </c>
      <c r="EB689" t="e">
        <v>#N/A</v>
      </c>
      <c r="EC689" t="e">
        <v>#N/A</v>
      </c>
    </row>
    <row r="690" spans="1:133" customFormat="1" x14ac:dyDescent="0.25">
      <c r="A690" t="s">
        <v>942</v>
      </c>
      <c r="B690" t="s">
        <v>942</v>
      </c>
      <c r="C690" s="2" t="s">
        <v>942</v>
      </c>
      <c r="DH690" t="e">
        <v>#N/A</v>
      </c>
      <c r="DI690" t="e">
        <v>#N/A</v>
      </c>
      <c r="DJ690" t="e">
        <v>#N/A</v>
      </c>
      <c r="DK690" t="e">
        <v>#N/A</v>
      </c>
      <c r="DL690" t="e">
        <v>#N/A</v>
      </c>
      <c r="DM690" t="e">
        <v>#N/A</v>
      </c>
      <c r="DN690" t="e">
        <v>#N/A</v>
      </c>
      <c r="DO690" t="e">
        <v>#N/A</v>
      </c>
      <c r="DP690" t="e">
        <v>#N/A</v>
      </c>
      <c r="DQ690" t="e">
        <v>#N/A</v>
      </c>
      <c r="DR690" t="e">
        <v>#N/A</v>
      </c>
      <c r="DS690" t="e">
        <v>#N/A</v>
      </c>
      <c r="DT690" t="e">
        <v>#N/A</v>
      </c>
      <c r="DU690" t="e">
        <v>#N/A</v>
      </c>
      <c r="DV690" t="e">
        <v>#N/A</v>
      </c>
      <c r="DW690" t="e">
        <v>#N/A</v>
      </c>
      <c r="DX690" t="e">
        <v>#N/A</v>
      </c>
      <c r="DY690" t="e">
        <v>#N/A</v>
      </c>
      <c r="DZ690" t="e">
        <v>#N/A</v>
      </c>
      <c r="EA690" t="e">
        <v>#N/A</v>
      </c>
      <c r="EB690" t="e">
        <v>#N/A</v>
      </c>
      <c r="EC690" t="e">
        <v>#N/A</v>
      </c>
    </row>
    <row r="691" spans="1:133" customFormat="1" x14ac:dyDescent="0.25">
      <c r="A691" t="s">
        <v>942</v>
      </c>
      <c r="B691" t="s">
        <v>942</v>
      </c>
      <c r="C691" s="2" t="s">
        <v>942</v>
      </c>
      <c r="DH691" t="e">
        <v>#N/A</v>
      </c>
      <c r="DI691" t="e">
        <v>#N/A</v>
      </c>
      <c r="DJ691" t="e">
        <v>#N/A</v>
      </c>
      <c r="DK691" t="e">
        <v>#N/A</v>
      </c>
      <c r="DL691" t="e">
        <v>#N/A</v>
      </c>
      <c r="DM691" t="e">
        <v>#N/A</v>
      </c>
      <c r="DN691" t="e">
        <v>#N/A</v>
      </c>
      <c r="DO691" t="e">
        <v>#N/A</v>
      </c>
      <c r="DP691" t="e">
        <v>#N/A</v>
      </c>
      <c r="DQ691" t="e">
        <v>#N/A</v>
      </c>
      <c r="DR691" t="e">
        <v>#N/A</v>
      </c>
      <c r="DS691" t="e">
        <v>#N/A</v>
      </c>
      <c r="DT691" t="e">
        <v>#N/A</v>
      </c>
      <c r="DU691" t="e">
        <v>#N/A</v>
      </c>
      <c r="DV691" t="e">
        <v>#N/A</v>
      </c>
      <c r="DW691" t="e">
        <v>#N/A</v>
      </c>
      <c r="DX691" t="e">
        <v>#N/A</v>
      </c>
      <c r="DY691" t="e">
        <v>#N/A</v>
      </c>
      <c r="DZ691" t="e">
        <v>#N/A</v>
      </c>
      <c r="EA691" t="e">
        <v>#N/A</v>
      </c>
      <c r="EB691" t="e">
        <v>#N/A</v>
      </c>
      <c r="EC691" t="e">
        <v>#N/A</v>
      </c>
    </row>
    <row r="692" spans="1:133" customFormat="1" x14ac:dyDescent="0.25">
      <c r="A692" t="s">
        <v>942</v>
      </c>
      <c r="B692" t="s">
        <v>942</v>
      </c>
      <c r="C692" s="2" t="s">
        <v>942</v>
      </c>
      <c r="DH692" t="e">
        <v>#N/A</v>
      </c>
      <c r="DI692" t="e">
        <v>#N/A</v>
      </c>
      <c r="DJ692" t="e">
        <v>#N/A</v>
      </c>
      <c r="DK692" t="e">
        <v>#N/A</v>
      </c>
      <c r="DL692" t="e">
        <v>#N/A</v>
      </c>
      <c r="DM692" t="e">
        <v>#N/A</v>
      </c>
      <c r="DN692" t="e">
        <v>#N/A</v>
      </c>
      <c r="DO692" t="e">
        <v>#N/A</v>
      </c>
      <c r="DP692" t="e">
        <v>#N/A</v>
      </c>
      <c r="DQ692" t="e">
        <v>#N/A</v>
      </c>
      <c r="DR692" t="e">
        <v>#N/A</v>
      </c>
      <c r="DS692" t="e">
        <v>#N/A</v>
      </c>
      <c r="DT692" t="e">
        <v>#N/A</v>
      </c>
      <c r="DU692" t="e">
        <v>#N/A</v>
      </c>
      <c r="DV692" t="e">
        <v>#N/A</v>
      </c>
      <c r="DW692" t="e">
        <v>#N/A</v>
      </c>
      <c r="DX692" t="e">
        <v>#N/A</v>
      </c>
      <c r="DY692" t="e">
        <v>#N/A</v>
      </c>
      <c r="DZ692" t="e">
        <v>#N/A</v>
      </c>
      <c r="EA692" t="e">
        <v>#N/A</v>
      </c>
      <c r="EB692" t="e">
        <v>#N/A</v>
      </c>
      <c r="EC692" t="e">
        <v>#N/A</v>
      </c>
    </row>
    <row r="693" spans="1:133" customFormat="1" x14ac:dyDescent="0.25">
      <c r="A693" t="s">
        <v>942</v>
      </c>
      <c r="B693" t="s">
        <v>942</v>
      </c>
      <c r="C693" s="2" t="s">
        <v>942</v>
      </c>
      <c r="DH693" t="e">
        <v>#N/A</v>
      </c>
      <c r="DI693" t="e">
        <v>#N/A</v>
      </c>
      <c r="DJ693" t="e">
        <v>#N/A</v>
      </c>
      <c r="DK693" t="e">
        <v>#N/A</v>
      </c>
      <c r="DL693" t="e">
        <v>#N/A</v>
      </c>
      <c r="DM693" t="e">
        <v>#N/A</v>
      </c>
      <c r="DN693" t="e">
        <v>#N/A</v>
      </c>
      <c r="DO693" t="e">
        <v>#N/A</v>
      </c>
      <c r="DP693" t="e">
        <v>#N/A</v>
      </c>
      <c r="DQ693" t="e">
        <v>#N/A</v>
      </c>
      <c r="DR693" t="e">
        <v>#N/A</v>
      </c>
      <c r="DS693" t="e">
        <v>#N/A</v>
      </c>
      <c r="DT693" t="e">
        <v>#N/A</v>
      </c>
      <c r="DU693" t="e">
        <v>#N/A</v>
      </c>
      <c r="DV693" t="e">
        <v>#N/A</v>
      </c>
      <c r="DW693" t="e">
        <v>#N/A</v>
      </c>
      <c r="DX693" t="e">
        <v>#N/A</v>
      </c>
      <c r="DY693" t="e">
        <v>#N/A</v>
      </c>
      <c r="DZ693" t="e">
        <v>#N/A</v>
      </c>
      <c r="EA693" t="e">
        <v>#N/A</v>
      </c>
      <c r="EB693" t="e">
        <v>#N/A</v>
      </c>
      <c r="EC693" t="e">
        <v>#N/A</v>
      </c>
    </row>
    <row r="694" spans="1:133" customFormat="1" x14ac:dyDescent="0.25">
      <c r="A694" t="s">
        <v>942</v>
      </c>
      <c r="B694" t="s">
        <v>942</v>
      </c>
      <c r="C694" s="2" t="s">
        <v>942</v>
      </c>
      <c r="DH694" t="e">
        <v>#N/A</v>
      </c>
      <c r="DI694" t="e">
        <v>#N/A</v>
      </c>
      <c r="DJ694" t="e">
        <v>#N/A</v>
      </c>
      <c r="DK694" t="e">
        <v>#N/A</v>
      </c>
      <c r="DL694" t="e">
        <v>#N/A</v>
      </c>
      <c r="DM694" t="e">
        <v>#N/A</v>
      </c>
      <c r="DN694" t="e">
        <v>#N/A</v>
      </c>
      <c r="DO694" t="e">
        <v>#N/A</v>
      </c>
      <c r="DP694" t="e">
        <v>#N/A</v>
      </c>
      <c r="DQ694" t="e">
        <v>#N/A</v>
      </c>
      <c r="DR694" t="e">
        <v>#N/A</v>
      </c>
      <c r="DS694" t="e">
        <v>#N/A</v>
      </c>
      <c r="DT694" t="e">
        <v>#N/A</v>
      </c>
      <c r="DU694" t="e">
        <v>#N/A</v>
      </c>
      <c r="DV694" t="e">
        <v>#N/A</v>
      </c>
      <c r="DW694" t="e">
        <v>#N/A</v>
      </c>
      <c r="DX694" t="e">
        <v>#N/A</v>
      </c>
      <c r="DY694" t="e">
        <v>#N/A</v>
      </c>
      <c r="DZ694" t="e">
        <v>#N/A</v>
      </c>
      <c r="EA694" t="e">
        <v>#N/A</v>
      </c>
      <c r="EB694" t="e">
        <v>#N/A</v>
      </c>
      <c r="EC694" t="e">
        <v>#N/A</v>
      </c>
    </row>
    <row r="695" spans="1:133" customFormat="1" x14ac:dyDescent="0.25">
      <c r="A695" t="s">
        <v>942</v>
      </c>
      <c r="B695" t="s">
        <v>942</v>
      </c>
      <c r="C695" s="2" t="s">
        <v>942</v>
      </c>
      <c r="DH695" t="e">
        <v>#N/A</v>
      </c>
      <c r="DI695" t="e">
        <v>#N/A</v>
      </c>
      <c r="DJ695" t="e">
        <v>#N/A</v>
      </c>
      <c r="DK695" t="e">
        <v>#N/A</v>
      </c>
      <c r="DL695" t="e">
        <v>#N/A</v>
      </c>
      <c r="DM695" t="e">
        <v>#N/A</v>
      </c>
      <c r="DN695" t="e">
        <v>#N/A</v>
      </c>
      <c r="DO695" t="e">
        <v>#N/A</v>
      </c>
      <c r="DP695" t="e">
        <v>#N/A</v>
      </c>
      <c r="DQ695" t="e">
        <v>#N/A</v>
      </c>
      <c r="DR695" t="e">
        <v>#N/A</v>
      </c>
      <c r="DS695" t="e">
        <v>#N/A</v>
      </c>
      <c r="DT695" t="e">
        <v>#N/A</v>
      </c>
      <c r="DU695" t="e">
        <v>#N/A</v>
      </c>
      <c r="DV695" t="e">
        <v>#N/A</v>
      </c>
      <c r="DW695" t="e">
        <v>#N/A</v>
      </c>
      <c r="DX695" t="e">
        <v>#N/A</v>
      </c>
      <c r="DY695" t="e">
        <v>#N/A</v>
      </c>
      <c r="DZ695" t="e">
        <v>#N/A</v>
      </c>
      <c r="EA695" t="e">
        <v>#N/A</v>
      </c>
      <c r="EB695" t="e">
        <v>#N/A</v>
      </c>
      <c r="EC695" t="e">
        <v>#N/A</v>
      </c>
    </row>
    <row r="696" spans="1:133" customFormat="1" x14ac:dyDescent="0.25">
      <c r="A696" t="s">
        <v>942</v>
      </c>
      <c r="B696" t="s">
        <v>942</v>
      </c>
      <c r="C696" s="2" t="s">
        <v>942</v>
      </c>
      <c r="DH696" t="e">
        <v>#N/A</v>
      </c>
      <c r="DI696" t="e">
        <v>#N/A</v>
      </c>
      <c r="DJ696" t="e">
        <v>#N/A</v>
      </c>
      <c r="DK696" t="e">
        <v>#N/A</v>
      </c>
      <c r="DL696" t="e">
        <v>#N/A</v>
      </c>
      <c r="DM696" t="e">
        <v>#N/A</v>
      </c>
      <c r="DN696" t="e">
        <v>#N/A</v>
      </c>
      <c r="DO696" t="e">
        <v>#N/A</v>
      </c>
      <c r="DP696" t="e">
        <v>#N/A</v>
      </c>
      <c r="DQ696" t="e">
        <v>#N/A</v>
      </c>
      <c r="DR696" t="e">
        <v>#N/A</v>
      </c>
      <c r="DS696" t="e">
        <v>#N/A</v>
      </c>
      <c r="DT696" t="e">
        <v>#N/A</v>
      </c>
      <c r="DU696" t="e">
        <v>#N/A</v>
      </c>
      <c r="DV696" t="e">
        <v>#N/A</v>
      </c>
      <c r="DW696" t="e">
        <v>#N/A</v>
      </c>
      <c r="DX696" t="e">
        <v>#N/A</v>
      </c>
      <c r="DY696" t="e">
        <v>#N/A</v>
      </c>
      <c r="DZ696" t="e">
        <v>#N/A</v>
      </c>
      <c r="EA696" t="e">
        <v>#N/A</v>
      </c>
      <c r="EB696" t="e">
        <v>#N/A</v>
      </c>
      <c r="EC696" t="e">
        <v>#N/A</v>
      </c>
    </row>
    <row r="697" spans="1:133" customFormat="1" x14ac:dyDescent="0.25">
      <c r="A697" t="s">
        <v>942</v>
      </c>
      <c r="B697" t="s">
        <v>942</v>
      </c>
      <c r="C697" s="2" t="s">
        <v>942</v>
      </c>
      <c r="DH697" t="e">
        <v>#N/A</v>
      </c>
      <c r="DI697" t="e">
        <v>#N/A</v>
      </c>
      <c r="DJ697" t="e">
        <v>#N/A</v>
      </c>
      <c r="DK697" t="e">
        <v>#N/A</v>
      </c>
      <c r="DL697" t="e">
        <v>#N/A</v>
      </c>
      <c r="DM697" t="e">
        <v>#N/A</v>
      </c>
      <c r="DN697" t="e">
        <v>#N/A</v>
      </c>
      <c r="DO697" t="e">
        <v>#N/A</v>
      </c>
      <c r="DP697" t="e">
        <v>#N/A</v>
      </c>
      <c r="DQ697" t="e">
        <v>#N/A</v>
      </c>
      <c r="DR697" t="e">
        <v>#N/A</v>
      </c>
      <c r="DS697" t="e">
        <v>#N/A</v>
      </c>
      <c r="DT697" t="e">
        <v>#N/A</v>
      </c>
      <c r="DU697" t="e">
        <v>#N/A</v>
      </c>
      <c r="DV697" t="e">
        <v>#N/A</v>
      </c>
      <c r="DW697" t="e">
        <v>#N/A</v>
      </c>
      <c r="DX697" t="e">
        <v>#N/A</v>
      </c>
      <c r="DY697" t="e">
        <v>#N/A</v>
      </c>
      <c r="DZ697" t="e">
        <v>#N/A</v>
      </c>
      <c r="EA697" t="e">
        <v>#N/A</v>
      </c>
      <c r="EB697" t="e">
        <v>#N/A</v>
      </c>
      <c r="EC697" t="e">
        <v>#N/A</v>
      </c>
    </row>
    <row r="698" spans="1:133" customFormat="1" x14ac:dyDescent="0.25">
      <c r="A698" t="s">
        <v>942</v>
      </c>
      <c r="B698" t="s">
        <v>942</v>
      </c>
      <c r="C698" s="2" t="s">
        <v>942</v>
      </c>
      <c r="DH698" t="e">
        <v>#N/A</v>
      </c>
      <c r="DI698" t="e">
        <v>#N/A</v>
      </c>
      <c r="DJ698" t="e">
        <v>#N/A</v>
      </c>
      <c r="DK698" t="e">
        <v>#N/A</v>
      </c>
      <c r="DL698" t="e">
        <v>#N/A</v>
      </c>
      <c r="DM698" t="e">
        <v>#N/A</v>
      </c>
      <c r="DN698" t="e">
        <v>#N/A</v>
      </c>
      <c r="DO698" t="e">
        <v>#N/A</v>
      </c>
      <c r="DP698" t="e">
        <v>#N/A</v>
      </c>
      <c r="DQ698" t="e">
        <v>#N/A</v>
      </c>
      <c r="DR698" t="e">
        <v>#N/A</v>
      </c>
      <c r="DS698" t="e">
        <v>#N/A</v>
      </c>
      <c r="DT698" t="e">
        <v>#N/A</v>
      </c>
      <c r="DU698" t="e">
        <v>#N/A</v>
      </c>
      <c r="DV698" t="e">
        <v>#N/A</v>
      </c>
      <c r="DW698" t="e">
        <v>#N/A</v>
      </c>
      <c r="DX698" t="e">
        <v>#N/A</v>
      </c>
      <c r="DY698" t="e">
        <v>#N/A</v>
      </c>
      <c r="DZ698" t="e">
        <v>#N/A</v>
      </c>
      <c r="EA698" t="e">
        <v>#N/A</v>
      </c>
      <c r="EB698" t="e">
        <v>#N/A</v>
      </c>
      <c r="EC698" t="e">
        <v>#N/A</v>
      </c>
    </row>
    <row r="699" spans="1:133" customFormat="1" x14ac:dyDescent="0.25">
      <c r="A699" t="s">
        <v>942</v>
      </c>
      <c r="B699" t="s">
        <v>942</v>
      </c>
      <c r="C699" s="2" t="s">
        <v>942</v>
      </c>
      <c r="DH699" t="e">
        <v>#N/A</v>
      </c>
      <c r="DI699" t="e">
        <v>#N/A</v>
      </c>
      <c r="DJ699" t="e">
        <v>#N/A</v>
      </c>
      <c r="DK699" t="e">
        <v>#N/A</v>
      </c>
      <c r="DL699" t="e">
        <v>#N/A</v>
      </c>
      <c r="DM699" t="e">
        <v>#N/A</v>
      </c>
      <c r="DN699" t="e">
        <v>#N/A</v>
      </c>
      <c r="DO699" t="e">
        <v>#N/A</v>
      </c>
      <c r="DP699" t="e">
        <v>#N/A</v>
      </c>
      <c r="DQ699" t="e">
        <v>#N/A</v>
      </c>
      <c r="DR699" t="e">
        <v>#N/A</v>
      </c>
      <c r="DS699" t="e">
        <v>#N/A</v>
      </c>
      <c r="DT699" t="e">
        <v>#N/A</v>
      </c>
      <c r="DU699" t="e">
        <v>#N/A</v>
      </c>
      <c r="DV699" t="e">
        <v>#N/A</v>
      </c>
      <c r="DW699" t="e">
        <v>#N/A</v>
      </c>
      <c r="DX699" t="e">
        <v>#N/A</v>
      </c>
      <c r="DY699" t="e">
        <v>#N/A</v>
      </c>
      <c r="DZ699" t="e">
        <v>#N/A</v>
      </c>
      <c r="EA699" t="e">
        <v>#N/A</v>
      </c>
      <c r="EB699" t="e">
        <v>#N/A</v>
      </c>
      <c r="EC699" t="e">
        <v>#N/A</v>
      </c>
    </row>
    <row r="700" spans="1:133" customFormat="1" x14ac:dyDescent="0.25">
      <c r="A700" t="s">
        <v>942</v>
      </c>
      <c r="B700" t="s">
        <v>942</v>
      </c>
      <c r="C700" s="2" t="s">
        <v>942</v>
      </c>
      <c r="DH700" t="e">
        <v>#N/A</v>
      </c>
      <c r="DI700" t="e">
        <v>#N/A</v>
      </c>
      <c r="DJ700" t="e">
        <v>#N/A</v>
      </c>
      <c r="DK700" t="e">
        <v>#N/A</v>
      </c>
      <c r="DL700" t="e">
        <v>#N/A</v>
      </c>
      <c r="DM700" t="e">
        <v>#N/A</v>
      </c>
      <c r="DN700" t="e">
        <v>#N/A</v>
      </c>
      <c r="DO700" t="e">
        <v>#N/A</v>
      </c>
      <c r="DP700" t="e">
        <v>#N/A</v>
      </c>
      <c r="DQ700" t="e">
        <v>#N/A</v>
      </c>
      <c r="DR700" t="e">
        <v>#N/A</v>
      </c>
      <c r="DS700" t="e">
        <v>#N/A</v>
      </c>
      <c r="DT700" t="e">
        <v>#N/A</v>
      </c>
      <c r="DU700" t="e">
        <v>#N/A</v>
      </c>
      <c r="DV700" t="e">
        <v>#N/A</v>
      </c>
      <c r="DW700" t="e">
        <v>#N/A</v>
      </c>
      <c r="DX700" t="e">
        <v>#N/A</v>
      </c>
      <c r="DY700" t="e">
        <v>#N/A</v>
      </c>
      <c r="DZ700" t="e">
        <v>#N/A</v>
      </c>
      <c r="EA700" t="e">
        <v>#N/A</v>
      </c>
      <c r="EB700" t="e">
        <v>#N/A</v>
      </c>
      <c r="EC700" t="e">
        <v>#N/A</v>
      </c>
    </row>
    <row r="701" spans="1:133" customFormat="1" x14ac:dyDescent="0.25">
      <c r="A701" t="s">
        <v>942</v>
      </c>
      <c r="B701" t="s">
        <v>942</v>
      </c>
      <c r="C701" s="2" t="s">
        <v>942</v>
      </c>
      <c r="DH701" t="e">
        <v>#N/A</v>
      </c>
      <c r="DI701" t="e">
        <v>#N/A</v>
      </c>
      <c r="DJ701" t="e">
        <v>#N/A</v>
      </c>
      <c r="DK701" t="e">
        <v>#N/A</v>
      </c>
      <c r="DL701" t="e">
        <v>#N/A</v>
      </c>
      <c r="DM701" t="e">
        <v>#N/A</v>
      </c>
      <c r="DN701" t="e">
        <v>#N/A</v>
      </c>
      <c r="DO701" t="e">
        <v>#N/A</v>
      </c>
      <c r="DP701" t="e">
        <v>#N/A</v>
      </c>
      <c r="DQ701" t="e">
        <v>#N/A</v>
      </c>
      <c r="DR701" t="e">
        <v>#N/A</v>
      </c>
      <c r="DS701" t="e">
        <v>#N/A</v>
      </c>
      <c r="DT701" t="e">
        <v>#N/A</v>
      </c>
      <c r="DU701" t="e">
        <v>#N/A</v>
      </c>
      <c r="DV701" t="e">
        <v>#N/A</v>
      </c>
      <c r="DW701" t="e">
        <v>#N/A</v>
      </c>
      <c r="DX701" t="e">
        <v>#N/A</v>
      </c>
      <c r="DY701" t="e">
        <v>#N/A</v>
      </c>
      <c r="DZ701" t="e">
        <v>#N/A</v>
      </c>
      <c r="EA701" t="e">
        <v>#N/A</v>
      </c>
      <c r="EB701" t="e">
        <v>#N/A</v>
      </c>
      <c r="EC701" t="e">
        <v>#N/A</v>
      </c>
    </row>
    <row r="702" spans="1:133" customFormat="1" x14ac:dyDescent="0.25">
      <c r="A702" t="s">
        <v>942</v>
      </c>
      <c r="B702" t="s">
        <v>942</v>
      </c>
      <c r="C702" s="2" t="s">
        <v>942</v>
      </c>
      <c r="DH702" t="e">
        <v>#N/A</v>
      </c>
      <c r="DI702" t="e">
        <v>#N/A</v>
      </c>
      <c r="DJ702" t="e">
        <v>#N/A</v>
      </c>
      <c r="DK702" t="e">
        <v>#N/A</v>
      </c>
      <c r="DL702" t="e">
        <v>#N/A</v>
      </c>
      <c r="DM702" t="e">
        <v>#N/A</v>
      </c>
      <c r="DN702" t="e">
        <v>#N/A</v>
      </c>
      <c r="DO702" t="e">
        <v>#N/A</v>
      </c>
      <c r="DP702" t="e">
        <v>#N/A</v>
      </c>
      <c r="DQ702" t="e">
        <v>#N/A</v>
      </c>
      <c r="DR702" t="e">
        <v>#N/A</v>
      </c>
      <c r="DS702" t="e">
        <v>#N/A</v>
      </c>
      <c r="DT702" t="e">
        <v>#N/A</v>
      </c>
      <c r="DU702" t="e">
        <v>#N/A</v>
      </c>
      <c r="DV702" t="e">
        <v>#N/A</v>
      </c>
      <c r="DW702" t="e">
        <v>#N/A</v>
      </c>
      <c r="DX702" t="e">
        <v>#N/A</v>
      </c>
      <c r="DY702" t="e">
        <v>#N/A</v>
      </c>
      <c r="DZ702" t="e">
        <v>#N/A</v>
      </c>
      <c r="EA702" t="e">
        <v>#N/A</v>
      </c>
      <c r="EB702" t="e">
        <v>#N/A</v>
      </c>
      <c r="EC702" t="e">
        <v>#N/A</v>
      </c>
    </row>
    <row r="703" spans="1:133" customFormat="1" x14ac:dyDescent="0.25">
      <c r="A703" t="s">
        <v>942</v>
      </c>
      <c r="B703" t="s">
        <v>942</v>
      </c>
      <c r="C703" s="2" t="s">
        <v>942</v>
      </c>
      <c r="DH703" t="e">
        <v>#N/A</v>
      </c>
      <c r="DI703" t="e">
        <v>#N/A</v>
      </c>
      <c r="DJ703" t="e">
        <v>#N/A</v>
      </c>
      <c r="DK703" t="e">
        <v>#N/A</v>
      </c>
      <c r="DL703" t="e">
        <v>#N/A</v>
      </c>
      <c r="DM703" t="e">
        <v>#N/A</v>
      </c>
      <c r="DN703" t="e">
        <v>#N/A</v>
      </c>
      <c r="DO703" t="e">
        <v>#N/A</v>
      </c>
      <c r="DP703" t="e">
        <v>#N/A</v>
      </c>
      <c r="DQ703" t="e">
        <v>#N/A</v>
      </c>
      <c r="DR703" t="e">
        <v>#N/A</v>
      </c>
      <c r="DS703" t="e">
        <v>#N/A</v>
      </c>
      <c r="DT703" t="e">
        <v>#N/A</v>
      </c>
      <c r="DU703" t="e">
        <v>#N/A</v>
      </c>
      <c r="DV703" t="e">
        <v>#N/A</v>
      </c>
      <c r="DW703" t="e">
        <v>#N/A</v>
      </c>
      <c r="DX703" t="e">
        <v>#N/A</v>
      </c>
      <c r="DY703" t="e">
        <v>#N/A</v>
      </c>
      <c r="DZ703" t="e">
        <v>#N/A</v>
      </c>
      <c r="EA703" t="e">
        <v>#N/A</v>
      </c>
      <c r="EB703" t="e">
        <v>#N/A</v>
      </c>
      <c r="EC703" t="e">
        <v>#N/A</v>
      </c>
    </row>
    <row r="704" spans="1:133" customFormat="1" x14ac:dyDescent="0.25">
      <c r="A704" t="s">
        <v>942</v>
      </c>
      <c r="B704" t="s">
        <v>942</v>
      </c>
      <c r="C704" s="2" t="s">
        <v>942</v>
      </c>
      <c r="DH704" t="e">
        <v>#N/A</v>
      </c>
      <c r="DI704" t="e">
        <v>#N/A</v>
      </c>
      <c r="DJ704" t="e">
        <v>#N/A</v>
      </c>
      <c r="DK704" t="e">
        <v>#N/A</v>
      </c>
      <c r="DL704" t="e">
        <v>#N/A</v>
      </c>
      <c r="DM704" t="e">
        <v>#N/A</v>
      </c>
      <c r="DN704" t="e">
        <v>#N/A</v>
      </c>
      <c r="DO704" t="e">
        <v>#N/A</v>
      </c>
      <c r="DP704" t="e">
        <v>#N/A</v>
      </c>
      <c r="DQ704" t="e">
        <v>#N/A</v>
      </c>
      <c r="DR704" t="e">
        <v>#N/A</v>
      </c>
      <c r="DS704" t="e">
        <v>#N/A</v>
      </c>
      <c r="DT704" t="e">
        <v>#N/A</v>
      </c>
      <c r="DU704" t="e">
        <v>#N/A</v>
      </c>
      <c r="DV704" t="e">
        <v>#N/A</v>
      </c>
      <c r="DW704" t="e">
        <v>#N/A</v>
      </c>
      <c r="DX704" t="e">
        <v>#N/A</v>
      </c>
      <c r="DY704" t="e">
        <v>#N/A</v>
      </c>
      <c r="DZ704" t="e">
        <v>#N/A</v>
      </c>
      <c r="EA704" t="e">
        <v>#N/A</v>
      </c>
      <c r="EB704" t="e">
        <v>#N/A</v>
      </c>
      <c r="EC704" t="e">
        <v>#N/A</v>
      </c>
    </row>
    <row r="705" spans="1:133" customFormat="1" x14ac:dyDescent="0.25">
      <c r="A705" t="s">
        <v>942</v>
      </c>
      <c r="B705" t="s">
        <v>942</v>
      </c>
      <c r="C705" s="2" t="s">
        <v>942</v>
      </c>
      <c r="DH705" t="e">
        <v>#N/A</v>
      </c>
      <c r="DI705" t="e">
        <v>#N/A</v>
      </c>
      <c r="DJ705" t="e">
        <v>#N/A</v>
      </c>
      <c r="DK705" t="e">
        <v>#N/A</v>
      </c>
      <c r="DL705" t="e">
        <v>#N/A</v>
      </c>
      <c r="DM705" t="e">
        <v>#N/A</v>
      </c>
      <c r="DN705" t="e">
        <v>#N/A</v>
      </c>
      <c r="DO705" t="e">
        <v>#N/A</v>
      </c>
      <c r="DP705" t="e">
        <v>#N/A</v>
      </c>
      <c r="DQ705" t="e">
        <v>#N/A</v>
      </c>
      <c r="DR705" t="e">
        <v>#N/A</v>
      </c>
      <c r="DS705" t="e">
        <v>#N/A</v>
      </c>
      <c r="DT705" t="e">
        <v>#N/A</v>
      </c>
      <c r="DU705" t="e">
        <v>#N/A</v>
      </c>
      <c r="DV705" t="e">
        <v>#N/A</v>
      </c>
      <c r="DW705" t="e">
        <v>#N/A</v>
      </c>
      <c r="DX705" t="e">
        <v>#N/A</v>
      </c>
      <c r="DY705" t="e">
        <v>#N/A</v>
      </c>
      <c r="DZ705" t="e">
        <v>#N/A</v>
      </c>
      <c r="EA705" t="e">
        <v>#N/A</v>
      </c>
      <c r="EB705" t="e">
        <v>#N/A</v>
      </c>
      <c r="EC705" t="e">
        <v>#N/A</v>
      </c>
    </row>
    <row r="706" spans="1:133" customFormat="1" x14ac:dyDescent="0.25">
      <c r="A706" t="s">
        <v>942</v>
      </c>
      <c r="B706" t="s">
        <v>942</v>
      </c>
      <c r="C706" s="2" t="s">
        <v>942</v>
      </c>
      <c r="DH706" t="e">
        <v>#N/A</v>
      </c>
      <c r="DI706" t="e">
        <v>#N/A</v>
      </c>
      <c r="DJ706" t="e">
        <v>#N/A</v>
      </c>
      <c r="DK706" t="e">
        <v>#N/A</v>
      </c>
      <c r="DL706" t="e">
        <v>#N/A</v>
      </c>
      <c r="DM706" t="e">
        <v>#N/A</v>
      </c>
      <c r="DN706" t="e">
        <v>#N/A</v>
      </c>
      <c r="DO706" t="e">
        <v>#N/A</v>
      </c>
      <c r="DP706" t="e">
        <v>#N/A</v>
      </c>
      <c r="DQ706" t="e">
        <v>#N/A</v>
      </c>
      <c r="DR706" t="e">
        <v>#N/A</v>
      </c>
      <c r="DS706" t="e">
        <v>#N/A</v>
      </c>
      <c r="DT706" t="e">
        <v>#N/A</v>
      </c>
      <c r="DU706" t="e">
        <v>#N/A</v>
      </c>
      <c r="DV706" t="e">
        <v>#N/A</v>
      </c>
      <c r="DW706" t="e">
        <v>#N/A</v>
      </c>
      <c r="DX706" t="e">
        <v>#N/A</v>
      </c>
      <c r="DY706" t="e">
        <v>#N/A</v>
      </c>
      <c r="DZ706" t="e">
        <v>#N/A</v>
      </c>
      <c r="EA706" t="e">
        <v>#N/A</v>
      </c>
      <c r="EB706" t="e">
        <v>#N/A</v>
      </c>
      <c r="EC706" t="e">
        <v>#N/A</v>
      </c>
    </row>
    <row r="707" spans="1:133" customFormat="1" x14ac:dyDescent="0.25">
      <c r="A707" t="s">
        <v>942</v>
      </c>
      <c r="B707" t="s">
        <v>942</v>
      </c>
      <c r="C707" s="2" t="s">
        <v>942</v>
      </c>
      <c r="DH707" t="e">
        <v>#N/A</v>
      </c>
      <c r="DI707" t="e">
        <v>#N/A</v>
      </c>
      <c r="DJ707" t="e">
        <v>#N/A</v>
      </c>
      <c r="DK707" t="e">
        <v>#N/A</v>
      </c>
      <c r="DL707" t="e">
        <v>#N/A</v>
      </c>
      <c r="DM707" t="e">
        <v>#N/A</v>
      </c>
      <c r="DN707" t="e">
        <v>#N/A</v>
      </c>
      <c r="DO707" t="e">
        <v>#N/A</v>
      </c>
      <c r="DP707" t="e">
        <v>#N/A</v>
      </c>
      <c r="DQ707" t="e">
        <v>#N/A</v>
      </c>
      <c r="DR707" t="e">
        <v>#N/A</v>
      </c>
      <c r="DS707" t="e">
        <v>#N/A</v>
      </c>
      <c r="DT707" t="e">
        <v>#N/A</v>
      </c>
      <c r="DU707" t="e">
        <v>#N/A</v>
      </c>
      <c r="DV707" t="e">
        <v>#N/A</v>
      </c>
      <c r="DW707" t="e">
        <v>#N/A</v>
      </c>
      <c r="DX707" t="e">
        <v>#N/A</v>
      </c>
      <c r="DY707" t="e">
        <v>#N/A</v>
      </c>
      <c r="DZ707" t="e">
        <v>#N/A</v>
      </c>
      <c r="EA707" t="e">
        <v>#N/A</v>
      </c>
      <c r="EB707" t="e">
        <v>#N/A</v>
      </c>
      <c r="EC707" t="e">
        <v>#N/A</v>
      </c>
    </row>
    <row r="708" spans="1:133" customFormat="1" x14ac:dyDescent="0.25">
      <c r="A708" t="s">
        <v>942</v>
      </c>
      <c r="B708" t="s">
        <v>942</v>
      </c>
      <c r="C708" s="2" t="s">
        <v>942</v>
      </c>
      <c r="DH708" t="e">
        <v>#N/A</v>
      </c>
      <c r="DI708" t="e">
        <v>#N/A</v>
      </c>
      <c r="DJ708" t="e">
        <v>#N/A</v>
      </c>
      <c r="DK708" t="e">
        <v>#N/A</v>
      </c>
      <c r="DL708" t="e">
        <v>#N/A</v>
      </c>
      <c r="DM708" t="e">
        <v>#N/A</v>
      </c>
      <c r="DN708" t="e">
        <v>#N/A</v>
      </c>
      <c r="DO708" t="e">
        <v>#N/A</v>
      </c>
      <c r="DP708" t="e">
        <v>#N/A</v>
      </c>
      <c r="DQ708" t="e">
        <v>#N/A</v>
      </c>
      <c r="DR708" t="e">
        <v>#N/A</v>
      </c>
      <c r="DS708" t="e">
        <v>#N/A</v>
      </c>
      <c r="DT708" t="e">
        <v>#N/A</v>
      </c>
      <c r="DU708" t="e">
        <v>#N/A</v>
      </c>
      <c r="DV708" t="e">
        <v>#N/A</v>
      </c>
      <c r="DW708" t="e">
        <v>#N/A</v>
      </c>
      <c r="DX708" t="e">
        <v>#N/A</v>
      </c>
      <c r="DY708" t="e">
        <v>#N/A</v>
      </c>
      <c r="DZ708" t="e">
        <v>#N/A</v>
      </c>
      <c r="EA708" t="e">
        <v>#N/A</v>
      </c>
      <c r="EB708" t="e">
        <v>#N/A</v>
      </c>
      <c r="EC708" t="e">
        <v>#N/A</v>
      </c>
    </row>
    <row r="709" spans="1:133" customFormat="1" x14ac:dyDescent="0.25">
      <c r="A709" t="s">
        <v>942</v>
      </c>
      <c r="B709" t="s">
        <v>942</v>
      </c>
      <c r="C709" s="2" t="s">
        <v>942</v>
      </c>
      <c r="DH709" t="e">
        <v>#N/A</v>
      </c>
      <c r="DI709" t="e">
        <v>#N/A</v>
      </c>
      <c r="DJ709" t="e">
        <v>#N/A</v>
      </c>
      <c r="DK709" t="e">
        <v>#N/A</v>
      </c>
      <c r="DL709" t="e">
        <v>#N/A</v>
      </c>
      <c r="DM709" t="e">
        <v>#N/A</v>
      </c>
      <c r="DN709" t="e">
        <v>#N/A</v>
      </c>
      <c r="DO709" t="e">
        <v>#N/A</v>
      </c>
      <c r="DP709" t="e">
        <v>#N/A</v>
      </c>
      <c r="DQ709" t="e">
        <v>#N/A</v>
      </c>
      <c r="DR709" t="e">
        <v>#N/A</v>
      </c>
      <c r="DS709" t="e">
        <v>#N/A</v>
      </c>
      <c r="DT709" t="e">
        <v>#N/A</v>
      </c>
      <c r="DU709" t="e">
        <v>#N/A</v>
      </c>
      <c r="DV709" t="e">
        <v>#N/A</v>
      </c>
      <c r="DW709" t="e">
        <v>#N/A</v>
      </c>
      <c r="DX709" t="e">
        <v>#N/A</v>
      </c>
      <c r="DY709" t="e">
        <v>#N/A</v>
      </c>
      <c r="DZ709" t="e">
        <v>#N/A</v>
      </c>
      <c r="EA709" t="e">
        <v>#N/A</v>
      </c>
      <c r="EB709" t="e">
        <v>#N/A</v>
      </c>
      <c r="EC709" t="e">
        <v>#N/A</v>
      </c>
    </row>
    <row r="710" spans="1:133" customFormat="1" x14ac:dyDescent="0.25">
      <c r="A710" t="s">
        <v>942</v>
      </c>
      <c r="B710" t="s">
        <v>942</v>
      </c>
      <c r="C710" s="2" t="s">
        <v>942</v>
      </c>
      <c r="DH710" t="e">
        <v>#N/A</v>
      </c>
      <c r="DI710" t="e">
        <v>#N/A</v>
      </c>
      <c r="DJ710" t="e">
        <v>#N/A</v>
      </c>
      <c r="DK710" t="e">
        <v>#N/A</v>
      </c>
      <c r="DL710" t="e">
        <v>#N/A</v>
      </c>
      <c r="DM710" t="e">
        <v>#N/A</v>
      </c>
      <c r="DN710" t="e">
        <v>#N/A</v>
      </c>
      <c r="DO710" t="e">
        <v>#N/A</v>
      </c>
      <c r="DP710" t="e">
        <v>#N/A</v>
      </c>
      <c r="DQ710" t="e">
        <v>#N/A</v>
      </c>
      <c r="DR710" t="e">
        <v>#N/A</v>
      </c>
      <c r="DS710" t="e">
        <v>#N/A</v>
      </c>
      <c r="DT710" t="e">
        <v>#N/A</v>
      </c>
      <c r="DU710" t="e">
        <v>#N/A</v>
      </c>
      <c r="DV710" t="e">
        <v>#N/A</v>
      </c>
      <c r="DW710" t="e">
        <v>#N/A</v>
      </c>
      <c r="DX710" t="e">
        <v>#N/A</v>
      </c>
      <c r="DY710" t="e">
        <v>#N/A</v>
      </c>
      <c r="DZ710" t="e">
        <v>#N/A</v>
      </c>
      <c r="EA710" t="e">
        <v>#N/A</v>
      </c>
      <c r="EB710" t="e">
        <v>#N/A</v>
      </c>
      <c r="EC710" t="e">
        <v>#N/A</v>
      </c>
    </row>
    <row r="711" spans="1:133" customFormat="1" x14ac:dyDescent="0.25">
      <c r="A711" t="s">
        <v>942</v>
      </c>
      <c r="B711" t="s">
        <v>942</v>
      </c>
      <c r="C711" s="2" t="s">
        <v>942</v>
      </c>
      <c r="DH711" t="e">
        <v>#N/A</v>
      </c>
      <c r="DI711" t="e">
        <v>#N/A</v>
      </c>
      <c r="DJ711" t="e">
        <v>#N/A</v>
      </c>
      <c r="DK711" t="e">
        <v>#N/A</v>
      </c>
      <c r="DL711" t="e">
        <v>#N/A</v>
      </c>
      <c r="DM711" t="e">
        <v>#N/A</v>
      </c>
      <c r="DN711" t="e">
        <v>#N/A</v>
      </c>
      <c r="DO711" t="e">
        <v>#N/A</v>
      </c>
      <c r="DP711" t="e">
        <v>#N/A</v>
      </c>
      <c r="DQ711" t="e">
        <v>#N/A</v>
      </c>
      <c r="DR711" t="e">
        <v>#N/A</v>
      </c>
      <c r="DS711" t="e">
        <v>#N/A</v>
      </c>
      <c r="DT711" t="e">
        <v>#N/A</v>
      </c>
      <c r="DU711" t="e">
        <v>#N/A</v>
      </c>
      <c r="DV711" t="e">
        <v>#N/A</v>
      </c>
      <c r="DW711" t="e">
        <v>#N/A</v>
      </c>
      <c r="DX711" t="e">
        <v>#N/A</v>
      </c>
      <c r="DY711" t="e">
        <v>#N/A</v>
      </c>
      <c r="DZ711" t="e">
        <v>#N/A</v>
      </c>
      <c r="EA711" t="e">
        <v>#N/A</v>
      </c>
      <c r="EB711" t="e">
        <v>#N/A</v>
      </c>
      <c r="EC711" t="e">
        <v>#N/A</v>
      </c>
    </row>
    <row r="712" spans="1:133" customFormat="1" x14ac:dyDescent="0.25">
      <c r="A712" t="s">
        <v>942</v>
      </c>
      <c r="B712" t="s">
        <v>942</v>
      </c>
      <c r="C712" s="2" t="s">
        <v>942</v>
      </c>
      <c r="DH712" t="e">
        <v>#N/A</v>
      </c>
      <c r="DI712" t="e">
        <v>#N/A</v>
      </c>
      <c r="DJ712" t="e">
        <v>#N/A</v>
      </c>
      <c r="DK712" t="e">
        <v>#N/A</v>
      </c>
      <c r="DL712" t="e">
        <v>#N/A</v>
      </c>
      <c r="DM712" t="e">
        <v>#N/A</v>
      </c>
      <c r="DN712" t="e">
        <v>#N/A</v>
      </c>
      <c r="DO712" t="e">
        <v>#N/A</v>
      </c>
      <c r="DP712" t="e">
        <v>#N/A</v>
      </c>
      <c r="DQ712" t="e">
        <v>#N/A</v>
      </c>
      <c r="DR712" t="e">
        <v>#N/A</v>
      </c>
      <c r="DS712" t="e">
        <v>#N/A</v>
      </c>
      <c r="DT712" t="e">
        <v>#N/A</v>
      </c>
      <c r="DU712" t="e">
        <v>#N/A</v>
      </c>
      <c r="DV712" t="e">
        <v>#N/A</v>
      </c>
      <c r="DW712" t="e">
        <v>#N/A</v>
      </c>
      <c r="DX712" t="e">
        <v>#N/A</v>
      </c>
      <c r="DY712" t="e">
        <v>#N/A</v>
      </c>
      <c r="DZ712" t="e">
        <v>#N/A</v>
      </c>
      <c r="EA712" t="e">
        <v>#N/A</v>
      </c>
      <c r="EB712" t="e">
        <v>#N/A</v>
      </c>
      <c r="EC712" t="e">
        <v>#N/A</v>
      </c>
    </row>
    <row r="713" spans="1:133" customFormat="1" x14ac:dyDescent="0.25">
      <c r="A713" t="s">
        <v>942</v>
      </c>
      <c r="B713" t="s">
        <v>942</v>
      </c>
      <c r="C713" s="2" t="s">
        <v>942</v>
      </c>
      <c r="DH713" t="e">
        <v>#N/A</v>
      </c>
      <c r="DI713" t="e">
        <v>#N/A</v>
      </c>
      <c r="DJ713" t="e">
        <v>#N/A</v>
      </c>
      <c r="DK713" t="e">
        <v>#N/A</v>
      </c>
      <c r="DL713" t="e">
        <v>#N/A</v>
      </c>
      <c r="DM713" t="e">
        <v>#N/A</v>
      </c>
      <c r="DN713" t="e">
        <v>#N/A</v>
      </c>
      <c r="DO713" t="e">
        <v>#N/A</v>
      </c>
      <c r="DP713" t="e">
        <v>#N/A</v>
      </c>
      <c r="DQ713" t="e">
        <v>#N/A</v>
      </c>
      <c r="DR713" t="e">
        <v>#N/A</v>
      </c>
      <c r="DS713" t="e">
        <v>#N/A</v>
      </c>
      <c r="DT713" t="e">
        <v>#N/A</v>
      </c>
      <c r="DU713" t="e">
        <v>#N/A</v>
      </c>
      <c r="DV713" t="e">
        <v>#N/A</v>
      </c>
      <c r="DW713" t="e">
        <v>#N/A</v>
      </c>
      <c r="DX713" t="e">
        <v>#N/A</v>
      </c>
      <c r="DY713" t="e">
        <v>#N/A</v>
      </c>
      <c r="DZ713" t="e">
        <v>#N/A</v>
      </c>
      <c r="EA713" t="e">
        <v>#N/A</v>
      </c>
      <c r="EB713" t="e">
        <v>#N/A</v>
      </c>
      <c r="EC713" t="e">
        <v>#N/A</v>
      </c>
    </row>
    <row r="714" spans="1:133" customFormat="1" x14ac:dyDescent="0.25">
      <c r="A714" t="s">
        <v>942</v>
      </c>
      <c r="B714" t="s">
        <v>942</v>
      </c>
      <c r="C714" s="2" t="s">
        <v>942</v>
      </c>
      <c r="DH714" t="e">
        <v>#N/A</v>
      </c>
      <c r="DI714" t="e">
        <v>#N/A</v>
      </c>
      <c r="DJ714" t="e">
        <v>#N/A</v>
      </c>
      <c r="DK714" t="e">
        <v>#N/A</v>
      </c>
      <c r="DL714" t="e">
        <v>#N/A</v>
      </c>
      <c r="DM714" t="e">
        <v>#N/A</v>
      </c>
      <c r="DN714" t="e">
        <v>#N/A</v>
      </c>
      <c r="DO714" t="e">
        <v>#N/A</v>
      </c>
      <c r="DP714" t="e">
        <v>#N/A</v>
      </c>
      <c r="DQ714" t="e">
        <v>#N/A</v>
      </c>
      <c r="DR714" t="e">
        <v>#N/A</v>
      </c>
      <c r="DS714" t="e">
        <v>#N/A</v>
      </c>
      <c r="DT714" t="e">
        <v>#N/A</v>
      </c>
      <c r="DU714" t="e">
        <v>#N/A</v>
      </c>
      <c r="DV714" t="e">
        <v>#N/A</v>
      </c>
      <c r="DW714" t="e">
        <v>#N/A</v>
      </c>
      <c r="DX714" t="e">
        <v>#N/A</v>
      </c>
      <c r="DY714" t="e">
        <v>#N/A</v>
      </c>
      <c r="DZ714" t="e">
        <v>#N/A</v>
      </c>
      <c r="EA714" t="e">
        <v>#N/A</v>
      </c>
      <c r="EB714" t="e">
        <v>#N/A</v>
      </c>
      <c r="EC714" t="e">
        <v>#N/A</v>
      </c>
    </row>
    <row r="715" spans="1:133" customFormat="1" x14ac:dyDescent="0.25">
      <c r="A715" t="s">
        <v>942</v>
      </c>
      <c r="B715" t="s">
        <v>942</v>
      </c>
      <c r="C715" s="2" t="s">
        <v>942</v>
      </c>
      <c r="DH715" t="e">
        <v>#N/A</v>
      </c>
      <c r="DI715" t="e">
        <v>#N/A</v>
      </c>
      <c r="DJ715" t="e">
        <v>#N/A</v>
      </c>
      <c r="DK715" t="e">
        <v>#N/A</v>
      </c>
      <c r="DL715" t="e">
        <v>#N/A</v>
      </c>
      <c r="DM715" t="e">
        <v>#N/A</v>
      </c>
      <c r="DN715" t="e">
        <v>#N/A</v>
      </c>
      <c r="DO715" t="e">
        <v>#N/A</v>
      </c>
      <c r="DP715" t="e">
        <v>#N/A</v>
      </c>
      <c r="DQ715" t="e">
        <v>#N/A</v>
      </c>
      <c r="DR715" t="e">
        <v>#N/A</v>
      </c>
      <c r="DS715" t="e">
        <v>#N/A</v>
      </c>
      <c r="DT715" t="e">
        <v>#N/A</v>
      </c>
      <c r="DU715" t="e">
        <v>#N/A</v>
      </c>
      <c r="DV715" t="e">
        <v>#N/A</v>
      </c>
      <c r="DW715" t="e">
        <v>#N/A</v>
      </c>
      <c r="DX715" t="e">
        <v>#N/A</v>
      </c>
      <c r="DY715" t="e">
        <v>#N/A</v>
      </c>
      <c r="DZ715" t="e">
        <v>#N/A</v>
      </c>
      <c r="EA715" t="e">
        <v>#N/A</v>
      </c>
      <c r="EB715" t="e">
        <v>#N/A</v>
      </c>
      <c r="EC715" t="e">
        <v>#N/A</v>
      </c>
    </row>
    <row r="716" spans="1:133" customFormat="1" x14ac:dyDescent="0.25">
      <c r="A716" t="s">
        <v>942</v>
      </c>
      <c r="B716" t="s">
        <v>942</v>
      </c>
      <c r="C716" s="2" t="s">
        <v>942</v>
      </c>
      <c r="DH716" t="e">
        <v>#N/A</v>
      </c>
      <c r="DI716" t="e">
        <v>#N/A</v>
      </c>
      <c r="DJ716" t="e">
        <v>#N/A</v>
      </c>
      <c r="DK716" t="e">
        <v>#N/A</v>
      </c>
      <c r="DL716" t="e">
        <v>#N/A</v>
      </c>
      <c r="DM716" t="e">
        <v>#N/A</v>
      </c>
      <c r="DN716" t="e">
        <v>#N/A</v>
      </c>
      <c r="DO716" t="e">
        <v>#N/A</v>
      </c>
      <c r="DP716" t="e">
        <v>#N/A</v>
      </c>
      <c r="DQ716" t="e">
        <v>#N/A</v>
      </c>
      <c r="DR716" t="e">
        <v>#N/A</v>
      </c>
      <c r="DS716" t="e">
        <v>#N/A</v>
      </c>
      <c r="DT716" t="e">
        <v>#N/A</v>
      </c>
      <c r="DU716" t="e">
        <v>#N/A</v>
      </c>
      <c r="DV716" t="e">
        <v>#N/A</v>
      </c>
      <c r="DW716" t="e">
        <v>#N/A</v>
      </c>
      <c r="DX716" t="e">
        <v>#N/A</v>
      </c>
      <c r="DY716" t="e">
        <v>#N/A</v>
      </c>
      <c r="DZ716" t="e">
        <v>#N/A</v>
      </c>
      <c r="EA716" t="e">
        <v>#N/A</v>
      </c>
      <c r="EB716" t="e">
        <v>#N/A</v>
      </c>
      <c r="EC716" t="e">
        <v>#N/A</v>
      </c>
    </row>
    <row r="717" spans="1:133" customFormat="1" x14ac:dyDescent="0.25">
      <c r="A717" t="s">
        <v>942</v>
      </c>
      <c r="B717" t="s">
        <v>942</v>
      </c>
      <c r="C717" s="2" t="s">
        <v>942</v>
      </c>
      <c r="DH717" t="e">
        <v>#N/A</v>
      </c>
      <c r="DI717" t="e">
        <v>#N/A</v>
      </c>
      <c r="DJ717" t="e">
        <v>#N/A</v>
      </c>
      <c r="DK717" t="e">
        <v>#N/A</v>
      </c>
      <c r="DL717" t="e">
        <v>#N/A</v>
      </c>
      <c r="DM717" t="e">
        <v>#N/A</v>
      </c>
      <c r="DN717" t="e">
        <v>#N/A</v>
      </c>
      <c r="DO717" t="e">
        <v>#N/A</v>
      </c>
      <c r="DP717" t="e">
        <v>#N/A</v>
      </c>
      <c r="DQ717" t="e">
        <v>#N/A</v>
      </c>
      <c r="DR717" t="e">
        <v>#N/A</v>
      </c>
      <c r="DS717" t="e">
        <v>#N/A</v>
      </c>
      <c r="DT717" t="e">
        <v>#N/A</v>
      </c>
      <c r="DU717" t="e">
        <v>#N/A</v>
      </c>
      <c r="DV717" t="e">
        <v>#N/A</v>
      </c>
      <c r="DW717" t="e">
        <v>#N/A</v>
      </c>
      <c r="DX717" t="e">
        <v>#N/A</v>
      </c>
      <c r="DY717" t="e">
        <v>#N/A</v>
      </c>
      <c r="DZ717" t="e">
        <v>#N/A</v>
      </c>
      <c r="EA717" t="e">
        <v>#N/A</v>
      </c>
      <c r="EB717" t="e">
        <v>#N/A</v>
      </c>
      <c r="EC717" t="e">
        <v>#N/A</v>
      </c>
    </row>
    <row r="718" spans="1:133" customFormat="1" x14ac:dyDescent="0.25">
      <c r="A718" t="s">
        <v>942</v>
      </c>
      <c r="B718" t="s">
        <v>942</v>
      </c>
      <c r="C718" s="2" t="s">
        <v>942</v>
      </c>
      <c r="DH718" t="e">
        <v>#N/A</v>
      </c>
      <c r="DI718" t="e">
        <v>#N/A</v>
      </c>
      <c r="DJ718" t="e">
        <v>#N/A</v>
      </c>
      <c r="DK718" t="e">
        <v>#N/A</v>
      </c>
      <c r="DL718" t="e">
        <v>#N/A</v>
      </c>
      <c r="DM718" t="e">
        <v>#N/A</v>
      </c>
      <c r="DN718" t="e">
        <v>#N/A</v>
      </c>
      <c r="DO718" t="e">
        <v>#N/A</v>
      </c>
      <c r="DP718" t="e">
        <v>#N/A</v>
      </c>
      <c r="DQ718" t="e">
        <v>#N/A</v>
      </c>
      <c r="DR718" t="e">
        <v>#N/A</v>
      </c>
      <c r="DS718" t="e">
        <v>#N/A</v>
      </c>
      <c r="DT718" t="e">
        <v>#N/A</v>
      </c>
      <c r="DU718" t="e">
        <v>#N/A</v>
      </c>
      <c r="DV718" t="e">
        <v>#N/A</v>
      </c>
      <c r="DW718" t="e">
        <v>#N/A</v>
      </c>
      <c r="DX718" t="e">
        <v>#N/A</v>
      </c>
      <c r="DY718" t="e">
        <v>#N/A</v>
      </c>
      <c r="DZ718" t="e">
        <v>#N/A</v>
      </c>
      <c r="EA718" t="e">
        <v>#N/A</v>
      </c>
      <c r="EB718" t="e">
        <v>#N/A</v>
      </c>
      <c r="EC718" t="e">
        <v>#N/A</v>
      </c>
    </row>
    <row r="719" spans="1:133" customFormat="1" x14ac:dyDescent="0.25">
      <c r="A719" t="s">
        <v>942</v>
      </c>
      <c r="B719" t="s">
        <v>942</v>
      </c>
      <c r="C719" s="2" t="s">
        <v>942</v>
      </c>
      <c r="DH719" t="e">
        <v>#N/A</v>
      </c>
      <c r="DI719" t="e">
        <v>#N/A</v>
      </c>
      <c r="DJ719" t="e">
        <v>#N/A</v>
      </c>
      <c r="DK719" t="e">
        <v>#N/A</v>
      </c>
      <c r="DL719" t="e">
        <v>#N/A</v>
      </c>
      <c r="DM719" t="e">
        <v>#N/A</v>
      </c>
      <c r="DN719" t="e">
        <v>#N/A</v>
      </c>
      <c r="DO719" t="e">
        <v>#N/A</v>
      </c>
      <c r="DP719" t="e">
        <v>#N/A</v>
      </c>
      <c r="DQ719" t="e">
        <v>#N/A</v>
      </c>
      <c r="DR719" t="e">
        <v>#N/A</v>
      </c>
      <c r="DS719" t="e">
        <v>#N/A</v>
      </c>
      <c r="DT719" t="e">
        <v>#N/A</v>
      </c>
      <c r="DU719" t="e">
        <v>#N/A</v>
      </c>
      <c r="DV719" t="e">
        <v>#N/A</v>
      </c>
      <c r="DW719" t="e">
        <v>#N/A</v>
      </c>
      <c r="DX719" t="e">
        <v>#N/A</v>
      </c>
      <c r="DY719" t="e">
        <v>#N/A</v>
      </c>
      <c r="DZ719" t="e">
        <v>#N/A</v>
      </c>
      <c r="EA719" t="e">
        <v>#N/A</v>
      </c>
      <c r="EB719" t="e">
        <v>#N/A</v>
      </c>
      <c r="EC719" t="e">
        <v>#N/A</v>
      </c>
    </row>
    <row r="720" spans="1:133" customFormat="1" x14ac:dyDescent="0.25">
      <c r="A720" t="s">
        <v>942</v>
      </c>
      <c r="B720" t="s">
        <v>942</v>
      </c>
      <c r="C720" s="2" t="s">
        <v>942</v>
      </c>
      <c r="DH720" t="e">
        <v>#N/A</v>
      </c>
      <c r="DI720" t="e">
        <v>#N/A</v>
      </c>
      <c r="DJ720" t="e">
        <v>#N/A</v>
      </c>
      <c r="DK720" t="e">
        <v>#N/A</v>
      </c>
      <c r="DL720" t="e">
        <v>#N/A</v>
      </c>
      <c r="DM720" t="e">
        <v>#N/A</v>
      </c>
      <c r="DN720" t="e">
        <v>#N/A</v>
      </c>
      <c r="DO720" t="e">
        <v>#N/A</v>
      </c>
      <c r="DP720" t="e">
        <v>#N/A</v>
      </c>
      <c r="DQ720" t="e">
        <v>#N/A</v>
      </c>
      <c r="DR720" t="e">
        <v>#N/A</v>
      </c>
      <c r="DS720" t="e">
        <v>#N/A</v>
      </c>
      <c r="DT720" t="e">
        <v>#N/A</v>
      </c>
      <c r="DU720" t="e">
        <v>#N/A</v>
      </c>
      <c r="DV720" t="e">
        <v>#N/A</v>
      </c>
      <c r="DW720" t="e">
        <v>#N/A</v>
      </c>
      <c r="DX720" t="e">
        <v>#N/A</v>
      </c>
      <c r="DY720" t="e">
        <v>#N/A</v>
      </c>
      <c r="DZ720" t="e">
        <v>#N/A</v>
      </c>
      <c r="EA720" t="e">
        <v>#N/A</v>
      </c>
      <c r="EB720" t="e">
        <v>#N/A</v>
      </c>
      <c r="EC720" t="e">
        <v>#N/A</v>
      </c>
    </row>
    <row r="721" spans="1:133" customFormat="1" x14ac:dyDescent="0.25">
      <c r="A721" t="s">
        <v>942</v>
      </c>
      <c r="B721" t="s">
        <v>942</v>
      </c>
      <c r="C721" s="2" t="s">
        <v>942</v>
      </c>
      <c r="DH721" t="e">
        <v>#N/A</v>
      </c>
      <c r="DI721" t="e">
        <v>#N/A</v>
      </c>
      <c r="DJ721" t="e">
        <v>#N/A</v>
      </c>
      <c r="DK721" t="e">
        <v>#N/A</v>
      </c>
      <c r="DL721" t="e">
        <v>#N/A</v>
      </c>
      <c r="DM721" t="e">
        <v>#N/A</v>
      </c>
      <c r="DN721" t="e">
        <v>#N/A</v>
      </c>
      <c r="DO721" t="e">
        <v>#N/A</v>
      </c>
      <c r="DP721" t="e">
        <v>#N/A</v>
      </c>
      <c r="DQ721" t="e">
        <v>#N/A</v>
      </c>
      <c r="DR721" t="e">
        <v>#N/A</v>
      </c>
      <c r="DS721" t="e">
        <v>#N/A</v>
      </c>
      <c r="DT721" t="e">
        <v>#N/A</v>
      </c>
      <c r="DU721" t="e">
        <v>#N/A</v>
      </c>
      <c r="DV721" t="e">
        <v>#N/A</v>
      </c>
      <c r="DW721" t="e">
        <v>#N/A</v>
      </c>
      <c r="DX721" t="e">
        <v>#N/A</v>
      </c>
      <c r="DY721" t="e">
        <v>#N/A</v>
      </c>
      <c r="DZ721" t="e">
        <v>#N/A</v>
      </c>
      <c r="EA721" t="e">
        <v>#N/A</v>
      </c>
      <c r="EB721" t="e">
        <v>#N/A</v>
      </c>
      <c r="EC721" t="e">
        <v>#N/A</v>
      </c>
    </row>
    <row r="722" spans="1:133" customFormat="1" x14ac:dyDescent="0.25">
      <c r="A722" t="s">
        <v>942</v>
      </c>
      <c r="B722" t="s">
        <v>942</v>
      </c>
      <c r="C722" s="2" t="s">
        <v>942</v>
      </c>
      <c r="DH722" t="e">
        <v>#N/A</v>
      </c>
      <c r="DI722" t="e">
        <v>#N/A</v>
      </c>
      <c r="DJ722" t="e">
        <v>#N/A</v>
      </c>
      <c r="DK722" t="e">
        <v>#N/A</v>
      </c>
      <c r="DL722" t="e">
        <v>#N/A</v>
      </c>
      <c r="DM722" t="e">
        <v>#N/A</v>
      </c>
      <c r="DN722" t="e">
        <v>#N/A</v>
      </c>
      <c r="DO722" t="e">
        <v>#N/A</v>
      </c>
      <c r="DP722" t="e">
        <v>#N/A</v>
      </c>
      <c r="DQ722" t="e">
        <v>#N/A</v>
      </c>
      <c r="DR722" t="e">
        <v>#N/A</v>
      </c>
      <c r="DS722" t="e">
        <v>#N/A</v>
      </c>
      <c r="DT722" t="e">
        <v>#N/A</v>
      </c>
      <c r="DU722" t="e">
        <v>#N/A</v>
      </c>
      <c r="DV722" t="e">
        <v>#N/A</v>
      </c>
      <c r="DW722" t="e">
        <v>#N/A</v>
      </c>
      <c r="DX722" t="e">
        <v>#N/A</v>
      </c>
      <c r="DY722" t="e">
        <v>#N/A</v>
      </c>
      <c r="DZ722" t="e">
        <v>#N/A</v>
      </c>
      <c r="EA722" t="e">
        <v>#N/A</v>
      </c>
      <c r="EB722" t="e">
        <v>#N/A</v>
      </c>
      <c r="EC722" t="e">
        <v>#N/A</v>
      </c>
    </row>
    <row r="723" spans="1:133" customFormat="1" x14ac:dyDescent="0.25">
      <c r="A723" t="s">
        <v>942</v>
      </c>
      <c r="B723" t="s">
        <v>942</v>
      </c>
      <c r="C723" s="2" t="s">
        <v>942</v>
      </c>
      <c r="DH723" t="e">
        <v>#N/A</v>
      </c>
      <c r="DI723" t="e">
        <v>#N/A</v>
      </c>
      <c r="DJ723" t="e">
        <v>#N/A</v>
      </c>
      <c r="DK723" t="e">
        <v>#N/A</v>
      </c>
      <c r="DL723" t="e">
        <v>#N/A</v>
      </c>
      <c r="DM723" t="e">
        <v>#N/A</v>
      </c>
      <c r="DN723" t="e">
        <v>#N/A</v>
      </c>
      <c r="DO723" t="e">
        <v>#N/A</v>
      </c>
      <c r="DP723" t="e">
        <v>#N/A</v>
      </c>
      <c r="DQ723" t="e">
        <v>#N/A</v>
      </c>
      <c r="DR723" t="e">
        <v>#N/A</v>
      </c>
      <c r="DS723" t="e">
        <v>#N/A</v>
      </c>
      <c r="DT723" t="e">
        <v>#N/A</v>
      </c>
      <c r="DU723" t="e">
        <v>#N/A</v>
      </c>
      <c r="DV723" t="e">
        <v>#N/A</v>
      </c>
      <c r="DW723" t="e">
        <v>#N/A</v>
      </c>
      <c r="DX723" t="e">
        <v>#N/A</v>
      </c>
      <c r="DY723" t="e">
        <v>#N/A</v>
      </c>
      <c r="DZ723" t="e">
        <v>#N/A</v>
      </c>
      <c r="EA723" t="e">
        <v>#N/A</v>
      </c>
      <c r="EB723" t="e">
        <v>#N/A</v>
      </c>
      <c r="EC723" t="e">
        <v>#N/A</v>
      </c>
    </row>
    <row r="724" spans="1:133" customFormat="1" x14ac:dyDescent="0.25">
      <c r="A724" t="s">
        <v>942</v>
      </c>
      <c r="B724" t="s">
        <v>942</v>
      </c>
      <c r="C724" s="2" t="s">
        <v>942</v>
      </c>
      <c r="DH724" t="e">
        <v>#N/A</v>
      </c>
      <c r="DI724" t="e">
        <v>#N/A</v>
      </c>
      <c r="DJ724" t="e">
        <v>#N/A</v>
      </c>
      <c r="DK724" t="e">
        <v>#N/A</v>
      </c>
      <c r="DL724" t="e">
        <v>#N/A</v>
      </c>
      <c r="DM724" t="e">
        <v>#N/A</v>
      </c>
      <c r="DN724" t="e">
        <v>#N/A</v>
      </c>
      <c r="DO724" t="e">
        <v>#N/A</v>
      </c>
      <c r="DP724" t="e">
        <v>#N/A</v>
      </c>
      <c r="DQ724" t="e">
        <v>#N/A</v>
      </c>
      <c r="DR724" t="e">
        <v>#N/A</v>
      </c>
      <c r="DS724" t="e">
        <v>#N/A</v>
      </c>
      <c r="DT724" t="e">
        <v>#N/A</v>
      </c>
      <c r="DU724" t="e">
        <v>#N/A</v>
      </c>
      <c r="DV724" t="e">
        <v>#N/A</v>
      </c>
      <c r="DW724" t="e">
        <v>#N/A</v>
      </c>
      <c r="DX724" t="e">
        <v>#N/A</v>
      </c>
      <c r="DY724" t="e">
        <v>#N/A</v>
      </c>
      <c r="DZ724" t="e">
        <v>#N/A</v>
      </c>
      <c r="EA724" t="e">
        <v>#N/A</v>
      </c>
      <c r="EB724" t="e">
        <v>#N/A</v>
      </c>
      <c r="EC724" t="e">
        <v>#N/A</v>
      </c>
    </row>
    <row r="725" spans="1:133" customFormat="1" x14ac:dyDescent="0.25">
      <c r="A725" t="s">
        <v>942</v>
      </c>
      <c r="B725" t="s">
        <v>942</v>
      </c>
      <c r="C725" s="2" t="s">
        <v>942</v>
      </c>
      <c r="DH725" t="e">
        <v>#N/A</v>
      </c>
      <c r="DI725" t="e">
        <v>#N/A</v>
      </c>
      <c r="DJ725" t="e">
        <v>#N/A</v>
      </c>
      <c r="DK725" t="e">
        <v>#N/A</v>
      </c>
      <c r="DL725" t="e">
        <v>#N/A</v>
      </c>
      <c r="DM725" t="e">
        <v>#N/A</v>
      </c>
      <c r="DN725" t="e">
        <v>#N/A</v>
      </c>
      <c r="DO725" t="e">
        <v>#N/A</v>
      </c>
      <c r="DP725" t="e">
        <v>#N/A</v>
      </c>
      <c r="DQ725" t="e">
        <v>#N/A</v>
      </c>
      <c r="DR725" t="e">
        <v>#N/A</v>
      </c>
      <c r="DS725" t="e">
        <v>#N/A</v>
      </c>
      <c r="DT725" t="e">
        <v>#N/A</v>
      </c>
      <c r="DU725" t="e">
        <v>#N/A</v>
      </c>
      <c r="DV725" t="e">
        <v>#N/A</v>
      </c>
      <c r="DW725" t="e">
        <v>#N/A</v>
      </c>
      <c r="DX725" t="e">
        <v>#N/A</v>
      </c>
      <c r="DY725" t="e">
        <v>#N/A</v>
      </c>
      <c r="DZ725" t="e">
        <v>#N/A</v>
      </c>
      <c r="EA725" t="e">
        <v>#N/A</v>
      </c>
      <c r="EB725" t="e">
        <v>#N/A</v>
      </c>
      <c r="EC725" t="e">
        <v>#N/A</v>
      </c>
    </row>
    <row r="726" spans="1:133" customFormat="1" x14ac:dyDescent="0.25">
      <c r="A726" t="s">
        <v>942</v>
      </c>
      <c r="B726" t="s">
        <v>942</v>
      </c>
      <c r="C726" s="2" t="s">
        <v>942</v>
      </c>
      <c r="DH726" t="e">
        <v>#N/A</v>
      </c>
      <c r="DI726" t="e">
        <v>#N/A</v>
      </c>
      <c r="DJ726" t="e">
        <v>#N/A</v>
      </c>
      <c r="DK726" t="e">
        <v>#N/A</v>
      </c>
      <c r="DL726" t="e">
        <v>#N/A</v>
      </c>
      <c r="DM726" t="e">
        <v>#N/A</v>
      </c>
      <c r="DN726" t="e">
        <v>#N/A</v>
      </c>
      <c r="DO726" t="e">
        <v>#N/A</v>
      </c>
      <c r="DP726" t="e">
        <v>#N/A</v>
      </c>
      <c r="DQ726" t="e">
        <v>#N/A</v>
      </c>
      <c r="DR726" t="e">
        <v>#N/A</v>
      </c>
      <c r="DS726" t="e">
        <v>#N/A</v>
      </c>
      <c r="DT726" t="e">
        <v>#N/A</v>
      </c>
      <c r="DU726" t="e">
        <v>#N/A</v>
      </c>
      <c r="DV726" t="e">
        <v>#N/A</v>
      </c>
      <c r="DW726" t="e">
        <v>#N/A</v>
      </c>
      <c r="DX726" t="e">
        <v>#N/A</v>
      </c>
      <c r="DY726" t="e">
        <v>#N/A</v>
      </c>
      <c r="DZ726" t="e">
        <v>#N/A</v>
      </c>
      <c r="EA726" t="e">
        <v>#N/A</v>
      </c>
      <c r="EB726" t="e">
        <v>#N/A</v>
      </c>
      <c r="EC726" t="e">
        <v>#N/A</v>
      </c>
    </row>
    <row r="727" spans="1:133" customFormat="1" x14ac:dyDescent="0.25">
      <c r="A727" t="s">
        <v>942</v>
      </c>
      <c r="B727" t="s">
        <v>942</v>
      </c>
      <c r="C727" s="2" t="s">
        <v>942</v>
      </c>
      <c r="DH727" t="e">
        <v>#N/A</v>
      </c>
      <c r="DI727" t="e">
        <v>#N/A</v>
      </c>
      <c r="DJ727" t="e">
        <v>#N/A</v>
      </c>
      <c r="DK727" t="e">
        <v>#N/A</v>
      </c>
      <c r="DL727" t="e">
        <v>#N/A</v>
      </c>
      <c r="DM727" t="e">
        <v>#N/A</v>
      </c>
      <c r="DN727" t="e">
        <v>#N/A</v>
      </c>
      <c r="DO727" t="e">
        <v>#N/A</v>
      </c>
      <c r="DP727" t="e">
        <v>#N/A</v>
      </c>
      <c r="DQ727" t="e">
        <v>#N/A</v>
      </c>
      <c r="DR727" t="e">
        <v>#N/A</v>
      </c>
      <c r="DS727" t="e">
        <v>#N/A</v>
      </c>
      <c r="DT727" t="e">
        <v>#N/A</v>
      </c>
      <c r="DU727" t="e">
        <v>#N/A</v>
      </c>
      <c r="DV727" t="e">
        <v>#N/A</v>
      </c>
      <c r="DW727" t="e">
        <v>#N/A</v>
      </c>
      <c r="DX727" t="e">
        <v>#N/A</v>
      </c>
      <c r="DY727" t="e">
        <v>#N/A</v>
      </c>
      <c r="DZ727" t="e">
        <v>#N/A</v>
      </c>
      <c r="EA727" t="e">
        <v>#N/A</v>
      </c>
      <c r="EB727" t="e">
        <v>#N/A</v>
      </c>
      <c r="EC727" t="e">
        <v>#N/A</v>
      </c>
    </row>
    <row r="728" spans="1:133" customFormat="1" x14ac:dyDescent="0.25">
      <c r="A728" t="s">
        <v>942</v>
      </c>
      <c r="B728" t="s">
        <v>942</v>
      </c>
      <c r="C728" s="2" t="s">
        <v>942</v>
      </c>
      <c r="DH728" t="e">
        <v>#N/A</v>
      </c>
      <c r="DI728" t="e">
        <v>#N/A</v>
      </c>
      <c r="DJ728" t="e">
        <v>#N/A</v>
      </c>
      <c r="DK728" t="e">
        <v>#N/A</v>
      </c>
      <c r="DL728" t="e">
        <v>#N/A</v>
      </c>
      <c r="DM728" t="e">
        <v>#N/A</v>
      </c>
      <c r="DN728" t="e">
        <v>#N/A</v>
      </c>
      <c r="DO728" t="e">
        <v>#N/A</v>
      </c>
      <c r="DP728" t="e">
        <v>#N/A</v>
      </c>
      <c r="DQ728" t="e">
        <v>#N/A</v>
      </c>
      <c r="DR728" t="e">
        <v>#N/A</v>
      </c>
      <c r="DS728" t="e">
        <v>#N/A</v>
      </c>
      <c r="DT728" t="e">
        <v>#N/A</v>
      </c>
      <c r="DU728" t="e">
        <v>#N/A</v>
      </c>
      <c r="DV728" t="e">
        <v>#N/A</v>
      </c>
      <c r="DW728" t="e">
        <v>#N/A</v>
      </c>
      <c r="DX728" t="e">
        <v>#N/A</v>
      </c>
      <c r="DY728" t="e">
        <v>#N/A</v>
      </c>
      <c r="DZ728" t="e">
        <v>#N/A</v>
      </c>
      <c r="EA728" t="e">
        <v>#N/A</v>
      </c>
      <c r="EB728" t="e">
        <v>#N/A</v>
      </c>
      <c r="EC728" t="e">
        <v>#N/A</v>
      </c>
    </row>
    <row r="729" spans="1:133" customFormat="1" x14ac:dyDescent="0.25">
      <c r="A729" t="s">
        <v>942</v>
      </c>
      <c r="B729" t="s">
        <v>942</v>
      </c>
      <c r="C729" s="2" t="s">
        <v>942</v>
      </c>
      <c r="DH729" t="e">
        <v>#N/A</v>
      </c>
      <c r="DI729" t="e">
        <v>#N/A</v>
      </c>
      <c r="DJ729" t="e">
        <v>#N/A</v>
      </c>
      <c r="DK729" t="e">
        <v>#N/A</v>
      </c>
      <c r="DL729" t="e">
        <v>#N/A</v>
      </c>
      <c r="DM729" t="e">
        <v>#N/A</v>
      </c>
      <c r="DN729" t="e">
        <v>#N/A</v>
      </c>
      <c r="DO729" t="e">
        <v>#N/A</v>
      </c>
      <c r="DP729" t="e">
        <v>#N/A</v>
      </c>
      <c r="DQ729" t="e">
        <v>#N/A</v>
      </c>
      <c r="DR729" t="e">
        <v>#N/A</v>
      </c>
      <c r="DS729" t="e">
        <v>#N/A</v>
      </c>
      <c r="DT729" t="e">
        <v>#N/A</v>
      </c>
      <c r="DU729" t="e">
        <v>#N/A</v>
      </c>
      <c r="DV729" t="e">
        <v>#N/A</v>
      </c>
      <c r="DW729" t="e">
        <v>#N/A</v>
      </c>
      <c r="DX729" t="e">
        <v>#N/A</v>
      </c>
      <c r="DY729" t="e">
        <v>#N/A</v>
      </c>
      <c r="DZ729" t="e">
        <v>#N/A</v>
      </c>
      <c r="EA729" t="e">
        <v>#N/A</v>
      </c>
      <c r="EB729" t="e">
        <v>#N/A</v>
      </c>
      <c r="EC729" t="e">
        <v>#N/A</v>
      </c>
    </row>
    <row r="730" spans="1:133" customFormat="1" x14ac:dyDescent="0.25">
      <c r="A730" t="s">
        <v>942</v>
      </c>
      <c r="B730" t="s">
        <v>942</v>
      </c>
      <c r="C730" s="2" t="s">
        <v>942</v>
      </c>
      <c r="DH730" t="e">
        <v>#N/A</v>
      </c>
      <c r="DI730" t="e">
        <v>#N/A</v>
      </c>
      <c r="DJ730" t="e">
        <v>#N/A</v>
      </c>
      <c r="DK730" t="e">
        <v>#N/A</v>
      </c>
      <c r="DL730" t="e">
        <v>#N/A</v>
      </c>
      <c r="DM730" t="e">
        <v>#N/A</v>
      </c>
      <c r="DN730" t="e">
        <v>#N/A</v>
      </c>
      <c r="DO730" t="e">
        <v>#N/A</v>
      </c>
      <c r="DP730" t="e">
        <v>#N/A</v>
      </c>
      <c r="DQ730" t="e">
        <v>#N/A</v>
      </c>
      <c r="DR730" t="e">
        <v>#N/A</v>
      </c>
      <c r="DS730" t="e">
        <v>#N/A</v>
      </c>
      <c r="DT730" t="e">
        <v>#N/A</v>
      </c>
      <c r="DU730" t="e">
        <v>#N/A</v>
      </c>
      <c r="DV730" t="e">
        <v>#N/A</v>
      </c>
      <c r="DW730" t="e">
        <v>#N/A</v>
      </c>
      <c r="DX730" t="e">
        <v>#N/A</v>
      </c>
      <c r="DY730" t="e">
        <v>#N/A</v>
      </c>
      <c r="DZ730" t="e">
        <v>#N/A</v>
      </c>
      <c r="EA730" t="e">
        <v>#N/A</v>
      </c>
      <c r="EB730" t="e">
        <v>#N/A</v>
      </c>
      <c r="EC730" t="e">
        <v>#N/A</v>
      </c>
    </row>
    <row r="731" spans="1:133" customFormat="1" x14ac:dyDescent="0.25">
      <c r="A731" t="s">
        <v>942</v>
      </c>
      <c r="B731" t="s">
        <v>942</v>
      </c>
      <c r="C731" s="2" t="s">
        <v>942</v>
      </c>
      <c r="DH731" t="e">
        <v>#N/A</v>
      </c>
      <c r="DI731" t="e">
        <v>#N/A</v>
      </c>
      <c r="DJ731" t="e">
        <v>#N/A</v>
      </c>
      <c r="DK731" t="e">
        <v>#N/A</v>
      </c>
      <c r="DL731" t="e">
        <v>#N/A</v>
      </c>
      <c r="DM731" t="e">
        <v>#N/A</v>
      </c>
      <c r="DN731" t="e">
        <v>#N/A</v>
      </c>
      <c r="DO731" t="e">
        <v>#N/A</v>
      </c>
      <c r="DP731" t="e">
        <v>#N/A</v>
      </c>
      <c r="DQ731" t="e">
        <v>#N/A</v>
      </c>
      <c r="DR731" t="e">
        <v>#N/A</v>
      </c>
      <c r="DS731" t="e">
        <v>#N/A</v>
      </c>
      <c r="DT731" t="e">
        <v>#N/A</v>
      </c>
      <c r="DU731" t="e">
        <v>#N/A</v>
      </c>
      <c r="DV731" t="e">
        <v>#N/A</v>
      </c>
      <c r="DW731" t="e">
        <v>#N/A</v>
      </c>
      <c r="DX731" t="e">
        <v>#N/A</v>
      </c>
      <c r="DY731" t="e">
        <v>#N/A</v>
      </c>
      <c r="DZ731" t="e">
        <v>#N/A</v>
      </c>
      <c r="EA731" t="e">
        <v>#N/A</v>
      </c>
      <c r="EB731" t="e">
        <v>#N/A</v>
      </c>
      <c r="EC731" t="e">
        <v>#N/A</v>
      </c>
    </row>
    <row r="732" spans="1:133" customFormat="1" x14ac:dyDescent="0.25">
      <c r="A732" t="s">
        <v>942</v>
      </c>
      <c r="B732" t="s">
        <v>942</v>
      </c>
      <c r="C732" s="2" t="s">
        <v>942</v>
      </c>
      <c r="DH732" t="e">
        <v>#N/A</v>
      </c>
      <c r="DI732" t="e">
        <v>#N/A</v>
      </c>
      <c r="DJ732" t="e">
        <v>#N/A</v>
      </c>
      <c r="DK732" t="e">
        <v>#N/A</v>
      </c>
      <c r="DL732" t="e">
        <v>#N/A</v>
      </c>
      <c r="DM732" t="e">
        <v>#N/A</v>
      </c>
      <c r="DN732" t="e">
        <v>#N/A</v>
      </c>
      <c r="DO732" t="e">
        <v>#N/A</v>
      </c>
      <c r="DP732" t="e">
        <v>#N/A</v>
      </c>
      <c r="DQ732" t="e">
        <v>#N/A</v>
      </c>
      <c r="DR732" t="e">
        <v>#N/A</v>
      </c>
      <c r="DS732" t="e">
        <v>#N/A</v>
      </c>
      <c r="DT732" t="e">
        <v>#N/A</v>
      </c>
      <c r="DU732" t="e">
        <v>#N/A</v>
      </c>
      <c r="DV732" t="e">
        <v>#N/A</v>
      </c>
      <c r="DW732" t="e">
        <v>#N/A</v>
      </c>
      <c r="DX732" t="e">
        <v>#N/A</v>
      </c>
      <c r="DY732" t="e">
        <v>#N/A</v>
      </c>
      <c r="DZ732" t="e">
        <v>#N/A</v>
      </c>
      <c r="EA732" t="e">
        <v>#N/A</v>
      </c>
      <c r="EB732" t="e">
        <v>#N/A</v>
      </c>
      <c r="EC732" t="e">
        <v>#N/A</v>
      </c>
    </row>
    <row r="733" spans="1:133" customFormat="1" x14ac:dyDescent="0.25">
      <c r="A733" t="s">
        <v>942</v>
      </c>
      <c r="B733" t="s">
        <v>942</v>
      </c>
      <c r="C733" s="2" t="s">
        <v>942</v>
      </c>
      <c r="DH733" t="e">
        <v>#N/A</v>
      </c>
      <c r="DI733" t="e">
        <v>#N/A</v>
      </c>
      <c r="DJ733" t="e">
        <v>#N/A</v>
      </c>
      <c r="DK733" t="e">
        <v>#N/A</v>
      </c>
      <c r="DL733" t="e">
        <v>#N/A</v>
      </c>
      <c r="DM733" t="e">
        <v>#N/A</v>
      </c>
      <c r="DN733" t="e">
        <v>#N/A</v>
      </c>
      <c r="DO733" t="e">
        <v>#N/A</v>
      </c>
      <c r="DP733" t="e">
        <v>#N/A</v>
      </c>
      <c r="DQ733" t="e">
        <v>#N/A</v>
      </c>
      <c r="DR733" t="e">
        <v>#N/A</v>
      </c>
      <c r="DS733" t="e">
        <v>#N/A</v>
      </c>
      <c r="DT733" t="e">
        <v>#N/A</v>
      </c>
      <c r="DU733" t="e">
        <v>#N/A</v>
      </c>
      <c r="DV733" t="e">
        <v>#N/A</v>
      </c>
      <c r="DW733" t="e">
        <v>#N/A</v>
      </c>
      <c r="DX733" t="e">
        <v>#N/A</v>
      </c>
      <c r="DY733" t="e">
        <v>#N/A</v>
      </c>
      <c r="DZ733" t="e">
        <v>#N/A</v>
      </c>
      <c r="EA733" t="e">
        <v>#N/A</v>
      </c>
      <c r="EB733" t="e">
        <v>#N/A</v>
      </c>
      <c r="EC733" t="e">
        <v>#N/A</v>
      </c>
    </row>
    <row r="734" spans="1:133" customFormat="1" x14ac:dyDescent="0.25">
      <c r="A734" t="s">
        <v>942</v>
      </c>
      <c r="B734" t="s">
        <v>942</v>
      </c>
      <c r="C734" s="2" t="s">
        <v>942</v>
      </c>
      <c r="DH734" t="e">
        <v>#N/A</v>
      </c>
      <c r="DI734" t="e">
        <v>#N/A</v>
      </c>
      <c r="DJ734" t="e">
        <v>#N/A</v>
      </c>
      <c r="DK734" t="e">
        <v>#N/A</v>
      </c>
      <c r="DL734" t="e">
        <v>#N/A</v>
      </c>
      <c r="DM734" t="e">
        <v>#N/A</v>
      </c>
      <c r="DN734" t="e">
        <v>#N/A</v>
      </c>
      <c r="DO734" t="e">
        <v>#N/A</v>
      </c>
      <c r="DP734" t="e">
        <v>#N/A</v>
      </c>
      <c r="DQ734" t="e">
        <v>#N/A</v>
      </c>
      <c r="DR734" t="e">
        <v>#N/A</v>
      </c>
      <c r="DS734" t="e">
        <v>#N/A</v>
      </c>
      <c r="DT734" t="e">
        <v>#N/A</v>
      </c>
      <c r="DU734" t="e">
        <v>#N/A</v>
      </c>
      <c r="DV734" t="e">
        <v>#N/A</v>
      </c>
      <c r="DW734" t="e">
        <v>#N/A</v>
      </c>
      <c r="DX734" t="e">
        <v>#N/A</v>
      </c>
      <c r="DY734" t="e">
        <v>#N/A</v>
      </c>
      <c r="DZ734" t="e">
        <v>#N/A</v>
      </c>
      <c r="EA734" t="e">
        <v>#N/A</v>
      </c>
      <c r="EB734" t="e">
        <v>#N/A</v>
      </c>
      <c r="EC734" t="e">
        <v>#N/A</v>
      </c>
    </row>
    <row r="735" spans="1:133" customFormat="1" x14ac:dyDescent="0.25">
      <c r="A735" t="s">
        <v>942</v>
      </c>
      <c r="B735" t="s">
        <v>942</v>
      </c>
      <c r="C735" s="2" t="s">
        <v>942</v>
      </c>
      <c r="DH735" t="e">
        <v>#N/A</v>
      </c>
      <c r="DI735" t="e">
        <v>#N/A</v>
      </c>
      <c r="DJ735" t="e">
        <v>#N/A</v>
      </c>
      <c r="DK735" t="e">
        <v>#N/A</v>
      </c>
      <c r="DL735" t="e">
        <v>#N/A</v>
      </c>
      <c r="DM735" t="e">
        <v>#N/A</v>
      </c>
      <c r="DN735" t="e">
        <v>#N/A</v>
      </c>
      <c r="DO735" t="e">
        <v>#N/A</v>
      </c>
      <c r="DP735" t="e">
        <v>#N/A</v>
      </c>
      <c r="DQ735" t="e">
        <v>#N/A</v>
      </c>
      <c r="DR735" t="e">
        <v>#N/A</v>
      </c>
      <c r="DS735" t="e">
        <v>#N/A</v>
      </c>
      <c r="DT735" t="e">
        <v>#N/A</v>
      </c>
      <c r="DU735" t="e">
        <v>#N/A</v>
      </c>
      <c r="DV735" t="e">
        <v>#N/A</v>
      </c>
      <c r="DW735" t="e">
        <v>#N/A</v>
      </c>
      <c r="DX735" t="e">
        <v>#N/A</v>
      </c>
      <c r="DY735" t="e">
        <v>#N/A</v>
      </c>
      <c r="DZ735" t="e">
        <v>#N/A</v>
      </c>
      <c r="EA735" t="e">
        <v>#N/A</v>
      </c>
      <c r="EB735" t="e">
        <v>#N/A</v>
      </c>
      <c r="EC735" t="e">
        <v>#N/A</v>
      </c>
    </row>
    <row r="736" spans="1:133" customFormat="1" x14ac:dyDescent="0.25">
      <c r="A736" t="s">
        <v>942</v>
      </c>
      <c r="B736" t="s">
        <v>942</v>
      </c>
      <c r="C736" s="2" t="s">
        <v>942</v>
      </c>
      <c r="DH736" t="e">
        <v>#N/A</v>
      </c>
      <c r="DI736" t="e">
        <v>#N/A</v>
      </c>
      <c r="DJ736" t="e">
        <v>#N/A</v>
      </c>
      <c r="DK736" t="e">
        <v>#N/A</v>
      </c>
      <c r="DL736" t="e">
        <v>#N/A</v>
      </c>
      <c r="DM736" t="e">
        <v>#N/A</v>
      </c>
      <c r="DN736" t="e">
        <v>#N/A</v>
      </c>
      <c r="DO736" t="e">
        <v>#N/A</v>
      </c>
      <c r="DP736" t="e">
        <v>#N/A</v>
      </c>
      <c r="DQ736" t="e">
        <v>#N/A</v>
      </c>
      <c r="DR736" t="e">
        <v>#N/A</v>
      </c>
      <c r="DS736" t="e">
        <v>#N/A</v>
      </c>
      <c r="DT736" t="e">
        <v>#N/A</v>
      </c>
      <c r="DU736" t="e">
        <v>#N/A</v>
      </c>
      <c r="DV736" t="e">
        <v>#N/A</v>
      </c>
      <c r="DW736" t="e">
        <v>#N/A</v>
      </c>
      <c r="DX736" t="e">
        <v>#N/A</v>
      </c>
      <c r="DY736" t="e">
        <v>#N/A</v>
      </c>
      <c r="DZ736" t="e">
        <v>#N/A</v>
      </c>
      <c r="EA736" t="e">
        <v>#N/A</v>
      </c>
      <c r="EB736" t="e">
        <v>#N/A</v>
      </c>
      <c r="EC736" t="e">
        <v>#N/A</v>
      </c>
    </row>
    <row r="737" spans="1:133" customFormat="1" x14ac:dyDescent="0.25">
      <c r="A737" t="s">
        <v>942</v>
      </c>
      <c r="B737" t="s">
        <v>942</v>
      </c>
      <c r="C737" s="2" t="s">
        <v>942</v>
      </c>
      <c r="DH737" t="e">
        <v>#N/A</v>
      </c>
      <c r="DI737" t="e">
        <v>#N/A</v>
      </c>
      <c r="DJ737" t="e">
        <v>#N/A</v>
      </c>
      <c r="DK737" t="e">
        <v>#N/A</v>
      </c>
      <c r="DL737" t="e">
        <v>#N/A</v>
      </c>
      <c r="DM737" t="e">
        <v>#N/A</v>
      </c>
      <c r="DN737" t="e">
        <v>#N/A</v>
      </c>
      <c r="DO737" t="e">
        <v>#N/A</v>
      </c>
      <c r="DP737" t="e">
        <v>#N/A</v>
      </c>
      <c r="DQ737" t="e">
        <v>#N/A</v>
      </c>
      <c r="DR737" t="e">
        <v>#N/A</v>
      </c>
      <c r="DS737" t="e">
        <v>#N/A</v>
      </c>
      <c r="DT737" t="e">
        <v>#N/A</v>
      </c>
      <c r="DU737" t="e">
        <v>#N/A</v>
      </c>
      <c r="DV737" t="e">
        <v>#N/A</v>
      </c>
      <c r="DW737" t="e">
        <v>#N/A</v>
      </c>
      <c r="DX737" t="e">
        <v>#N/A</v>
      </c>
      <c r="DY737" t="e">
        <v>#N/A</v>
      </c>
      <c r="DZ737" t="e">
        <v>#N/A</v>
      </c>
      <c r="EA737" t="e">
        <v>#N/A</v>
      </c>
      <c r="EB737" t="e">
        <v>#N/A</v>
      </c>
      <c r="EC737" t="e">
        <v>#N/A</v>
      </c>
    </row>
    <row r="738" spans="1:133" customFormat="1" x14ac:dyDescent="0.25">
      <c r="A738" t="s">
        <v>942</v>
      </c>
      <c r="B738" t="s">
        <v>942</v>
      </c>
      <c r="C738" s="2" t="s">
        <v>942</v>
      </c>
      <c r="DH738" t="e">
        <v>#N/A</v>
      </c>
      <c r="DI738" t="e">
        <v>#N/A</v>
      </c>
      <c r="DJ738" t="e">
        <v>#N/A</v>
      </c>
      <c r="DK738" t="e">
        <v>#N/A</v>
      </c>
      <c r="DL738" t="e">
        <v>#N/A</v>
      </c>
      <c r="DM738" t="e">
        <v>#N/A</v>
      </c>
      <c r="DN738" t="e">
        <v>#N/A</v>
      </c>
      <c r="DO738" t="e">
        <v>#N/A</v>
      </c>
      <c r="DP738" t="e">
        <v>#N/A</v>
      </c>
      <c r="DQ738" t="e">
        <v>#N/A</v>
      </c>
      <c r="DR738" t="e">
        <v>#N/A</v>
      </c>
      <c r="DS738" t="e">
        <v>#N/A</v>
      </c>
      <c r="DT738" t="e">
        <v>#N/A</v>
      </c>
      <c r="DU738" t="e">
        <v>#N/A</v>
      </c>
      <c r="DV738" t="e">
        <v>#N/A</v>
      </c>
      <c r="DW738" t="e">
        <v>#N/A</v>
      </c>
      <c r="DX738" t="e">
        <v>#N/A</v>
      </c>
      <c r="DY738" t="e">
        <v>#N/A</v>
      </c>
      <c r="DZ738" t="e">
        <v>#N/A</v>
      </c>
      <c r="EA738" t="e">
        <v>#N/A</v>
      </c>
      <c r="EB738" t="e">
        <v>#N/A</v>
      </c>
      <c r="EC738" t="e">
        <v>#N/A</v>
      </c>
    </row>
    <row r="739" spans="1:133" customFormat="1" x14ac:dyDescent="0.25">
      <c r="A739" t="s">
        <v>942</v>
      </c>
      <c r="B739" t="s">
        <v>942</v>
      </c>
      <c r="C739" s="2" t="s">
        <v>942</v>
      </c>
      <c r="DH739" t="e">
        <v>#N/A</v>
      </c>
      <c r="DI739" t="e">
        <v>#N/A</v>
      </c>
      <c r="DJ739" t="e">
        <v>#N/A</v>
      </c>
      <c r="DK739" t="e">
        <v>#N/A</v>
      </c>
      <c r="DL739" t="e">
        <v>#N/A</v>
      </c>
      <c r="DM739" t="e">
        <v>#N/A</v>
      </c>
      <c r="DN739" t="e">
        <v>#N/A</v>
      </c>
      <c r="DO739" t="e">
        <v>#N/A</v>
      </c>
      <c r="DP739" t="e">
        <v>#N/A</v>
      </c>
      <c r="DQ739" t="e">
        <v>#N/A</v>
      </c>
      <c r="DR739" t="e">
        <v>#N/A</v>
      </c>
      <c r="DS739" t="e">
        <v>#N/A</v>
      </c>
      <c r="DT739" t="e">
        <v>#N/A</v>
      </c>
      <c r="DU739" t="e">
        <v>#N/A</v>
      </c>
      <c r="DV739" t="e">
        <v>#N/A</v>
      </c>
      <c r="DW739" t="e">
        <v>#N/A</v>
      </c>
      <c r="DX739" t="e">
        <v>#N/A</v>
      </c>
      <c r="DY739" t="e">
        <v>#N/A</v>
      </c>
      <c r="DZ739" t="e">
        <v>#N/A</v>
      </c>
      <c r="EA739" t="e">
        <v>#N/A</v>
      </c>
      <c r="EB739" t="e">
        <v>#N/A</v>
      </c>
      <c r="EC739" t="e">
        <v>#N/A</v>
      </c>
    </row>
    <row r="740" spans="1:133" customFormat="1" x14ac:dyDescent="0.25">
      <c r="A740" t="s">
        <v>942</v>
      </c>
      <c r="B740" t="s">
        <v>942</v>
      </c>
      <c r="C740" s="2" t="s">
        <v>942</v>
      </c>
      <c r="DH740" t="e">
        <v>#N/A</v>
      </c>
      <c r="DI740" t="e">
        <v>#N/A</v>
      </c>
      <c r="DJ740" t="e">
        <v>#N/A</v>
      </c>
      <c r="DK740" t="e">
        <v>#N/A</v>
      </c>
      <c r="DL740" t="e">
        <v>#N/A</v>
      </c>
      <c r="DM740" t="e">
        <v>#N/A</v>
      </c>
      <c r="DN740" t="e">
        <v>#N/A</v>
      </c>
      <c r="DO740" t="e">
        <v>#N/A</v>
      </c>
      <c r="DP740" t="e">
        <v>#N/A</v>
      </c>
      <c r="DQ740" t="e">
        <v>#N/A</v>
      </c>
      <c r="DR740" t="e">
        <v>#N/A</v>
      </c>
      <c r="DS740" t="e">
        <v>#N/A</v>
      </c>
      <c r="DT740" t="e">
        <v>#N/A</v>
      </c>
      <c r="DU740" t="e">
        <v>#N/A</v>
      </c>
      <c r="DV740" t="e">
        <v>#N/A</v>
      </c>
      <c r="DW740" t="e">
        <v>#N/A</v>
      </c>
      <c r="DX740" t="e">
        <v>#N/A</v>
      </c>
      <c r="DY740" t="e">
        <v>#N/A</v>
      </c>
      <c r="DZ740" t="e">
        <v>#N/A</v>
      </c>
      <c r="EA740" t="e">
        <v>#N/A</v>
      </c>
      <c r="EB740" t="e">
        <v>#N/A</v>
      </c>
      <c r="EC740" t="e">
        <v>#N/A</v>
      </c>
    </row>
    <row r="741" spans="1:133" customFormat="1" x14ac:dyDescent="0.25">
      <c r="A741" t="s">
        <v>942</v>
      </c>
      <c r="B741" t="s">
        <v>942</v>
      </c>
      <c r="C741" s="2" t="s">
        <v>942</v>
      </c>
      <c r="DH741" t="e">
        <v>#N/A</v>
      </c>
      <c r="DI741" t="e">
        <v>#N/A</v>
      </c>
      <c r="DJ741" t="e">
        <v>#N/A</v>
      </c>
      <c r="DK741" t="e">
        <v>#N/A</v>
      </c>
      <c r="DL741" t="e">
        <v>#N/A</v>
      </c>
      <c r="DM741" t="e">
        <v>#N/A</v>
      </c>
      <c r="DN741" t="e">
        <v>#N/A</v>
      </c>
      <c r="DO741" t="e">
        <v>#N/A</v>
      </c>
      <c r="DP741" t="e">
        <v>#N/A</v>
      </c>
      <c r="DQ741" t="e">
        <v>#N/A</v>
      </c>
      <c r="DR741" t="e">
        <v>#N/A</v>
      </c>
      <c r="DS741" t="e">
        <v>#N/A</v>
      </c>
      <c r="DT741" t="e">
        <v>#N/A</v>
      </c>
      <c r="DU741" t="e">
        <v>#N/A</v>
      </c>
      <c r="DV741" t="e">
        <v>#N/A</v>
      </c>
      <c r="DW741" t="e">
        <v>#N/A</v>
      </c>
      <c r="DX741" t="e">
        <v>#N/A</v>
      </c>
      <c r="DY741" t="e">
        <v>#N/A</v>
      </c>
      <c r="DZ741" t="e">
        <v>#N/A</v>
      </c>
      <c r="EA741" t="e">
        <v>#N/A</v>
      </c>
      <c r="EB741" t="e">
        <v>#N/A</v>
      </c>
      <c r="EC741" t="e">
        <v>#N/A</v>
      </c>
    </row>
    <row r="742" spans="1:133" customFormat="1" x14ac:dyDescent="0.25">
      <c r="A742" t="s">
        <v>942</v>
      </c>
      <c r="B742" t="s">
        <v>942</v>
      </c>
      <c r="C742" s="2" t="s">
        <v>942</v>
      </c>
      <c r="DH742" t="e">
        <v>#N/A</v>
      </c>
      <c r="DI742" t="e">
        <v>#N/A</v>
      </c>
      <c r="DJ742" t="e">
        <v>#N/A</v>
      </c>
      <c r="DK742" t="e">
        <v>#N/A</v>
      </c>
      <c r="DL742" t="e">
        <v>#N/A</v>
      </c>
      <c r="DM742" t="e">
        <v>#N/A</v>
      </c>
      <c r="DN742" t="e">
        <v>#N/A</v>
      </c>
      <c r="DO742" t="e">
        <v>#N/A</v>
      </c>
      <c r="DP742" t="e">
        <v>#N/A</v>
      </c>
      <c r="DQ742" t="e">
        <v>#N/A</v>
      </c>
      <c r="DR742" t="e">
        <v>#N/A</v>
      </c>
      <c r="DS742" t="e">
        <v>#N/A</v>
      </c>
      <c r="DT742" t="e">
        <v>#N/A</v>
      </c>
      <c r="DU742" t="e">
        <v>#N/A</v>
      </c>
      <c r="DV742" t="e">
        <v>#N/A</v>
      </c>
      <c r="DW742" t="e">
        <v>#N/A</v>
      </c>
      <c r="DX742" t="e">
        <v>#N/A</v>
      </c>
      <c r="DY742" t="e">
        <v>#N/A</v>
      </c>
      <c r="DZ742" t="e">
        <v>#N/A</v>
      </c>
      <c r="EA742" t="e">
        <v>#N/A</v>
      </c>
      <c r="EB742" t="e">
        <v>#N/A</v>
      </c>
      <c r="EC742" t="e">
        <v>#N/A</v>
      </c>
    </row>
    <row r="743" spans="1:133" customFormat="1" x14ac:dyDescent="0.25">
      <c r="A743" t="s">
        <v>942</v>
      </c>
      <c r="B743" t="s">
        <v>942</v>
      </c>
      <c r="C743" s="2" t="s">
        <v>942</v>
      </c>
      <c r="DH743" t="e">
        <v>#N/A</v>
      </c>
      <c r="DI743" t="e">
        <v>#N/A</v>
      </c>
      <c r="DJ743" t="e">
        <v>#N/A</v>
      </c>
      <c r="DK743" t="e">
        <v>#N/A</v>
      </c>
      <c r="DL743" t="e">
        <v>#N/A</v>
      </c>
      <c r="DM743" t="e">
        <v>#N/A</v>
      </c>
      <c r="DN743" t="e">
        <v>#N/A</v>
      </c>
      <c r="DO743" t="e">
        <v>#N/A</v>
      </c>
      <c r="DP743" t="e">
        <v>#N/A</v>
      </c>
      <c r="DQ743" t="e">
        <v>#N/A</v>
      </c>
      <c r="DR743" t="e">
        <v>#N/A</v>
      </c>
      <c r="DS743" t="e">
        <v>#N/A</v>
      </c>
      <c r="DT743" t="e">
        <v>#N/A</v>
      </c>
      <c r="DU743" t="e">
        <v>#N/A</v>
      </c>
      <c r="DV743" t="e">
        <v>#N/A</v>
      </c>
      <c r="DW743" t="e">
        <v>#N/A</v>
      </c>
      <c r="DX743" t="e">
        <v>#N/A</v>
      </c>
      <c r="DY743" t="e">
        <v>#N/A</v>
      </c>
      <c r="DZ743" t="e">
        <v>#N/A</v>
      </c>
      <c r="EA743" t="e">
        <v>#N/A</v>
      </c>
      <c r="EB743" t="e">
        <v>#N/A</v>
      </c>
      <c r="EC743" t="e">
        <v>#N/A</v>
      </c>
    </row>
    <row r="744" spans="1:133" customFormat="1" x14ac:dyDescent="0.25">
      <c r="A744" t="s">
        <v>942</v>
      </c>
      <c r="B744" t="s">
        <v>942</v>
      </c>
      <c r="C744" s="2" t="s">
        <v>942</v>
      </c>
      <c r="DH744" t="e">
        <v>#N/A</v>
      </c>
      <c r="DI744" t="e">
        <v>#N/A</v>
      </c>
      <c r="DJ744" t="e">
        <v>#N/A</v>
      </c>
      <c r="DK744" t="e">
        <v>#N/A</v>
      </c>
      <c r="DL744" t="e">
        <v>#N/A</v>
      </c>
      <c r="DM744" t="e">
        <v>#N/A</v>
      </c>
      <c r="DN744" t="e">
        <v>#N/A</v>
      </c>
      <c r="DO744" t="e">
        <v>#N/A</v>
      </c>
      <c r="DP744" t="e">
        <v>#N/A</v>
      </c>
      <c r="DQ744" t="e">
        <v>#N/A</v>
      </c>
      <c r="DR744" t="e">
        <v>#N/A</v>
      </c>
      <c r="DS744" t="e">
        <v>#N/A</v>
      </c>
      <c r="DT744" t="e">
        <v>#N/A</v>
      </c>
      <c r="DU744" t="e">
        <v>#N/A</v>
      </c>
      <c r="DV744" t="e">
        <v>#N/A</v>
      </c>
      <c r="DW744" t="e">
        <v>#N/A</v>
      </c>
      <c r="DX744" t="e">
        <v>#N/A</v>
      </c>
      <c r="DY744" t="e">
        <v>#N/A</v>
      </c>
      <c r="DZ744" t="e">
        <v>#N/A</v>
      </c>
      <c r="EA744" t="e">
        <v>#N/A</v>
      </c>
      <c r="EB744" t="e">
        <v>#N/A</v>
      </c>
      <c r="EC744" t="e">
        <v>#N/A</v>
      </c>
    </row>
    <row r="745" spans="1:133" customFormat="1" x14ac:dyDescent="0.25">
      <c r="A745" t="s">
        <v>942</v>
      </c>
      <c r="B745" t="s">
        <v>942</v>
      </c>
      <c r="C745" s="2" t="s">
        <v>942</v>
      </c>
      <c r="DH745" t="e">
        <v>#N/A</v>
      </c>
      <c r="DI745" t="e">
        <v>#N/A</v>
      </c>
      <c r="DJ745" t="e">
        <v>#N/A</v>
      </c>
      <c r="DK745" t="e">
        <v>#N/A</v>
      </c>
      <c r="DL745" t="e">
        <v>#N/A</v>
      </c>
      <c r="DM745" t="e">
        <v>#N/A</v>
      </c>
      <c r="DN745" t="e">
        <v>#N/A</v>
      </c>
      <c r="DO745" t="e">
        <v>#N/A</v>
      </c>
      <c r="DP745" t="e">
        <v>#N/A</v>
      </c>
      <c r="DQ745" t="e">
        <v>#N/A</v>
      </c>
      <c r="DR745" t="e">
        <v>#N/A</v>
      </c>
      <c r="DS745" t="e">
        <v>#N/A</v>
      </c>
      <c r="DT745" t="e">
        <v>#N/A</v>
      </c>
      <c r="DU745" t="e">
        <v>#N/A</v>
      </c>
      <c r="DV745" t="e">
        <v>#N/A</v>
      </c>
      <c r="DW745" t="e">
        <v>#N/A</v>
      </c>
      <c r="DX745" t="e">
        <v>#N/A</v>
      </c>
      <c r="DY745" t="e">
        <v>#N/A</v>
      </c>
      <c r="DZ745" t="e">
        <v>#N/A</v>
      </c>
      <c r="EA745" t="e">
        <v>#N/A</v>
      </c>
      <c r="EB745" t="e">
        <v>#N/A</v>
      </c>
      <c r="EC745" t="e">
        <v>#N/A</v>
      </c>
    </row>
    <row r="746" spans="1:133" customFormat="1" x14ac:dyDescent="0.25">
      <c r="A746" t="s">
        <v>942</v>
      </c>
      <c r="B746" t="s">
        <v>942</v>
      </c>
      <c r="C746" s="2" t="s">
        <v>942</v>
      </c>
      <c r="DH746" t="e">
        <v>#N/A</v>
      </c>
      <c r="DI746" t="e">
        <v>#N/A</v>
      </c>
      <c r="DJ746" t="e">
        <v>#N/A</v>
      </c>
      <c r="DK746" t="e">
        <v>#N/A</v>
      </c>
      <c r="DL746" t="e">
        <v>#N/A</v>
      </c>
      <c r="DM746" t="e">
        <v>#N/A</v>
      </c>
      <c r="DN746" t="e">
        <v>#N/A</v>
      </c>
      <c r="DO746" t="e">
        <v>#N/A</v>
      </c>
      <c r="DP746" t="e">
        <v>#N/A</v>
      </c>
      <c r="DQ746" t="e">
        <v>#N/A</v>
      </c>
      <c r="DR746" t="e">
        <v>#N/A</v>
      </c>
      <c r="DS746" t="e">
        <v>#N/A</v>
      </c>
      <c r="DT746" t="e">
        <v>#N/A</v>
      </c>
      <c r="DU746" t="e">
        <v>#N/A</v>
      </c>
      <c r="DV746" t="e">
        <v>#N/A</v>
      </c>
      <c r="DW746" t="e">
        <v>#N/A</v>
      </c>
      <c r="DX746" t="e">
        <v>#N/A</v>
      </c>
      <c r="DY746" t="e">
        <v>#N/A</v>
      </c>
      <c r="DZ746" t="e">
        <v>#N/A</v>
      </c>
      <c r="EA746" t="e">
        <v>#N/A</v>
      </c>
      <c r="EB746" t="e">
        <v>#N/A</v>
      </c>
      <c r="EC746" t="e">
        <v>#N/A</v>
      </c>
    </row>
    <row r="747" spans="1:133" customFormat="1" x14ac:dyDescent="0.25">
      <c r="A747" t="s">
        <v>942</v>
      </c>
      <c r="B747" t="s">
        <v>942</v>
      </c>
      <c r="C747" s="2" t="s">
        <v>942</v>
      </c>
      <c r="DH747" t="e">
        <v>#N/A</v>
      </c>
      <c r="DI747" t="e">
        <v>#N/A</v>
      </c>
      <c r="DJ747" t="e">
        <v>#N/A</v>
      </c>
      <c r="DK747" t="e">
        <v>#N/A</v>
      </c>
      <c r="DL747" t="e">
        <v>#N/A</v>
      </c>
      <c r="DM747" t="e">
        <v>#N/A</v>
      </c>
      <c r="DN747" t="e">
        <v>#N/A</v>
      </c>
      <c r="DO747" t="e">
        <v>#N/A</v>
      </c>
      <c r="DP747" t="e">
        <v>#N/A</v>
      </c>
      <c r="DQ747" t="e">
        <v>#N/A</v>
      </c>
      <c r="DR747" t="e">
        <v>#N/A</v>
      </c>
      <c r="DS747" t="e">
        <v>#N/A</v>
      </c>
      <c r="DT747" t="e">
        <v>#N/A</v>
      </c>
      <c r="DU747" t="e">
        <v>#N/A</v>
      </c>
      <c r="DV747" t="e">
        <v>#N/A</v>
      </c>
      <c r="DW747" t="e">
        <v>#N/A</v>
      </c>
      <c r="DX747" t="e">
        <v>#N/A</v>
      </c>
      <c r="DY747" t="e">
        <v>#N/A</v>
      </c>
      <c r="DZ747" t="e">
        <v>#N/A</v>
      </c>
      <c r="EA747" t="e">
        <v>#N/A</v>
      </c>
      <c r="EB747" t="e">
        <v>#N/A</v>
      </c>
      <c r="EC747" t="e">
        <v>#N/A</v>
      </c>
    </row>
    <row r="748" spans="1:133" customFormat="1" x14ac:dyDescent="0.25">
      <c r="A748" t="s">
        <v>942</v>
      </c>
      <c r="B748" t="s">
        <v>942</v>
      </c>
      <c r="C748" s="2" t="s">
        <v>942</v>
      </c>
      <c r="DH748" t="e">
        <v>#N/A</v>
      </c>
      <c r="DI748" t="e">
        <v>#N/A</v>
      </c>
      <c r="DJ748" t="e">
        <v>#N/A</v>
      </c>
      <c r="DK748" t="e">
        <v>#N/A</v>
      </c>
      <c r="DL748" t="e">
        <v>#N/A</v>
      </c>
      <c r="DM748" t="e">
        <v>#N/A</v>
      </c>
      <c r="DN748" t="e">
        <v>#N/A</v>
      </c>
      <c r="DO748" t="e">
        <v>#N/A</v>
      </c>
      <c r="DP748" t="e">
        <v>#N/A</v>
      </c>
      <c r="DQ748" t="e">
        <v>#N/A</v>
      </c>
      <c r="DR748" t="e">
        <v>#N/A</v>
      </c>
      <c r="DS748" t="e">
        <v>#N/A</v>
      </c>
      <c r="DT748" t="e">
        <v>#N/A</v>
      </c>
      <c r="DU748" t="e">
        <v>#N/A</v>
      </c>
      <c r="DV748" t="e">
        <v>#N/A</v>
      </c>
      <c r="DW748" t="e">
        <v>#N/A</v>
      </c>
      <c r="DX748" t="e">
        <v>#N/A</v>
      </c>
      <c r="DY748" t="e">
        <v>#N/A</v>
      </c>
      <c r="DZ748" t="e">
        <v>#N/A</v>
      </c>
      <c r="EA748" t="e">
        <v>#N/A</v>
      </c>
      <c r="EB748" t="e">
        <v>#N/A</v>
      </c>
      <c r="EC748" t="e">
        <v>#N/A</v>
      </c>
    </row>
    <row r="749" spans="1:133" customFormat="1" x14ac:dyDescent="0.25">
      <c r="A749" t="s">
        <v>942</v>
      </c>
      <c r="B749" t="s">
        <v>942</v>
      </c>
      <c r="C749" s="2" t="s">
        <v>942</v>
      </c>
      <c r="DH749" t="e">
        <v>#N/A</v>
      </c>
      <c r="DI749" t="e">
        <v>#N/A</v>
      </c>
      <c r="DJ749" t="e">
        <v>#N/A</v>
      </c>
      <c r="DK749" t="e">
        <v>#N/A</v>
      </c>
      <c r="DL749" t="e">
        <v>#N/A</v>
      </c>
      <c r="DM749" t="e">
        <v>#N/A</v>
      </c>
      <c r="DN749" t="e">
        <v>#N/A</v>
      </c>
      <c r="DO749" t="e">
        <v>#N/A</v>
      </c>
      <c r="DP749" t="e">
        <v>#N/A</v>
      </c>
      <c r="DQ749" t="e">
        <v>#N/A</v>
      </c>
      <c r="DR749" t="e">
        <v>#N/A</v>
      </c>
      <c r="DS749" t="e">
        <v>#N/A</v>
      </c>
      <c r="DT749" t="e">
        <v>#N/A</v>
      </c>
      <c r="DU749" t="e">
        <v>#N/A</v>
      </c>
      <c r="DV749" t="e">
        <v>#N/A</v>
      </c>
      <c r="DW749" t="e">
        <v>#N/A</v>
      </c>
      <c r="DX749" t="e">
        <v>#N/A</v>
      </c>
      <c r="DY749" t="e">
        <v>#N/A</v>
      </c>
      <c r="DZ749" t="e">
        <v>#N/A</v>
      </c>
      <c r="EA749" t="e">
        <v>#N/A</v>
      </c>
      <c r="EB749" t="e">
        <v>#N/A</v>
      </c>
      <c r="EC749" t="e">
        <v>#N/A</v>
      </c>
    </row>
    <row r="750" spans="1:133" customFormat="1" x14ac:dyDescent="0.25">
      <c r="A750" t="s">
        <v>942</v>
      </c>
      <c r="B750" t="s">
        <v>942</v>
      </c>
      <c r="C750" s="2" t="s">
        <v>942</v>
      </c>
      <c r="DH750" t="e">
        <v>#N/A</v>
      </c>
      <c r="DI750" t="e">
        <v>#N/A</v>
      </c>
      <c r="DJ750" t="e">
        <v>#N/A</v>
      </c>
      <c r="DK750" t="e">
        <v>#N/A</v>
      </c>
      <c r="DL750" t="e">
        <v>#N/A</v>
      </c>
      <c r="DM750" t="e">
        <v>#N/A</v>
      </c>
      <c r="DN750" t="e">
        <v>#N/A</v>
      </c>
      <c r="DO750" t="e">
        <v>#N/A</v>
      </c>
      <c r="DP750" t="e">
        <v>#N/A</v>
      </c>
      <c r="DQ750" t="e">
        <v>#N/A</v>
      </c>
      <c r="DR750" t="e">
        <v>#N/A</v>
      </c>
      <c r="DS750" t="e">
        <v>#N/A</v>
      </c>
      <c r="DT750" t="e">
        <v>#N/A</v>
      </c>
      <c r="DU750" t="e">
        <v>#N/A</v>
      </c>
      <c r="DV750" t="e">
        <v>#N/A</v>
      </c>
      <c r="DW750" t="e">
        <v>#N/A</v>
      </c>
      <c r="DX750" t="e">
        <v>#N/A</v>
      </c>
      <c r="DY750" t="e">
        <v>#N/A</v>
      </c>
      <c r="DZ750" t="e">
        <v>#N/A</v>
      </c>
      <c r="EA750" t="e">
        <v>#N/A</v>
      </c>
      <c r="EB750" t="e">
        <v>#N/A</v>
      </c>
      <c r="EC750" t="e">
        <v>#N/A</v>
      </c>
    </row>
    <row r="751" spans="1:133" customFormat="1" x14ac:dyDescent="0.25">
      <c r="A751" t="s">
        <v>942</v>
      </c>
      <c r="B751" t="s">
        <v>942</v>
      </c>
      <c r="C751" s="2" t="s">
        <v>942</v>
      </c>
      <c r="DH751" t="e">
        <v>#N/A</v>
      </c>
      <c r="DI751" t="e">
        <v>#N/A</v>
      </c>
      <c r="DJ751" t="e">
        <v>#N/A</v>
      </c>
      <c r="DK751" t="e">
        <v>#N/A</v>
      </c>
      <c r="DL751" t="e">
        <v>#N/A</v>
      </c>
      <c r="DM751" t="e">
        <v>#N/A</v>
      </c>
      <c r="DN751" t="e">
        <v>#N/A</v>
      </c>
      <c r="DO751" t="e">
        <v>#N/A</v>
      </c>
      <c r="DP751" t="e">
        <v>#N/A</v>
      </c>
      <c r="DQ751" t="e">
        <v>#N/A</v>
      </c>
      <c r="DR751" t="e">
        <v>#N/A</v>
      </c>
      <c r="DS751" t="e">
        <v>#N/A</v>
      </c>
      <c r="DT751" t="e">
        <v>#N/A</v>
      </c>
      <c r="DU751" t="e">
        <v>#N/A</v>
      </c>
      <c r="DV751" t="e">
        <v>#N/A</v>
      </c>
      <c r="DW751" t="e">
        <v>#N/A</v>
      </c>
      <c r="DX751" t="e">
        <v>#N/A</v>
      </c>
      <c r="DY751" t="e">
        <v>#N/A</v>
      </c>
      <c r="DZ751" t="e">
        <v>#N/A</v>
      </c>
      <c r="EA751" t="e">
        <v>#N/A</v>
      </c>
      <c r="EB751" t="e">
        <v>#N/A</v>
      </c>
      <c r="EC751" t="e">
        <v>#N/A</v>
      </c>
    </row>
    <row r="752" spans="1:133" customFormat="1" x14ac:dyDescent="0.25">
      <c r="A752" t="s">
        <v>942</v>
      </c>
      <c r="B752" t="s">
        <v>942</v>
      </c>
      <c r="C752" s="2" t="s">
        <v>942</v>
      </c>
      <c r="DH752" t="e">
        <v>#N/A</v>
      </c>
      <c r="DI752" t="e">
        <v>#N/A</v>
      </c>
      <c r="DJ752" t="e">
        <v>#N/A</v>
      </c>
      <c r="DK752" t="e">
        <v>#N/A</v>
      </c>
      <c r="DL752" t="e">
        <v>#N/A</v>
      </c>
      <c r="DM752" t="e">
        <v>#N/A</v>
      </c>
      <c r="DN752" t="e">
        <v>#N/A</v>
      </c>
      <c r="DO752" t="e">
        <v>#N/A</v>
      </c>
      <c r="DP752" t="e">
        <v>#N/A</v>
      </c>
      <c r="DQ752" t="e">
        <v>#N/A</v>
      </c>
      <c r="DR752" t="e">
        <v>#N/A</v>
      </c>
      <c r="DS752" t="e">
        <v>#N/A</v>
      </c>
      <c r="DT752" t="e">
        <v>#N/A</v>
      </c>
      <c r="DU752" t="e">
        <v>#N/A</v>
      </c>
      <c r="DV752" t="e">
        <v>#N/A</v>
      </c>
      <c r="DW752" t="e">
        <v>#N/A</v>
      </c>
      <c r="DX752" t="e">
        <v>#N/A</v>
      </c>
      <c r="DY752" t="e">
        <v>#N/A</v>
      </c>
      <c r="DZ752" t="e">
        <v>#N/A</v>
      </c>
      <c r="EA752" t="e">
        <v>#N/A</v>
      </c>
      <c r="EB752" t="e">
        <v>#N/A</v>
      </c>
      <c r="EC752" t="e">
        <v>#N/A</v>
      </c>
    </row>
    <row r="753" spans="1:133" customFormat="1" x14ac:dyDescent="0.25">
      <c r="A753" t="s">
        <v>942</v>
      </c>
      <c r="B753" t="s">
        <v>942</v>
      </c>
      <c r="C753" s="2" t="s">
        <v>942</v>
      </c>
      <c r="DH753" t="e">
        <v>#N/A</v>
      </c>
      <c r="DI753" t="e">
        <v>#N/A</v>
      </c>
      <c r="DJ753" t="e">
        <v>#N/A</v>
      </c>
      <c r="DK753" t="e">
        <v>#N/A</v>
      </c>
      <c r="DL753" t="e">
        <v>#N/A</v>
      </c>
      <c r="DM753" t="e">
        <v>#N/A</v>
      </c>
      <c r="DN753" t="e">
        <v>#N/A</v>
      </c>
      <c r="DO753" t="e">
        <v>#N/A</v>
      </c>
      <c r="DP753" t="e">
        <v>#N/A</v>
      </c>
      <c r="DQ753" t="e">
        <v>#N/A</v>
      </c>
      <c r="DR753" t="e">
        <v>#N/A</v>
      </c>
      <c r="DS753" t="e">
        <v>#N/A</v>
      </c>
      <c r="DT753" t="e">
        <v>#N/A</v>
      </c>
      <c r="DU753" t="e">
        <v>#N/A</v>
      </c>
      <c r="DV753" t="e">
        <v>#N/A</v>
      </c>
      <c r="DW753" t="e">
        <v>#N/A</v>
      </c>
      <c r="DX753" t="e">
        <v>#N/A</v>
      </c>
      <c r="DY753" t="e">
        <v>#N/A</v>
      </c>
      <c r="DZ753" t="e">
        <v>#N/A</v>
      </c>
      <c r="EA753" t="e">
        <v>#N/A</v>
      </c>
      <c r="EB753" t="e">
        <v>#N/A</v>
      </c>
      <c r="EC753" t="e">
        <v>#N/A</v>
      </c>
    </row>
    <row r="754" spans="1:133" customFormat="1" x14ac:dyDescent="0.25">
      <c r="A754" t="s">
        <v>942</v>
      </c>
      <c r="B754" t="s">
        <v>942</v>
      </c>
      <c r="C754" s="2" t="s">
        <v>942</v>
      </c>
      <c r="DH754" t="e">
        <v>#N/A</v>
      </c>
      <c r="DI754" t="e">
        <v>#N/A</v>
      </c>
      <c r="DJ754" t="e">
        <v>#N/A</v>
      </c>
      <c r="DK754" t="e">
        <v>#N/A</v>
      </c>
      <c r="DL754" t="e">
        <v>#N/A</v>
      </c>
      <c r="DM754" t="e">
        <v>#N/A</v>
      </c>
      <c r="DN754" t="e">
        <v>#N/A</v>
      </c>
      <c r="DO754" t="e">
        <v>#N/A</v>
      </c>
      <c r="DP754" t="e">
        <v>#N/A</v>
      </c>
      <c r="DQ754" t="e">
        <v>#N/A</v>
      </c>
      <c r="DR754" t="e">
        <v>#N/A</v>
      </c>
      <c r="DS754" t="e">
        <v>#N/A</v>
      </c>
      <c r="DT754" t="e">
        <v>#N/A</v>
      </c>
      <c r="DU754" t="e">
        <v>#N/A</v>
      </c>
      <c r="DV754" t="e">
        <v>#N/A</v>
      </c>
      <c r="DW754" t="e">
        <v>#N/A</v>
      </c>
      <c r="DX754" t="e">
        <v>#N/A</v>
      </c>
      <c r="DY754" t="e">
        <v>#N/A</v>
      </c>
      <c r="DZ754" t="e">
        <v>#N/A</v>
      </c>
      <c r="EA754" t="e">
        <v>#N/A</v>
      </c>
      <c r="EB754" t="e">
        <v>#N/A</v>
      </c>
      <c r="EC754" t="e">
        <v>#N/A</v>
      </c>
    </row>
    <row r="755" spans="1:133" customFormat="1" x14ac:dyDescent="0.25">
      <c r="A755" t="s">
        <v>942</v>
      </c>
      <c r="B755" t="s">
        <v>942</v>
      </c>
      <c r="C755" s="2" t="s">
        <v>942</v>
      </c>
      <c r="DH755" t="e">
        <v>#N/A</v>
      </c>
      <c r="DI755" t="e">
        <v>#N/A</v>
      </c>
      <c r="DJ755" t="e">
        <v>#N/A</v>
      </c>
      <c r="DK755" t="e">
        <v>#N/A</v>
      </c>
      <c r="DL755" t="e">
        <v>#N/A</v>
      </c>
      <c r="DM755" t="e">
        <v>#N/A</v>
      </c>
      <c r="DN755" t="e">
        <v>#N/A</v>
      </c>
      <c r="DO755" t="e">
        <v>#N/A</v>
      </c>
      <c r="DP755" t="e">
        <v>#N/A</v>
      </c>
      <c r="DQ755" t="e">
        <v>#N/A</v>
      </c>
      <c r="DR755" t="e">
        <v>#N/A</v>
      </c>
      <c r="DS755" t="e">
        <v>#N/A</v>
      </c>
      <c r="DT755" t="e">
        <v>#N/A</v>
      </c>
      <c r="DU755" t="e">
        <v>#N/A</v>
      </c>
      <c r="DV755" t="e">
        <v>#N/A</v>
      </c>
      <c r="DW755" t="e">
        <v>#N/A</v>
      </c>
      <c r="DX755" t="e">
        <v>#N/A</v>
      </c>
      <c r="DY755" t="e">
        <v>#N/A</v>
      </c>
      <c r="DZ755" t="e">
        <v>#N/A</v>
      </c>
      <c r="EA755" t="e">
        <v>#N/A</v>
      </c>
      <c r="EB755" t="e">
        <v>#N/A</v>
      </c>
      <c r="EC755" t="e">
        <v>#N/A</v>
      </c>
    </row>
    <row r="756" spans="1:133" customFormat="1" x14ac:dyDescent="0.25">
      <c r="A756" t="s">
        <v>942</v>
      </c>
      <c r="B756" t="s">
        <v>942</v>
      </c>
      <c r="C756" s="2" t="s">
        <v>942</v>
      </c>
      <c r="DH756" t="e">
        <v>#N/A</v>
      </c>
      <c r="DI756" t="e">
        <v>#N/A</v>
      </c>
      <c r="DJ756" t="e">
        <v>#N/A</v>
      </c>
      <c r="DK756" t="e">
        <v>#N/A</v>
      </c>
      <c r="DL756" t="e">
        <v>#N/A</v>
      </c>
      <c r="DM756" t="e">
        <v>#N/A</v>
      </c>
      <c r="DN756" t="e">
        <v>#N/A</v>
      </c>
      <c r="DO756" t="e">
        <v>#N/A</v>
      </c>
      <c r="DP756" t="e">
        <v>#N/A</v>
      </c>
      <c r="DQ756" t="e">
        <v>#N/A</v>
      </c>
      <c r="DR756" t="e">
        <v>#N/A</v>
      </c>
      <c r="DS756" t="e">
        <v>#N/A</v>
      </c>
      <c r="DT756" t="e">
        <v>#N/A</v>
      </c>
      <c r="DU756" t="e">
        <v>#N/A</v>
      </c>
      <c r="DV756" t="e">
        <v>#N/A</v>
      </c>
      <c r="DW756" t="e">
        <v>#N/A</v>
      </c>
      <c r="DX756" t="e">
        <v>#N/A</v>
      </c>
      <c r="DY756" t="e">
        <v>#N/A</v>
      </c>
      <c r="DZ756" t="e">
        <v>#N/A</v>
      </c>
      <c r="EA756" t="e">
        <v>#N/A</v>
      </c>
      <c r="EB756" t="e">
        <v>#N/A</v>
      </c>
      <c r="EC756" t="e">
        <v>#N/A</v>
      </c>
    </row>
    <row r="757" spans="1:133" customFormat="1" x14ac:dyDescent="0.25">
      <c r="A757" t="s">
        <v>942</v>
      </c>
      <c r="B757" t="s">
        <v>942</v>
      </c>
      <c r="C757" s="2" t="s">
        <v>942</v>
      </c>
      <c r="DH757" t="e">
        <v>#N/A</v>
      </c>
      <c r="DI757" t="e">
        <v>#N/A</v>
      </c>
      <c r="DJ757" t="e">
        <v>#N/A</v>
      </c>
      <c r="DK757" t="e">
        <v>#N/A</v>
      </c>
      <c r="DL757" t="e">
        <v>#N/A</v>
      </c>
      <c r="DM757" t="e">
        <v>#N/A</v>
      </c>
      <c r="DN757" t="e">
        <v>#N/A</v>
      </c>
      <c r="DO757" t="e">
        <v>#N/A</v>
      </c>
      <c r="DP757" t="e">
        <v>#N/A</v>
      </c>
      <c r="DQ757" t="e">
        <v>#N/A</v>
      </c>
      <c r="DR757" t="e">
        <v>#N/A</v>
      </c>
      <c r="DS757" t="e">
        <v>#N/A</v>
      </c>
      <c r="DT757" t="e">
        <v>#N/A</v>
      </c>
      <c r="DU757" t="e">
        <v>#N/A</v>
      </c>
      <c r="DV757" t="e">
        <v>#N/A</v>
      </c>
      <c r="DW757" t="e">
        <v>#N/A</v>
      </c>
      <c r="DX757" t="e">
        <v>#N/A</v>
      </c>
      <c r="DY757" t="e">
        <v>#N/A</v>
      </c>
      <c r="DZ757" t="e">
        <v>#N/A</v>
      </c>
      <c r="EA757" t="e">
        <v>#N/A</v>
      </c>
      <c r="EB757" t="e">
        <v>#N/A</v>
      </c>
      <c r="EC757" t="e">
        <v>#N/A</v>
      </c>
    </row>
    <row r="758" spans="1:133" customFormat="1" x14ac:dyDescent="0.25">
      <c r="A758" t="s">
        <v>942</v>
      </c>
      <c r="B758" t="s">
        <v>942</v>
      </c>
      <c r="C758" s="2" t="s">
        <v>942</v>
      </c>
      <c r="DH758" t="e">
        <v>#N/A</v>
      </c>
      <c r="DI758" t="e">
        <v>#N/A</v>
      </c>
      <c r="DJ758" t="e">
        <v>#N/A</v>
      </c>
      <c r="DK758" t="e">
        <v>#N/A</v>
      </c>
      <c r="DL758" t="e">
        <v>#N/A</v>
      </c>
      <c r="DM758" t="e">
        <v>#N/A</v>
      </c>
      <c r="DN758" t="e">
        <v>#N/A</v>
      </c>
      <c r="DO758" t="e">
        <v>#N/A</v>
      </c>
      <c r="DP758" t="e">
        <v>#N/A</v>
      </c>
      <c r="DQ758" t="e">
        <v>#N/A</v>
      </c>
      <c r="DR758" t="e">
        <v>#N/A</v>
      </c>
      <c r="DS758" t="e">
        <v>#N/A</v>
      </c>
      <c r="DT758" t="e">
        <v>#N/A</v>
      </c>
      <c r="DU758" t="e">
        <v>#N/A</v>
      </c>
      <c r="DV758" t="e">
        <v>#N/A</v>
      </c>
      <c r="DW758" t="e">
        <v>#N/A</v>
      </c>
      <c r="DX758" t="e">
        <v>#N/A</v>
      </c>
      <c r="DY758" t="e">
        <v>#N/A</v>
      </c>
      <c r="DZ758" t="e">
        <v>#N/A</v>
      </c>
      <c r="EA758" t="e">
        <v>#N/A</v>
      </c>
      <c r="EB758" t="e">
        <v>#N/A</v>
      </c>
      <c r="EC758" t="e">
        <v>#N/A</v>
      </c>
    </row>
    <row r="759" spans="1:133" customFormat="1" x14ac:dyDescent="0.25">
      <c r="A759" t="s">
        <v>942</v>
      </c>
      <c r="B759" t="s">
        <v>942</v>
      </c>
      <c r="C759" s="2" t="s">
        <v>942</v>
      </c>
      <c r="DH759" t="e">
        <v>#N/A</v>
      </c>
      <c r="DI759" t="e">
        <v>#N/A</v>
      </c>
      <c r="DJ759" t="e">
        <v>#N/A</v>
      </c>
      <c r="DK759" t="e">
        <v>#N/A</v>
      </c>
      <c r="DL759" t="e">
        <v>#N/A</v>
      </c>
      <c r="DM759" t="e">
        <v>#N/A</v>
      </c>
      <c r="DN759" t="e">
        <v>#N/A</v>
      </c>
      <c r="DO759" t="e">
        <v>#N/A</v>
      </c>
      <c r="DP759" t="e">
        <v>#N/A</v>
      </c>
      <c r="DQ759" t="e">
        <v>#N/A</v>
      </c>
      <c r="DR759" t="e">
        <v>#N/A</v>
      </c>
      <c r="DS759" t="e">
        <v>#N/A</v>
      </c>
      <c r="DT759" t="e">
        <v>#N/A</v>
      </c>
      <c r="DU759" t="e">
        <v>#N/A</v>
      </c>
      <c r="DV759" t="e">
        <v>#N/A</v>
      </c>
      <c r="DW759" t="e">
        <v>#N/A</v>
      </c>
      <c r="DX759" t="e">
        <v>#N/A</v>
      </c>
      <c r="DY759" t="e">
        <v>#N/A</v>
      </c>
      <c r="DZ759" t="e">
        <v>#N/A</v>
      </c>
      <c r="EA759" t="e">
        <v>#N/A</v>
      </c>
      <c r="EB759" t="e">
        <v>#N/A</v>
      </c>
      <c r="EC759" t="e">
        <v>#N/A</v>
      </c>
    </row>
    <row r="760" spans="1:133" customFormat="1" x14ac:dyDescent="0.25">
      <c r="A760" t="s">
        <v>942</v>
      </c>
      <c r="B760" t="s">
        <v>942</v>
      </c>
      <c r="C760" s="2" t="s">
        <v>942</v>
      </c>
      <c r="DH760" t="e">
        <v>#N/A</v>
      </c>
      <c r="DI760" t="e">
        <v>#N/A</v>
      </c>
      <c r="DJ760" t="e">
        <v>#N/A</v>
      </c>
      <c r="DK760" t="e">
        <v>#N/A</v>
      </c>
      <c r="DL760" t="e">
        <v>#N/A</v>
      </c>
      <c r="DM760" t="e">
        <v>#N/A</v>
      </c>
      <c r="DN760" t="e">
        <v>#N/A</v>
      </c>
      <c r="DO760" t="e">
        <v>#N/A</v>
      </c>
      <c r="DP760" t="e">
        <v>#N/A</v>
      </c>
      <c r="DQ760" t="e">
        <v>#N/A</v>
      </c>
      <c r="DR760" t="e">
        <v>#N/A</v>
      </c>
      <c r="DS760" t="e">
        <v>#N/A</v>
      </c>
      <c r="DT760" t="e">
        <v>#N/A</v>
      </c>
      <c r="DU760" t="e">
        <v>#N/A</v>
      </c>
      <c r="DV760" t="e">
        <v>#N/A</v>
      </c>
      <c r="DW760" t="e">
        <v>#N/A</v>
      </c>
      <c r="DX760" t="e">
        <v>#N/A</v>
      </c>
      <c r="DY760" t="e">
        <v>#N/A</v>
      </c>
      <c r="DZ760" t="e">
        <v>#N/A</v>
      </c>
      <c r="EA760" t="e">
        <v>#N/A</v>
      </c>
      <c r="EB760" t="e">
        <v>#N/A</v>
      </c>
      <c r="EC760" t="e">
        <v>#N/A</v>
      </c>
    </row>
    <row r="761" spans="1:133" customFormat="1" x14ac:dyDescent="0.25">
      <c r="A761" t="s">
        <v>942</v>
      </c>
      <c r="B761" t="s">
        <v>942</v>
      </c>
      <c r="C761" s="2" t="s">
        <v>942</v>
      </c>
      <c r="DH761" t="e">
        <v>#N/A</v>
      </c>
      <c r="DI761" t="e">
        <v>#N/A</v>
      </c>
      <c r="DJ761" t="e">
        <v>#N/A</v>
      </c>
      <c r="DK761" t="e">
        <v>#N/A</v>
      </c>
      <c r="DL761" t="e">
        <v>#N/A</v>
      </c>
      <c r="DM761" t="e">
        <v>#N/A</v>
      </c>
      <c r="DN761" t="e">
        <v>#N/A</v>
      </c>
      <c r="DO761" t="e">
        <v>#N/A</v>
      </c>
      <c r="DP761" t="e">
        <v>#N/A</v>
      </c>
      <c r="DQ761" t="e">
        <v>#N/A</v>
      </c>
      <c r="DR761" t="e">
        <v>#N/A</v>
      </c>
      <c r="DS761" t="e">
        <v>#N/A</v>
      </c>
      <c r="DT761" t="e">
        <v>#N/A</v>
      </c>
      <c r="DU761" t="e">
        <v>#N/A</v>
      </c>
      <c r="DV761" t="e">
        <v>#N/A</v>
      </c>
      <c r="DW761" t="e">
        <v>#N/A</v>
      </c>
      <c r="DX761" t="e">
        <v>#N/A</v>
      </c>
      <c r="DY761" t="e">
        <v>#N/A</v>
      </c>
      <c r="DZ761" t="e">
        <v>#N/A</v>
      </c>
      <c r="EA761" t="e">
        <v>#N/A</v>
      </c>
      <c r="EB761" t="e">
        <v>#N/A</v>
      </c>
      <c r="EC761" t="e">
        <v>#N/A</v>
      </c>
    </row>
    <row r="762" spans="1:133" customFormat="1" x14ac:dyDescent="0.25">
      <c r="A762" t="s">
        <v>942</v>
      </c>
      <c r="B762" t="s">
        <v>942</v>
      </c>
      <c r="C762" s="2" t="s">
        <v>942</v>
      </c>
      <c r="DH762" t="e">
        <v>#N/A</v>
      </c>
      <c r="DI762" t="e">
        <v>#N/A</v>
      </c>
      <c r="DJ762" t="e">
        <v>#N/A</v>
      </c>
      <c r="DK762" t="e">
        <v>#N/A</v>
      </c>
      <c r="DL762" t="e">
        <v>#N/A</v>
      </c>
      <c r="DM762" t="e">
        <v>#N/A</v>
      </c>
      <c r="DN762" t="e">
        <v>#N/A</v>
      </c>
      <c r="DO762" t="e">
        <v>#N/A</v>
      </c>
      <c r="DP762" t="e">
        <v>#N/A</v>
      </c>
      <c r="DQ762" t="e">
        <v>#N/A</v>
      </c>
      <c r="DR762" t="e">
        <v>#N/A</v>
      </c>
      <c r="DS762" t="e">
        <v>#N/A</v>
      </c>
      <c r="DT762" t="e">
        <v>#N/A</v>
      </c>
      <c r="DU762" t="e">
        <v>#N/A</v>
      </c>
      <c r="DV762" t="e">
        <v>#N/A</v>
      </c>
      <c r="DW762" t="e">
        <v>#N/A</v>
      </c>
      <c r="DX762" t="e">
        <v>#N/A</v>
      </c>
      <c r="DY762" t="e">
        <v>#N/A</v>
      </c>
      <c r="DZ762" t="e">
        <v>#N/A</v>
      </c>
      <c r="EA762" t="e">
        <v>#N/A</v>
      </c>
      <c r="EB762" t="e">
        <v>#N/A</v>
      </c>
      <c r="EC762" t="e">
        <v>#N/A</v>
      </c>
    </row>
    <row r="763" spans="1:133" customFormat="1" x14ac:dyDescent="0.25">
      <c r="A763" t="s">
        <v>942</v>
      </c>
      <c r="B763" t="s">
        <v>942</v>
      </c>
      <c r="C763" s="2" t="s">
        <v>942</v>
      </c>
      <c r="DH763" t="e">
        <v>#N/A</v>
      </c>
      <c r="DI763" t="e">
        <v>#N/A</v>
      </c>
      <c r="DJ763" t="e">
        <v>#N/A</v>
      </c>
      <c r="DK763" t="e">
        <v>#N/A</v>
      </c>
      <c r="DL763" t="e">
        <v>#N/A</v>
      </c>
      <c r="DM763" t="e">
        <v>#N/A</v>
      </c>
      <c r="DN763" t="e">
        <v>#N/A</v>
      </c>
      <c r="DO763" t="e">
        <v>#N/A</v>
      </c>
      <c r="DP763" t="e">
        <v>#N/A</v>
      </c>
      <c r="DQ763" t="e">
        <v>#N/A</v>
      </c>
      <c r="DR763" t="e">
        <v>#N/A</v>
      </c>
      <c r="DS763" t="e">
        <v>#N/A</v>
      </c>
      <c r="DT763" t="e">
        <v>#N/A</v>
      </c>
      <c r="DU763" t="e">
        <v>#N/A</v>
      </c>
      <c r="DV763" t="e">
        <v>#N/A</v>
      </c>
      <c r="DW763" t="e">
        <v>#N/A</v>
      </c>
      <c r="DX763" t="e">
        <v>#N/A</v>
      </c>
      <c r="DY763" t="e">
        <v>#N/A</v>
      </c>
      <c r="DZ763" t="e">
        <v>#N/A</v>
      </c>
      <c r="EA763" t="e">
        <v>#N/A</v>
      </c>
      <c r="EB763" t="e">
        <v>#N/A</v>
      </c>
      <c r="EC763" t="e">
        <v>#N/A</v>
      </c>
    </row>
    <row r="764" spans="1:133" customFormat="1" x14ac:dyDescent="0.25">
      <c r="A764" t="s">
        <v>942</v>
      </c>
      <c r="B764" t="s">
        <v>942</v>
      </c>
      <c r="C764" s="2" t="s">
        <v>942</v>
      </c>
      <c r="DH764" t="e">
        <v>#N/A</v>
      </c>
      <c r="DI764" t="e">
        <v>#N/A</v>
      </c>
      <c r="DJ764" t="e">
        <v>#N/A</v>
      </c>
      <c r="DK764" t="e">
        <v>#N/A</v>
      </c>
      <c r="DL764" t="e">
        <v>#N/A</v>
      </c>
      <c r="DM764" t="e">
        <v>#N/A</v>
      </c>
      <c r="DN764" t="e">
        <v>#N/A</v>
      </c>
      <c r="DO764" t="e">
        <v>#N/A</v>
      </c>
      <c r="DP764" t="e">
        <v>#N/A</v>
      </c>
      <c r="DQ764" t="e">
        <v>#N/A</v>
      </c>
      <c r="DR764" t="e">
        <v>#N/A</v>
      </c>
      <c r="DS764" t="e">
        <v>#N/A</v>
      </c>
      <c r="DT764" t="e">
        <v>#N/A</v>
      </c>
      <c r="DU764" t="e">
        <v>#N/A</v>
      </c>
      <c r="DV764" t="e">
        <v>#N/A</v>
      </c>
      <c r="DW764" t="e">
        <v>#N/A</v>
      </c>
      <c r="DX764" t="e">
        <v>#N/A</v>
      </c>
      <c r="DY764" t="e">
        <v>#N/A</v>
      </c>
      <c r="DZ764" t="e">
        <v>#N/A</v>
      </c>
      <c r="EA764" t="e">
        <v>#N/A</v>
      </c>
      <c r="EB764" t="e">
        <v>#N/A</v>
      </c>
      <c r="EC764" t="e">
        <v>#N/A</v>
      </c>
    </row>
    <row r="765" spans="1:133" customFormat="1" x14ac:dyDescent="0.25">
      <c r="A765" t="s">
        <v>942</v>
      </c>
      <c r="B765" t="s">
        <v>942</v>
      </c>
      <c r="C765" s="2" t="s">
        <v>942</v>
      </c>
      <c r="DH765" t="e">
        <v>#N/A</v>
      </c>
      <c r="DI765" t="e">
        <v>#N/A</v>
      </c>
      <c r="DJ765" t="e">
        <v>#N/A</v>
      </c>
      <c r="DK765" t="e">
        <v>#N/A</v>
      </c>
      <c r="DL765" t="e">
        <v>#N/A</v>
      </c>
      <c r="DM765" t="e">
        <v>#N/A</v>
      </c>
      <c r="DN765" t="e">
        <v>#N/A</v>
      </c>
      <c r="DO765" t="e">
        <v>#N/A</v>
      </c>
      <c r="DP765" t="e">
        <v>#N/A</v>
      </c>
      <c r="DQ765" t="e">
        <v>#N/A</v>
      </c>
      <c r="DR765" t="e">
        <v>#N/A</v>
      </c>
      <c r="DS765" t="e">
        <v>#N/A</v>
      </c>
      <c r="DT765" t="e">
        <v>#N/A</v>
      </c>
      <c r="DU765" t="e">
        <v>#N/A</v>
      </c>
      <c r="DV765" t="e">
        <v>#N/A</v>
      </c>
      <c r="DW765" t="e">
        <v>#N/A</v>
      </c>
      <c r="DX765" t="e">
        <v>#N/A</v>
      </c>
      <c r="DY765" t="e">
        <v>#N/A</v>
      </c>
      <c r="DZ765" t="e">
        <v>#N/A</v>
      </c>
      <c r="EA765" t="e">
        <v>#N/A</v>
      </c>
      <c r="EB765" t="e">
        <v>#N/A</v>
      </c>
      <c r="EC765" t="e">
        <v>#N/A</v>
      </c>
    </row>
    <row r="766" spans="1:133" customFormat="1" x14ac:dyDescent="0.25">
      <c r="A766" t="s">
        <v>942</v>
      </c>
      <c r="B766" t="s">
        <v>942</v>
      </c>
      <c r="C766" s="2" t="s">
        <v>942</v>
      </c>
      <c r="DH766" t="e">
        <v>#N/A</v>
      </c>
      <c r="DI766" t="e">
        <v>#N/A</v>
      </c>
      <c r="DJ766" t="e">
        <v>#N/A</v>
      </c>
      <c r="DK766" t="e">
        <v>#N/A</v>
      </c>
      <c r="DL766" t="e">
        <v>#N/A</v>
      </c>
      <c r="DM766" t="e">
        <v>#N/A</v>
      </c>
      <c r="DN766" t="e">
        <v>#N/A</v>
      </c>
      <c r="DO766" t="e">
        <v>#N/A</v>
      </c>
      <c r="DP766" t="e">
        <v>#N/A</v>
      </c>
      <c r="DQ766" t="e">
        <v>#N/A</v>
      </c>
      <c r="DR766" t="e">
        <v>#N/A</v>
      </c>
      <c r="DS766" t="e">
        <v>#N/A</v>
      </c>
      <c r="DT766" t="e">
        <v>#N/A</v>
      </c>
      <c r="DU766" t="e">
        <v>#N/A</v>
      </c>
      <c r="DV766" t="e">
        <v>#N/A</v>
      </c>
      <c r="DW766" t="e">
        <v>#N/A</v>
      </c>
      <c r="DX766" t="e">
        <v>#N/A</v>
      </c>
      <c r="DY766" t="e">
        <v>#N/A</v>
      </c>
      <c r="DZ766" t="e">
        <v>#N/A</v>
      </c>
      <c r="EA766" t="e">
        <v>#N/A</v>
      </c>
      <c r="EB766" t="e">
        <v>#N/A</v>
      </c>
      <c r="EC766" t="e">
        <v>#N/A</v>
      </c>
    </row>
    <row r="767" spans="1:133" customFormat="1" x14ac:dyDescent="0.25">
      <c r="A767" t="s">
        <v>942</v>
      </c>
      <c r="B767" t="s">
        <v>942</v>
      </c>
      <c r="C767" s="2" t="s">
        <v>942</v>
      </c>
      <c r="DH767" t="e">
        <v>#N/A</v>
      </c>
      <c r="DI767" t="e">
        <v>#N/A</v>
      </c>
      <c r="DJ767" t="e">
        <v>#N/A</v>
      </c>
      <c r="DK767" t="e">
        <v>#N/A</v>
      </c>
      <c r="DL767" t="e">
        <v>#N/A</v>
      </c>
      <c r="DM767" t="e">
        <v>#N/A</v>
      </c>
      <c r="DN767" t="e">
        <v>#N/A</v>
      </c>
      <c r="DO767" t="e">
        <v>#N/A</v>
      </c>
      <c r="DP767" t="e">
        <v>#N/A</v>
      </c>
      <c r="DQ767" t="e">
        <v>#N/A</v>
      </c>
      <c r="DR767" t="e">
        <v>#N/A</v>
      </c>
      <c r="DS767" t="e">
        <v>#N/A</v>
      </c>
      <c r="DT767" t="e">
        <v>#N/A</v>
      </c>
      <c r="DU767" t="e">
        <v>#N/A</v>
      </c>
      <c r="DV767" t="e">
        <v>#N/A</v>
      </c>
      <c r="DW767" t="e">
        <v>#N/A</v>
      </c>
      <c r="DX767" t="e">
        <v>#N/A</v>
      </c>
      <c r="DY767" t="e">
        <v>#N/A</v>
      </c>
      <c r="DZ767" t="e">
        <v>#N/A</v>
      </c>
      <c r="EA767" t="e">
        <v>#N/A</v>
      </c>
      <c r="EB767" t="e">
        <v>#N/A</v>
      </c>
      <c r="EC767" t="e">
        <v>#N/A</v>
      </c>
    </row>
    <row r="768" spans="1:133" customFormat="1" x14ac:dyDescent="0.25">
      <c r="A768" t="s">
        <v>942</v>
      </c>
      <c r="B768" t="s">
        <v>942</v>
      </c>
      <c r="C768" s="2" t="s">
        <v>942</v>
      </c>
      <c r="DH768" t="e">
        <v>#N/A</v>
      </c>
      <c r="DI768" t="e">
        <v>#N/A</v>
      </c>
      <c r="DJ768" t="e">
        <v>#N/A</v>
      </c>
      <c r="DK768" t="e">
        <v>#N/A</v>
      </c>
      <c r="DL768" t="e">
        <v>#N/A</v>
      </c>
      <c r="DM768" t="e">
        <v>#N/A</v>
      </c>
      <c r="DN768" t="e">
        <v>#N/A</v>
      </c>
      <c r="DO768" t="e">
        <v>#N/A</v>
      </c>
      <c r="DP768" t="e">
        <v>#N/A</v>
      </c>
      <c r="DQ768" t="e">
        <v>#N/A</v>
      </c>
      <c r="DR768" t="e">
        <v>#N/A</v>
      </c>
      <c r="DS768" t="e">
        <v>#N/A</v>
      </c>
      <c r="DT768" t="e">
        <v>#N/A</v>
      </c>
      <c r="DU768" t="e">
        <v>#N/A</v>
      </c>
      <c r="DV768" t="e">
        <v>#N/A</v>
      </c>
      <c r="DW768" t="e">
        <v>#N/A</v>
      </c>
      <c r="DX768" t="e">
        <v>#N/A</v>
      </c>
      <c r="DY768" t="e">
        <v>#N/A</v>
      </c>
      <c r="DZ768" t="e">
        <v>#N/A</v>
      </c>
      <c r="EA768" t="e">
        <v>#N/A</v>
      </c>
      <c r="EB768" t="e">
        <v>#N/A</v>
      </c>
      <c r="EC768" t="e">
        <v>#N/A</v>
      </c>
    </row>
    <row r="769" spans="1:133" customFormat="1" x14ac:dyDescent="0.25">
      <c r="A769" t="s">
        <v>942</v>
      </c>
      <c r="B769" t="s">
        <v>942</v>
      </c>
      <c r="C769" s="2" t="s">
        <v>942</v>
      </c>
      <c r="DH769" t="e">
        <v>#N/A</v>
      </c>
      <c r="DI769" t="e">
        <v>#N/A</v>
      </c>
      <c r="DJ769" t="e">
        <v>#N/A</v>
      </c>
      <c r="DK769" t="e">
        <v>#N/A</v>
      </c>
      <c r="DL769" t="e">
        <v>#N/A</v>
      </c>
      <c r="DM769" t="e">
        <v>#N/A</v>
      </c>
      <c r="DN769" t="e">
        <v>#N/A</v>
      </c>
      <c r="DO769" t="e">
        <v>#N/A</v>
      </c>
      <c r="DP769" t="e">
        <v>#N/A</v>
      </c>
      <c r="DQ769" t="e">
        <v>#N/A</v>
      </c>
      <c r="DR769" t="e">
        <v>#N/A</v>
      </c>
      <c r="DS769" t="e">
        <v>#N/A</v>
      </c>
      <c r="DT769" t="e">
        <v>#N/A</v>
      </c>
      <c r="DU769" t="e">
        <v>#N/A</v>
      </c>
      <c r="DV769" t="e">
        <v>#N/A</v>
      </c>
      <c r="DW769" t="e">
        <v>#N/A</v>
      </c>
      <c r="DX769" t="e">
        <v>#N/A</v>
      </c>
      <c r="DY769" t="e">
        <v>#N/A</v>
      </c>
      <c r="DZ769" t="e">
        <v>#N/A</v>
      </c>
      <c r="EA769" t="e">
        <v>#N/A</v>
      </c>
      <c r="EB769" t="e">
        <v>#N/A</v>
      </c>
      <c r="EC769" t="e">
        <v>#N/A</v>
      </c>
    </row>
    <row r="770" spans="1:133" customFormat="1" x14ac:dyDescent="0.25">
      <c r="A770" t="s">
        <v>942</v>
      </c>
      <c r="B770" t="s">
        <v>942</v>
      </c>
      <c r="C770" s="2" t="s">
        <v>942</v>
      </c>
      <c r="DH770" t="e">
        <v>#N/A</v>
      </c>
      <c r="DI770" t="e">
        <v>#N/A</v>
      </c>
      <c r="DJ770" t="e">
        <v>#N/A</v>
      </c>
      <c r="DK770" t="e">
        <v>#N/A</v>
      </c>
      <c r="DL770" t="e">
        <v>#N/A</v>
      </c>
      <c r="DM770" t="e">
        <v>#N/A</v>
      </c>
      <c r="DN770" t="e">
        <v>#N/A</v>
      </c>
      <c r="DO770" t="e">
        <v>#N/A</v>
      </c>
      <c r="DP770" t="e">
        <v>#N/A</v>
      </c>
      <c r="DQ770" t="e">
        <v>#N/A</v>
      </c>
      <c r="DR770" t="e">
        <v>#N/A</v>
      </c>
      <c r="DS770" t="e">
        <v>#N/A</v>
      </c>
      <c r="DT770" t="e">
        <v>#N/A</v>
      </c>
      <c r="DU770" t="e">
        <v>#N/A</v>
      </c>
      <c r="DV770" t="e">
        <v>#N/A</v>
      </c>
      <c r="DW770" t="e">
        <v>#N/A</v>
      </c>
      <c r="DX770" t="e">
        <v>#N/A</v>
      </c>
      <c r="DY770" t="e">
        <v>#N/A</v>
      </c>
      <c r="DZ770" t="e">
        <v>#N/A</v>
      </c>
      <c r="EA770" t="e">
        <v>#N/A</v>
      </c>
      <c r="EB770" t="e">
        <v>#N/A</v>
      </c>
      <c r="EC770" t="e">
        <v>#N/A</v>
      </c>
    </row>
    <row r="771" spans="1:133" customFormat="1" x14ac:dyDescent="0.25">
      <c r="A771" t="s">
        <v>942</v>
      </c>
      <c r="B771" t="s">
        <v>942</v>
      </c>
      <c r="C771" s="2" t="s">
        <v>942</v>
      </c>
      <c r="DH771" t="e">
        <v>#N/A</v>
      </c>
      <c r="DI771" t="e">
        <v>#N/A</v>
      </c>
      <c r="DJ771" t="e">
        <v>#N/A</v>
      </c>
      <c r="DK771" t="e">
        <v>#N/A</v>
      </c>
      <c r="DL771" t="e">
        <v>#N/A</v>
      </c>
      <c r="DM771" t="e">
        <v>#N/A</v>
      </c>
      <c r="DN771" t="e">
        <v>#N/A</v>
      </c>
      <c r="DO771" t="e">
        <v>#N/A</v>
      </c>
      <c r="DP771" t="e">
        <v>#N/A</v>
      </c>
      <c r="DQ771" t="e">
        <v>#N/A</v>
      </c>
      <c r="DR771" t="e">
        <v>#N/A</v>
      </c>
      <c r="DS771" t="e">
        <v>#N/A</v>
      </c>
      <c r="DT771" t="e">
        <v>#N/A</v>
      </c>
      <c r="DU771" t="e">
        <v>#N/A</v>
      </c>
      <c r="DV771" t="e">
        <v>#N/A</v>
      </c>
      <c r="DW771" t="e">
        <v>#N/A</v>
      </c>
      <c r="DX771" t="e">
        <v>#N/A</v>
      </c>
      <c r="DY771" t="e">
        <v>#N/A</v>
      </c>
      <c r="DZ771" t="e">
        <v>#N/A</v>
      </c>
      <c r="EA771" t="e">
        <v>#N/A</v>
      </c>
      <c r="EB771" t="e">
        <v>#N/A</v>
      </c>
      <c r="EC771" t="e">
        <v>#N/A</v>
      </c>
    </row>
    <row r="772" spans="1:133" customFormat="1" x14ac:dyDescent="0.25">
      <c r="A772" t="s">
        <v>942</v>
      </c>
      <c r="B772" t="s">
        <v>942</v>
      </c>
      <c r="C772" s="2" t="s">
        <v>942</v>
      </c>
      <c r="DH772" t="e">
        <v>#N/A</v>
      </c>
      <c r="DI772" t="e">
        <v>#N/A</v>
      </c>
      <c r="DJ772" t="e">
        <v>#N/A</v>
      </c>
      <c r="DK772" t="e">
        <v>#N/A</v>
      </c>
      <c r="DL772" t="e">
        <v>#N/A</v>
      </c>
      <c r="DM772" t="e">
        <v>#N/A</v>
      </c>
      <c r="DN772" t="e">
        <v>#N/A</v>
      </c>
      <c r="DO772" t="e">
        <v>#N/A</v>
      </c>
      <c r="DP772" t="e">
        <v>#N/A</v>
      </c>
      <c r="DQ772" t="e">
        <v>#N/A</v>
      </c>
      <c r="DR772" t="e">
        <v>#N/A</v>
      </c>
      <c r="DS772" t="e">
        <v>#N/A</v>
      </c>
      <c r="DT772" t="e">
        <v>#N/A</v>
      </c>
      <c r="DU772" t="e">
        <v>#N/A</v>
      </c>
      <c r="DV772" t="e">
        <v>#N/A</v>
      </c>
      <c r="DW772" t="e">
        <v>#N/A</v>
      </c>
      <c r="DX772" t="e">
        <v>#N/A</v>
      </c>
      <c r="DY772" t="e">
        <v>#N/A</v>
      </c>
      <c r="DZ772" t="e">
        <v>#N/A</v>
      </c>
      <c r="EA772" t="e">
        <v>#N/A</v>
      </c>
      <c r="EB772" t="e">
        <v>#N/A</v>
      </c>
      <c r="EC772" t="e">
        <v>#N/A</v>
      </c>
    </row>
    <row r="773" spans="1:133" customFormat="1" x14ac:dyDescent="0.25">
      <c r="A773" t="s">
        <v>942</v>
      </c>
      <c r="B773" t="s">
        <v>942</v>
      </c>
      <c r="C773" s="2" t="s">
        <v>942</v>
      </c>
      <c r="DH773" t="e">
        <v>#N/A</v>
      </c>
      <c r="DI773" t="e">
        <v>#N/A</v>
      </c>
      <c r="DJ773" t="e">
        <v>#N/A</v>
      </c>
      <c r="DK773" t="e">
        <v>#N/A</v>
      </c>
      <c r="DL773" t="e">
        <v>#N/A</v>
      </c>
      <c r="DM773" t="e">
        <v>#N/A</v>
      </c>
      <c r="DN773" t="e">
        <v>#N/A</v>
      </c>
      <c r="DO773" t="e">
        <v>#N/A</v>
      </c>
      <c r="DP773" t="e">
        <v>#N/A</v>
      </c>
      <c r="DQ773" t="e">
        <v>#N/A</v>
      </c>
      <c r="DR773" t="e">
        <v>#N/A</v>
      </c>
      <c r="DS773" t="e">
        <v>#N/A</v>
      </c>
      <c r="DT773" t="e">
        <v>#N/A</v>
      </c>
      <c r="DU773" t="e">
        <v>#N/A</v>
      </c>
      <c r="DV773" t="e">
        <v>#N/A</v>
      </c>
      <c r="DW773" t="e">
        <v>#N/A</v>
      </c>
      <c r="DX773" t="e">
        <v>#N/A</v>
      </c>
      <c r="DY773" t="e">
        <v>#N/A</v>
      </c>
      <c r="DZ773" t="e">
        <v>#N/A</v>
      </c>
      <c r="EA773" t="e">
        <v>#N/A</v>
      </c>
      <c r="EB773" t="e">
        <v>#N/A</v>
      </c>
      <c r="EC773" t="e">
        <v>#N/A</v>
      </c>
    </row>
    <row r="774" spans="1:133" customFormat="1" x14ac:dyDescent="0.25">
      <c r="A774" t="s">
        <v>942</v>
      </c>
      <c r="B774" t="s">
        <v>942</v>
      </c>
      <c r="C774" s="2" t="s">
        <v>942</v>
      </c>
      <c r="DH774" t="e">
        <v>#N/A</v>
      </c>
      <c r="DI774" t="e">
        <v>#N/A</v>
      </c>
      <c r="DJ774" t="e">
        <v>#N/A</v>
      </c>
      <c r="DK774" t="e">
        <v>#N/A</v>
      </c>
      <c r="DL774" t="e">
        <v>#N/A</v>
      </c>
      <c r="DM774" t="e">
        <v>#N/A</v>
      </c>
      <c r="DN774" t="e">
        <v>#N/A</v>
      </c>
      <c r="DO774" t="e">
        <v>#N/A</v>
      </c>
      <c r="DP774" t="e">
        <v>#N/A</v>
      </c>
      <c r="DQ774" t="e">
        <v>#N/A</v>
      </c>
      <c r="DR774" t="e">
        <v>#N/A</v>
      </c>
      <c r="DS774" t="e">
        <v>#N/A</v>
      </c>
      <c r="DT774" t="e">
        <v>#N/A</v>
      </c>
      <c r="DU774" t="e">
        <v>#N/A</v>
      </c>
      <c r="DV774" t="e">
        <v>#N/A</v>
      </c>
      <c r="DW774" t="e">
        <v>#N/A</v>
      </c>
      <c r="DX774" t="e">
        <v>#N/A</v>
      </c>
      <c r="DY774" t="e">
        <v>#N/A</v>
      </c>
      <c r="DZ774" t="e">
        <v>#N/A</v>
      </c>
      <c r="EA774" t="e">
        <v>#N/A</v>
      </c>
      <c r="EB774" t="e">
        <v>#N/A</v>
      </c>
      <c r="EC774" t="e">
        <v>#N/A</v>
      </c>
    </row>
    <row r="775" spans="1:133" customFormat="1" x14ac:dyDescent="0.25">
      <c r="A775" t="s">
        <v>942</v>
      </c>
      <c r="B775" t="s">
        <v>942</v>
      </c>
      <c r="C775" s="2" t="s">
        <v>942</v>
      </c>
      <c r="DH775" t="e">
        <v>#N/A</v>
      </c>
      <c r="DI775" t="e">
        <v>#N/A</v>
      </c>
      <c r="DJ775" t="e">
        <v>#N/A</v>
      </c>
      <c r="DK775" t="e">
        <v>#N/A</v>
      </c>
      <c r="DL775" t="e">
        <v>#N/A</v>
      </c>
      <c r="DM775" t="e">
        <v>#N/A</v>
      </c>
      <c r="DN775" t="e">
        <v>#N/A</v>
      </c>
      <c r="DO775" t="e">
        <v>#N/A</v>
      </c>
      <c r="DP775" t="e">
        <v>#N/A</v>
      </c>
      <c r="DQ775" t="e">
        <v>#N/A</v>
      </c>
      <c r="DR775" t="e">
        <v>#N/A</v>
      </c>
      <c r="DS775" t="e">
        <v>#N/A</v>
      </c>
      <c r="DT775" t="e">
        <v>#N/A</v>
      </c>
      <c r="DU775" t="e">
        <v>#N/A</v>
      </c>
      <c r="DV775" t="e">
        <v>#N/A</v>
      </c>
      <c r="DW775" t="e">
        <v>#N/A</v>
      </c>
      <c r="DX775" t="e">
        <v>#N/A</v>
      </c>
      <c r="DY775" t="e">
        <v>#N/A</v>
      </c>
      <c r="DZ775" t="e">
        <v>#N/A</v>
      </c>
      <c r="EA775" t="e">
        <v>#N/A</v>
      </c>
      <c r="EB775" t="e">
        <v>#N/A</v>
      </c>
      <c r="EC775" t="e">
        <v>#N/A</v>
      </c>
    </row>
    <row r="776" spans="1:133" customFormat="1" x14ac:dyDescent="0.25">
      <c r="A776" t="s">
        <v>942</v>
      </c>
      <c r="B776" t="s">
        <v>942</v>
      </c>
      <c r="C776" s="2" t="s">
        <v>942</v>
      </c>
      <c r="DH776" t="e">
        <v>#N/A</v>
      </c>
      <c r="DI776" t="e">
        <v>#N/A</v>
      </c>
      <c r="DJ776" t="e">
        <v>#N/A</v>
      </c>
      <c r="DK776" t="e">
        <v>#N/A</v>
      </c>
      <c r="DL776" t="e">
        <v>#N/A</v>
      </c>
      <c r="DM776" t="e">
        <v>#N/A</v>
      </c>
      <c r="DN776" t="e">
        <v>#N/A</v>
      </c>
      <c r="DO776" t="e">
        <v>#N/A</v>
      </c>
      <c r="DP776" t="e">
        <v>#N/A</v>
      </c>
      <c r="DQ776" t="e">
        <v>#N/A</v>
      </c>
      <c r="DR776" t="e">
        <v>#N/A</v>
      </c>
      <c r="DS776" t="e">
        <v>#N/A</v>
      </c>
      <c r="DT776" t="e">
        <v>#N/A</v>
      </c>
      <c r="DU776" t="e">
        <v>#N/A</v>
      </c>
      <c r="DV776" t="e">
        <v>#N/A</v>
      </c>
      <c r="DW776" t="e">
        <v>#N/A</v>
      </c>
      <c r="DX776" t="e">
        <v>#N/A</v>
      </c>
      <c r="DY776" t="e">
        <v>#N/A</v>
      </c>
      <c r="DZ776" t="e">
        <v>#N/A</v>
      </c>
      <c r="EA776" t="e">
        <v>#N/A</v>
      </c>
      <c r="EB776" t="e">
        <v>#N/A</v>
      </c>
      <c r="EC776" t="e">
        <v>#N/A</v>
      </c>
    </row>
    <row r="777" spans="1:133" customFormat="1" x14ac:dyDescent="0.25">
      <c r="A777" t="s">
        <v>942</v>
      </c>
      <c r="B777" t="s">
        <v>942</v>
      </c>
      <c r="C777" s="2" t="s">
        <v>942</v>
      </c>
      <c r="DH777" t="e">
        <v>#N/A</v>
      </c>
      <c r="DI777" t="e">
        <v>#N/A</v>
      </c>
      <c r="DJ777" t="e">
        <v>#N/A</v>
      </c>
      <c r="DK777" t="e">
        <v>#N/A</v>
      </c>
      <c r="DL777" t="e">
        <v>#N/A</v>
      </c>
      <c r="DM777" t="e">
        <v>#N/A</v>
      </c>
      <c r="DN777" t="e">
        <v>#N/A</v>
      </c>
      <c r="DO777" t="e">
        <v>#N/A</v>
      </c>
      <c r="DP777" t="e">
        <v>#N/A</v>
      </c>
      <c r="DQ777" t="e">
        <v>#N/A</v>
      </c>
      <c r="DR777" t="e">
        <v>#N/A</v>
      </c>
      <c r="DS777" t="e">
        <v>#N/A</v>
      </c>
      <c r="DT777" t="e">
        <v>#N/A</v>
      </c>
      <c r="DU777" t="e">
        <v>#N/A</v>
      </c>
      <c r="DV777" t="e">
        <v>#N/A</v>
      </c>
      <c r="DW777" t="e">
        <v>#N/A</v>
      </c>
      <c r="DX777" t="e">
        <v>#N/A</v>
      </c>
      <c r="DY777" t="e">
        <v>#N/A</v>
      </c>
      <c r="DZ777" t="e">
        <v>#N/A</v>
      </c>
      <c r="EA777" t="e">
        <v>#N/A</v>
      </c>
      <c r="EB777" t="e">
        <v>#N/A</v>
      </c>
      <c r="EC777" t="e">
        <v>#N/A</v>
      </c>
    </row>
    <row r="778" spans="1:133" customFormat="1" x14ac:dyDescent="0.25">
      <c r="A778" t="s">
        <v>942</v>
      </c>
      <c r="B778" t="s">
        <v>942</v>
      </c>
      <c r="C778" s="2" t="s">
        <v>942</v>
      </c>
      <c r="DH778" t="e">
        <v>#N/A</v>
      </c>
      <c r="DI778" t="e">
        <v>#N/A</v>
      </c>
      <c r="DJ778" t="e">
        <v>#N/A</v>
      </c>
      <c r="DK778" t="e">
        <v>#N/A</v>
      </c>
      <c r="DL778" t="e">
        <v>#N/A</v>
      </c>
      <c r="DM778" t="e">
        <v>#N/A</v>
      </c>
      <c r="DN778" t="e">
        <v>#N/A</v>
      </c>
      <c r="DO778" t="e">
        <v>#N/A</v>
      </c>
      <c r="DP778" t="e">
        <v>#N/A</v>
      </c>
      <c r="DQ778" t="e">
        <v>#N/A</v>
      </c>
      <c r="DR778" t="e">
        <v>#N/A</v>
      </c>
      <c r="DS778" t="e">
        <v>#N/A</v>
      </c>
      <c r="DT778" t="e">
        <v>#N/A</v>
      </c>
      <c r="DU778" t="e">
        <v>#N/A</v>
      </c>
      <c r="DV778" t="e">
        <v>#N/A</v>
      </c>
      <c r="DW778" t="e">
        <v>#N/A</v>
      </c>
      <c r="DX778" t="e">
        <v>#N/A</v>
      </c>
      <c r="DY778" t="e">
        <v>#N/A</v>
      </c>
      <c r="DZ778" t="e">
        <v>#N/A</v>
      </c>
      <c r="EA778" t="e">
        <v>#N/A</v>
      </c>
      <c r="EB778" t="e">
        <v>#N/A</v>
      </c>
      <c r="EC778" t="e">
        <v>#N/A</v>
      </c>
    </row>
    <row r="779" spans="1:133" customFormat="1" x14ac:dyDescent="0.25">
      <c r="A779" t="s">
        <v>942</v>
      </c>
      <c r="B779" t="s">
        <v>942</v>
      </c>
      <c r="C779" s="2" t="s">
        <v>942</v>
      </c>
      <c r="DH779" t="e">
        <v>#N/A</v>
      </c>
      <c r="DI779" t="e">
        <v>#N/A</v>
      </c>
      <c r="DJ779" t="e">
        <v>#N/A</v>
      </c>
      <c r="DK779" t="e">
        <v>#N/A</v>
      </c>
      <c r="DL779" t="e">
        <v>#N/A</v>
      </c>
      <c r="DM779" t="e">
        <v>#N/A</v>
      </c>
      <c r="DN779" t="e">
        <v>#N/A</v>
      </c>
      <c r="DO779" t="e">
        <v>#N/A</v>
      </c>
      <c r="DP779" t="e">
        <v>#N/A</v>
      </c>
      <c r="DQ779" t="e">
        <v>#N/A</v>
      </c>
      <c r="DR779" t="e">
        <v>#N/A</v>
      </c>
      <c r="DS779" t="e">
        <v>#N/A</v>
      </c>
      <c r="DT779" t="e">
        <v>#N/A</v>
      </c>
      <c r="DU779" t="e">
        <v>#N/A</v>
      </c>
      <c r="DV779" t="e">
        <v>#N/A</v>
      </c>
      <c r="DW779" t="e">
        <v>#N/A</v>
      </c>
      <c r="DX779" t="e">
        <v>#N/A</v>
      </c>
      <c r="DY779" t="e">
        <v>#N/A</v>
      </c>
      <c r="DZ779" t="e">
        <v>#N/A</v>
      </c>
      <c r="EA779" t="e">
        <v>#N/A</v>
      </c>
      <c r="EB779" t="e">
        <v>#N/A</v>
      </c>
      <c r="EC779" t="e">
        <v>#N/A</v>
      </c>
    </row>
    <row r="780" spans="1:133" customFormat="1" x14ac:dyDescent="0.25">
      <c r="A780" t="s">
        <v>942</v>
      </c>
      <c r="B780" t="s">
        <v>942</v>
      </c>
      <c r="C780" s="2" t="s">
        <v>942</v>
      </c>
      <c r="DH780" t="e">
        <v>#N/A</v>
      </c>
      <c r="DI780" t="e">
        <v>#N/A</v>
      </c>
      <c r="DJ780" t="e">
        <v>#N/A</v>
      </c>
      <c r="DK780" t="e">
        <v>#N/A</v>
      </c>
      <c r="DL780" t="e">
        <v>#N/A</v>
      </c>
      <c r="DM780" t="e">
        <v>#N/A</v>
      </c>
      <c r="DN780" t="e">
        <v>#N/A</v>
      </c>
      <c r="DO780" t="e">
        <v>#N/A</v>
      </c>
      <c r="DP780" t="e">
        <v>#N/A</v>
      </c>
      <c r="DQ780" t="e">
        <v>#N/A</v>
      </c>
      <c r="DR780" t="e">
        <v>#N/A</v>
      </c>
      <c r="DS780" t="e">
        <v>#N/A</v>
      </c>
      <c r="DT780" t="e">
        <v>#N/A</v>
      </c>
      <c r="DU780" t="e">
        <v>#N/A</v>
      </c>
      <c r="DV780" t="e">
        <v>#N/A</v>
      </c>
      <c r="DW780" t="e">
        <v>#N/A</v>
      </c>
      <c r="DX780" t="e">
        <v>#N/A</v>
      </c>
      <c r="DY780" t="e">
        <v>#N/A</v>
      </c>
      <c r="DZ780" t="e">
        <v>#N/A</v>
      </c>
      <c r="EA780" t="e">
        <v>#N/A</v>
      </c>
      <c r="EB780" t="e">
        <v>#N/A</v>
      </c>
      <c r="EC780" t="e">
        <v>#N/A</v>
      </c>
    </row>
    <row r="781" spans="1:133" customFormat="1" x14ac:dyDescent="0.25">
      <c r="A781" t="s">
        <v>942</v>
      </c>
      <c r="B781" t="s">
        <v>942</v>
      </c>
      <c r="C781" s="2" t="s">
        <v>942</v>
      </c>
      <c r="DH781" t="e">
        <v>#N/A</v>
      </c>
      <c r="DI781" t="e">
        <v>#N/A</v>
      </c>
      <c r="DJ781" t="e">
        <v>#N/A</v>
      </c>
      <c r="DK781" t="e">
        <v>#N/A</v>
      </c>
      <c r="DL781" t="e">
        <v>#N/A</v>
      </c>
      <c r="DM781" t="e">
        <v>#N/A</v>
      </c>
      <c r="DN781" t="e">
        <v>#N/A</v>
      </c>
      <c r="DO781" t="e">
        <v>#N/A</v>
      </c>
      <c r="DP781" t="e">
        <v>#N/A</v>
      </c>
      <c r="DQ781" t="e">
        <v>#N/A</v>
      </c>
      <c r="DR781" t="e">
        <v>#N/A</v>
      </c>
      <c r="DS781" t="e">
        <v>#N/A</v>
      </c>
      <c r="DT781" t="e">
        <v>#N/A</v>
      </c>
      <c r="DU781" t="e">
        <v>#N/A</v>
      </c>
      <c r="DV781" t="e">
        <v>#N/A</v>
      </c>
      <c r="DW781" t="e">
        <v>#N/A</v>
      </c>
      <c r="DX781" t="e">
        <v>#N/A</v>
      </c>
      <c r="DY781" t="e">
        <v>#N/A</v>
      </c>
      <c r="DZ781" t="e">
        <v>#N/A</v>
      </c>
      <c r="EA781" t="e">
        <v>#N/A</v>
      </c>
      <c r="EB781" t="e">
        <v>#N/A</v>
      </c>
      <c r="EC781" t="e">
        <v>#N/A</v>
      </c>
    </row>
    <row r="782" spans="1:133" customFormat="1" x14ac:dyDescent="0.25">
      <c r="A782" t="s">
        <v>942</v>
      </c>
      <c r="B782" t="s">
        <v>942</v>
      </c>
      <c r="C782" s="2" t="s">
        <v>942</v>
      </c>
      <c r="DH782" t="e">
        <v>#N/A</v>
      </c>
      <c r="DI782" t="e">
        <v>#N/A</v>
      </c>
      <c r="DJ782" t="e">
        <v>#N/A</v>
      </c>
      <c r="DK782" t="e">
        <v>#N/A</v>
      </c>
      <c r="DL782" t="e">
        <v>#N/A</v>
      </c>
      <c r="DM782" t="e">
        <v>#N/A</v>
      </c>
      <c r="DN782" t="e">
        <v>#N/A</v>
      </c>
      <c r="DO782" t="e">
        <v>#N/A</v>
      </c>
      <c r="DP782" t="e">
        <v>#N/A</v>
      </c>
      <c r="DQ782" t="e">
        <v>#N/A</v>
      </c>
      <c r="DR782" t="e">
        <v>#N/A</v>
      </c>
      <c r="DS782" t="e">
        <v>#N/A</v>
      </c>
      <c r="DT782" t="e">
        <v>#N/A</v>
      </c>
      <c r="DU782" t="e">
        <v>#N/A</v>
      </c>
      <c r="DV782" t="e">
        <v>#N/A</v>
      </c>
      <c r="DW782" t="e">
        <v>#N/A</v>
      </c>
      <c r="DX782" t="e">
        <v>#N/A</v>
      </c>
      <c r="DY782" t="e">
        <v>#N/A</v>
      </c>
      <c r="DZ782" t="e">
        <v>#N/A</v>
      </c>
      <c r="EA782" t="e">
        <v>#N/A</v>
      </c>
      <c r="EB782" t="e">
        <v>#N/A</v>
      </c>
      <c r="EC782" t="e">
        <v>#N/A</v>
      </c>
    </row>
    <row r="783" spans="1:133" customFormat="1" x14ac:dyDescent="0.25">
      <c r="A783" t="s">
        <v>942</v>
      </c>
      <c r="B783" t="s">
        <v>942</v>
      </c>
      <c r="C783" s="2" t="s">
        <v>942</v>
      </c>
      <c r="DH783" t="e">
        <v>#N/A</v>
      </c>
      <c r="DI783" t="e">
        <v>#N/A</v>
      </c>
      <c r="DJ783" t="e">
        <v>#N/A</v>
      </c>
      <c r="DK783" t="e">
        <v>#N/A</v>
      </c>
      <c r="DL783" t="e">
        <v>#N/A</v>
      </c>
      <c r="DM783" t="e">
        <v>#N/A</v>
      </c>
      <c r="DN783" t="e">
        <v>#N/A</v>
      </c>
      <c r="DO783" t="e">
        <v>#N/A</v>
      </c>
      <c r="DP783" t="e">
        <v>#N/A</v>
      </c>
      <c r="DQ783" t="e">
        <v>#N/A</v>
      </c>
      <c r="DR783" t="e">
        <v>#N/A</v>
      </c>
      <c r="DS783" t="e">
        <v>#N/A</v>
      </c>
      <c r="DT783" t="e">
        <v>#N/A</v>
      </c>
      <c r="DU783" t="e">
        <v>#N/A</v>
      </c>
      <c r="DV783" t="e">
        <v>#N/A</v>
      </c>
      <c r="DW783" t="e">
        <v>#N/A</v>
      </c>
      <c r="DX783" t="e">
        <v>#N/A</v>
      </c>
      <c r="DY783" t="e">
        <v>#N/A</v>
      </c>
      <c r="DZ783" t="e">
        <v>#N/A</v>
      </c>
      <c r="EA783" t="e">
        <v>#N/A</v>
      </c>
      <c r="EB783" t="e">
        <v>#N/A</v>
      </c>
      <c r="EC783" t="e">
        <v>#N/A</v>
      </c>
    </row>
    <row r="784" spans="1:133" customFormat="1" x14ac:dyDescent="0.25">
      <c r="A784" t="s">
        <v>942</v>
      </c>
      <c r="B784" t="s">
        <v>942</v>
      </c>
      <c r="C784" s="2" t="s">
        <v>942</v>
      </c>
      <c r="DH784" t="e">
        <v>#N/A</v>
      </c>
      <c r="DI784" t="e">
        <v>#N/A</v>
      </c>
      <c r="DJ784" t="e">
        <v>#N/A</v>
      </c>
      <c r="DK784" t="e">
        <v>#N/A</v>
      </c>
      <c r="DL784" t="e">
        <v>#N/A</v>
      </c>
      <c r="DM784" t="e">
        <v>#N/A</v>
      </c>
      <c r="DN784" t="e">
        <v>#N/A</v>
      </c>
      <c r="DO784" t="e">
        <v>#N/A</v>
      </c>
      <c r="DP784" t="e">
        <v>#N/A</v>
      </c>
      <c r="DQ784" t="e">
        <v>#N/A</v>
      </c>
      <c r="DR784" t="e">
        <v>#N/A</v>
      </c>
      <c r="DS784" t="e">
        <v>#N/A</v>
      </c>
      <c r="DT784" t="e">
        <v>#N/A</v>
      </c>
      <c r="DU784" t="e">
        <v>#N/A</v>
      </c>
      <c r="DV784" t="e">
        <v>#N/A</v>
      </c>
      <c r="DW784" t="e">
        <v>#N/A</v>
      </c>
      <c r="DX784" t="e">
        <v>#N/A</v>
      </c>
      <c r="DY784" t="e">
        <v>#N/A</v>
      </c>
      <c r="DZ784" t="e">
        <v>#N/A</v>
      </c>
      <c r="EA784" t="e">
        <v>#N/A</v>
      </c>
      <c r="EB784" t="e">
        <v>#N/A</v>
      </c>
      <c r="EC784" t="e">
        <v>#N/A</v>
      </c>
    </row>
    <row r="785" spans="1:133" customFormat="1" x14ac:dyDescent="0.25">
      <c r="A785" t="s">
        <v>942</v>
      </c>
      <c r="B785" t="s">
        <v>942</v>
      </c>
      <c r="C785" s="2" t="s">
        <v>942</v>
      </c>
      <c r="DH785" t="e">
        <v>#N/A</v>
      </c>
      <c r="DI785" t="e">
        <v>#N/A</v>
      </c>
      <c r="DJ785" t="e">
        <v>#N/A</v>
      </c>
      <c r="DK785" t="e">
        <v>#N/A</v>
      </c>
      <c r="DL785" t="e">
        <v>#N/A</v>
      </c>
      <c r="DM785" t="e">
        <v>#N/A</v>
      </c>
      <c r="DN785" t="e">
        <v>#N/A</v>
      </c>
      <c r="DO785" t="e">
        <v>#N/A</v>
      </c>
      <c r="DP785" t="e">
        <v>#N/A</v>
      </c>
      <c r="DQ785" t="e">
        <v>#N/A</v>
      </c>
      <c r="DR785" t="e">
        <v>#N/A</v>
      </c>
      <c r="DS785" t="e">
        <v>#N/A</v>
      </c>
      <c r="DT785" t="e">
        <v>#N/A</v>
      </c>
      <c r="DU785" t="e">
        <v>#N/A</v>
      </c>
      <c r="DV785" t="e">
        <v>#N/A</v>
      </c>
      <c r="DW785" t="e">
        <v>#N/A</v>
      </c>
      <c r="DX785" t="e">
        <v>#N/A</v>
      </c>
      <c r="DY785" t="e">
        <v>#N/A</v>
      </c>
      <c r="DZ785" t="e">
        <v>#N/A</v>
      </c>
      <c r="EA785" t="e">
        <v>#N/A</v>
      </c>
      <c r="EB785" t="e">
        <v>#N/A</v>
      </c>
      <c r="EC785" t="e">
        <v>#N/A</v>
      </c>
    </row>
    <row r="786" spans="1:133" customFormat="1" x14ac:dyDescent="0.25">
      <c r="A786" t="s">
        <v>942</v>
      </c>
      <c r="B786" t="s">
        <v>942</v>
      </c>
      <c r="C786" s="2" t="s">
        <v>942</v>
      </c>
      <c r="DH786" t="e">
        <v>#N/A</v>
      </c>
      <c r="DI786" t="e">
        <v>#N/A</v>
      </c>
      <c r="DJ786" t="e">
        <v>#N/A</v>
      </c>
      <c r="DK786" t="e">
        <v>#N/A</v>
      </c>
      <c r="DL786" t="e">
        <v>#N/A</v>
      </c>
      <c r="DM786" t="e">
        <v>#N/A</v>
      </c>
      <c r="DN786" t="e">
        <v>#N/A</v>
      </c>
      <c r="DO786" t="e">
        <v>#N/A</v>
      </c>
      <c r="DP786" t="e">
        <v>#N/A</v>
      </c>
      <c r="DQ786" t="e">
        <v>#N/A</v>
      </c>
      <c r="DR786" t="e">
        <v>#N/A</v>
      </c>
      <c r="DS786" t="e">
        <v>#N/A</v>
      </c>
      <c r="DT786" t="e">
        <v>#N/A</v>
      </c>
      <c r="DU786" t="e">
        <v>#N/A</v>
      </c>
      <c r="DV786" t="e">
        <v>#N/A</v>
      </c>
      <c r="DW786" t="e">
        <v>#N/A</v>
      </c>
      <c r="DX786" t="e">
        <v>#N/A</v>
      </c>
      <c r="DY786" t="e">
        <v>#N/A</v>
      </c>
      <c r="DZ786" t="e">
        <v>#N/A</v>
      </c>
      <c r="EA786" t="e">
        <v>#N/A</v>
      </c>
      <c r="EB786" t="e">
        <v>#N/A</v>
      </c>
      <c r="EC786" t="e">
        <v>#N/A</v>
      </c>
    </row>
    <row r="787" spans="1:133" customFormat="1" x14ac:dyDescent="0.25">
      <c r="A787" t="s">
        <v>942</v>
      </c>
      <c r="B787" t="s">
        <v>942</v>
      </c>
      <c r="C787" s="2" t="s">
        <v>942</v>
      </c>
      <c r="DH787" t="e">
        <v>#N/A</v>
      </c>
      <c r="DI787" t="e">
        <v>#N/A</v>
      </c>
      <c r="DJ787" t="e">
        <v>#N/A</v>
      </c>
      <c r="DK787" t="e">
        <v>#N/A</v>
      </c>
      <c r="DL787" t="e">
        <v>#N/A</v>
      </c>
      <c r="DM787" t="e">
        <v>#N/A</v>
      </c>
      <c r="DN787" t="e">
        <v>#N/A</v>
      </c>
      <c r="DO787" t="e">
        <v>#N/A</v>
      </c>
      <c r="DP787" t="e">
        <v>#N/A</v>
      </c>
      <c r="DQ787" t="e">
        <v>#N/A</v>
      </c>
      <c r="DR787" t="e">
        <v>#N/A</v>
      </c>
      <c r="DS787" t="e">
        <v>#N/A</v>
      </c>
      <c r="DT787" t="e">
        <v>#N/A</v>
      </c>
      <c r="DU787" t="e">
        <v>#N/A</v>
      </c>
      <c r="DV787" t="e">
        <v>#N/A</v>
      </c>
      <c r="DW787" t="e">
        <v>#N/A</v>
      </c>
      <c r="DX787" t="e">
        <v>#N/A</v>
      </c>
      <c r="DY787" t="e">
        <v>#N/A</v>
      </c>
      <c r="DZ787" t="e">
        <v>#N/A</v>
      </c>
      <c r="EA787" t="e">
        <v>#N/A</v>
      </c>
      <c r="EB787" t="e">
        <v>#N/A</v>
      </c>
      <c r="EC787" t="e">
        <v>#N/A</v>
      </c>
    </row>
    <row r="788" spans="1:133" customFormat="1" x14ac:dyDescent="0.25">
      <c r="A788" t="s">
        <v>942</v>
      </c>
      <c r="B788" t="s">
        <v>942</v>
      </c>
      <c r="C788" s="2" t="s">
        <v>942</v>
      </c>
      <c r="DH788" t="e">
        <v>#N/A</v>
      </c>
      <c r="DI788" t="e">
        <v>#N/A</v>
      </c>
      <c r="DJ788" t="e">
        <v>#N/A</v>
      </c>
      <c r="DK788" t="e">
        <v>#N/A</v>
      </c>
      <c r="DL788" t="e">
        <v>#N/A</v>
      </c>
      <c r="DM788" t="e">
        <v>#N/A</v>
      </c>
      <c r="DN788" t="e">
        <v>#N/A</v>
      </c>
      <c r="DO788" t="e">
        <v>#N/A</v>
      </c>
      <c r="DP788" t="e">
        <v>#N/A</v>
      </c>
      <c r="DQ788" t="e">
        <v>#N/A</v>
      </c>
      <c r="DR788" t="e">
        <v>#N/A</v>
      </c>
      <c r="DS788" t="e">
        <v>#N/A</v>
      </c>
      <c r="DT788" t="e">
        <v>#N/A</v>
      </c>
      <c r="DU788" t="e">
        <v>#N/A</v>
      </c>
      <c r="DV788" t="e">
        <v>#N/A</v>
      </c>
      <c r="DW788" t="e">
        <v>#N/A</v>
      </c>
      <c r="DX788" t="e">
        <v>#N/A</v>
      </c>
      <c r="DY788" t="e">
        <v>#N/A</v>
      </c>
      <c r="DZ788" t="e">
        <v>#N/A</v>
      </c>
      <c r="EA788" t="e">
        <v>#N/A</v>
      </c>
      <c r="EB788" t="e">
        <v>#N/A</v>
      </c>
      <c r="EC788" t="e">
        <v>#N/A</v>
      </c>
    </row>
    <row r="789" spans="1:133" customFormat="1" x14ac:dyDescent="0.25">
      <c r="A789" t="s">
        <v>942</v>
      </c>
      <c r="B789" t="s">
        <v>942</v>
      </c>
      <c r="C789" s="2" t="s">
        <v>942</v>
      </c>
      <c r="DH789" t="e">
        <v>#N/A</v>
      </c>
      <c r="DI789" t="e">
        <v>#N/A</v>
      </c>
      <c r="DJ789" t="e">
        <v>#N/A</v>
      </c>
      <c r="DK789" t="e">
        <v>#N/A</v>
      </c>
      <c r="DL789" t="e">
        <v>#N/A</v>
      </c>
      <c r="DM789" t="e">
        <v>#N/A</v>
      </c>
      <c r="DN789" t="e">
        <v>#N/A</v>
      </c>
      <c r="DO789" t="e">
        <v>#N/A</v>
      </c>
      <c r="DP789" t="e">
        <v>#N/A</v>
      </c>
      <c r="DQ789" t="e">
        <v>#N/A</v>
      </c>
      <c r="DR789" t="e">
        <v>#N/A</v>
      </c>
      <c r="DS789" t="e">
        <v>#N/A</v>
      </c>
      <c r="DT789" t="e">
        <v>#N/A</v>
      </c>
      <c r="DU789" t="e">
        <v>#N/A</v>
      </c>
      <c r="DV789" t="e">
        <v>#N/A</v>
      </c>
      <c r="DW789" t="e">
        <v>#N/A</v>
      </c>
      <c r="DX789" t="e">
        <v>#N/A</v>
      </c>
      <c r="DY789" t="e">
        <v>#N/A</v>
      </c>
      <c r="DZ789" t="e">
        <v>#N/A</v>
      </c>
      <c r="EA789" t="e">
        <v>#N/A</v>
      </c>
      <c r="EB789" t="e">
        <v>#N/A</v>
      </c>
      <c r="EC789" t="e">
        <v>#N/A</v>
      </c>
    </row>
    <row r="790" spans="1:133" customFormat="1" x14ac:dyDescent="0.25">
      <c r="A790" t="s">
        <v>942</v>
      </c>
      <c r="B790" t="s">
        <v>942</v>
      </c>
      <c r="C790" s="2" t="s">
        <v>942</v>
      </c>
      <c r="DH790" t="e">
        <v>#N/A</v>
      </c>
      <c r="DI790" t="e">
        <v>#N/A</v>
      </c>
      <c r="DJ790" t="e">
        <v>#N/A</v>
      </c>
      <c r="DK790" t="e">
        <v>#N/A</v>
      </c>
      <c r="DL790" t="e">
        <v>#N/A</v>
      </c>
      <c r="DM790" t="e">
        <v>#N/A</v>
      </c>
      <c r="DN790" t="e">
        <v>#N/A</v>
      </c>
      <c r="DO790" t="e">
        <v>#N/A</v>
      </c>
      <c r="DP790" t="e">
        <v>#N/A</v>
      </c>
      <c r="DQ790" t="e">
        <v>#N/A</v>
      </c>
      <c r="DR790" t="e">
        <v>#N/A</v>
      </c>
      <c r="DS790" t="e">
        <v>#N/A</v>
      </c>
      <c r="DT790" t="e">
        <v>#N/A</v>
      </c>
      <c r="DU790" t="e">
        <v>#N/A</v>
      </c>
      <c r="DV790" t="e">
        <v>#N/A</v>
      </c>
      <c r="DW790" t="e">
        <v>#N/A</v>
      </c>
      <c r="DX790" t="e">
        <v>#N/A</v>
      </c>
      <c r="DY790" t="e">
        <v>#N/A</v>
      </c>
      <c r="DZ790" t="e">
        <v>#N/A</v>
      </c>
      <c r="EA790" t="e">
        <v>#N/A</v>
      </c>
      <c r="EB790" t="e">
        <v>#N/A</v>
      </c>
      <c r="EC790" t="e">
        <v>#N/A</v>
      </c>
    </row>
    <row r="791" spans="1:133" customFormat="1" x14ac:dyDescent="0.25">
      <c r="A791" t="s">
        <v>942</v>
      </c>
      <c r="B791" t="s">
        <v>942</v>
      </c>
      <c r="C791" s="2" t="s">
        <v>942</v>
      </c>
      <c r="DH791" t="e">
        <v>#N/A</v>
      </c>
      <c r="DI791" t="e">
        <v>#N/A</v>
      </c>
      <c r="DJ791" t="e">
        <v>#N/A</v>
      </c>
      <c r="DK791" t="e">
        <v>#N/A</v>
      </c>
      <c r="DL791" t="e">
        <v>#N/A</v>
      </c>
      <c r="DM791" t="e">
        <v>#N/A</v>
      </c>
      <c r="DN791" t="e">
        <v>#N/A</v>
      </c>
      <c r="DO791" t="e">
        <v>#N/A</v>
      </c>
      <c r="DP791" t="e">
        <v>#N/A</v>
      </c>
      <c r="DQ791" t="e">
        <v>#N/A</v>
      </c>
      <c r="DR791" t="e">
        <v>#N/A</v>
      </c>
      <c r="DS791" t="e">
        <v>#N/A</v>
      </c>
      <c r="DT791" t="e">
        <v>#N/A</v>
      </c>
      <c r="DU791" t="e">
        <v>#N/A</v>
      </c>
      <c r="DV791" t="e">
        <v>#N/A</v>
      </c>
      <c r="DW791" t="e">
        <v>#N/A</v>
      </c>
      <c r="DX791" t="e">
        <v>#N/A</v>
      </c>
      <c r="DY791" t="e">
        <v>#N/A</v>
      </c>
      <c r="DZ791" t="e">
        <v>#N/A</v>
      </c>
      <c r="EA791" t="e">
        <v>#N/A</v>
      </c>
      <c r="EB791" t="e">
        <v>#N/A</v>
      </c>
      <c r="EC791" t="e">
        <v>#N/A</v>
      </c>
    </row>
    <row r="792" spans="1:133" customFormat="1" x14ac:dyDescent="0.25">
      <c r="A792" t="s">
        <v>942</v>
      </c>
      <c r="B792" t="s">
        <v>942</v>
      </c>
      <c r="C792" s="2" t="s">
        <v>942</v>
      </c>
      <c r="DH792" t="e">
        <v>#N/A</v>
      </c>
      <c r="DI792" t="e">
        <v>#N/A</v>
      </c>
      <c r="DJ792" t="e">
        <v>#N/A</v>
      </c>
      <c r="DK792" t="e">
        <v>#N/A</v>
      </c>
      <c r="DL792" t="e">
        <v>#N/A</v>
      </c>
      <c r="DM792" t="e">
        <v>#N/A</v>
      </c>
      <c r="DN792" t="e">
        <v>#N/A</v>
      </c>
      <c r="DO792" t="e">
        <v>#N/A</v>
      </c>
      <c r="DP792" t="e">
        <v>#N/A</v>
      </c>
      <c r="DQ792" t="e">
        <v>#N/A</v>
      </c>
      <c r="DR792" t="e">
        <v>#N/A</v>
      </c>
      <c r="DS792" t="e">
        <v>#N/A</v>
      </c>
      <c r="DT792" t="e">
        <v>#N/A</v>
      </c>
      <c r="DU792" t="e">
        <v>#N/A</v>
      </c>
      <c r="DV792" t="e">
        <v>#N/A</v>
      </c>
      <c r="DW792" t="e">
        <v>#N/A</v>
      </c>
      <c r="DX792" t="e">
        <v>#N/A</v>
      </c>
      <c r="DY792" t="e">
        <v>#N/A</v>
      </c>
      <c r="DZ792" t="e">
        <v>#N/A</v>
      </c>
      <c r="EA792" t="e">
        <v>#N/A</v>
      </c>
      <c r="EB792" t="e">
        <v>#N/A</v>
      </c>
      <c r="EC792" t="e">
        <v>#N/A</v>
      </c>
    </row>
    <row r="793" spans="1:133" customFormat="1" x14ac:dyDescent="0.25">
      <c r="A793" t="s">
        <v>942</v>
      </c>
      <c r="B793" t="s">
        <v>942</v>
      </c>
      <c r="C793" s="2" t="s">
        <v>942</v>
      </c>
      <c r="DH793" t="e">
        <v>#N/A</v>
      </c>
      <c r="DI793" t="e">
        <v>#N/A</v>
      </c>
      <c r="DJ793" t="e">
        <v>#N/A</v>
      </c>
      <c r="DK793" t="e">
        <v>#N/A</v>
      </c>
      <c r="DL793" t="e">
        <v>#N/A</v>
      </c>
      <c r="DM793" t="e">
        <v>#N/A</v>
      </c>
      <c r="DN793" t="e">
        <v>#N/A</v>
      </c>
      <c r="DO793" t="e">
        <v>#N/A</v>
      </c>
      <c r="DP793" t="e">
        <v>#N/A</v>
      </c>
      <c r="DQ793" t="e">
        <v>#N/A</v>
      </c>
      <c r="DR793" t="e">
        <v>#N/A</v>
      </c>
      <c r="DS793" t="e">
        <v>#N/A</v>
      </c>
      <c r="DT793" t="e">
        <v>#N/A</v>
      </c>
      <c r="DU793" t="e">
        <v>#N/A</v>
      </c>
      <c r="DV793" t="e">
        <v>#N/A</v>
      </c>
      <c r="DW793" t="e">
        <v>#N/A</v>
      </c>
      <c r="DX793" t="e">
        <v>#N/A</v>
      </c>
      <c r="DY793" t="e">
        <v>#N/A</v>
      </c>
      <c r="DZ793" t="e">
        <v>#N/A</v>
      </c>
      <c r="EA793" t="e">
        <v>#N/A</v>
      </c>
      <c r="EB793" t="e">
        <v>#N/A</v>
      </c>
      <c r="EC793" t="e">
        <v>#N/A</v>
      </c>
    </row>
    <row r="794" spans="1:133" customFormat="1" x14ac:dyDescent="0.25">
      <c r="A794" t="s">
        <v>942</v>
      </c>
      <c r="B794" t="s">
        <v>942</v>
      </c>
      <c r="C794" s="2" t="s">
        <v>942</v>
      </c>
      <c r="DH794" t="e">
        <v>#N/A</v>
      </c>
      <c r="DI794" t="e">
        <v>#N/A</v>
      </c>
      <c r="DJ794" t="e">
        <v>#N/A</v>
      </c>
      <c r="DK794" t="e">
        <v>#N/A</v>
      </c>
      <c r="DL794" t="e">
        <v>#N/A</v>
      </c>
      <c r="DM794" t="e">
        <v>#N/A</v>
      </c>
      <c r="DN794" t="e">
        <v>#N/A</v>
      </c>
      <c r="DO794" t="e">
        <v>#N/A</v>
      </c>
      <c r="DP794" t="e">
        <v>#N/A</v>
      </c>
      <c r="DQ794" t="e">
        <v>#N/A</v>
      </c>
      <c r="DR794" t="e">
        <v>#N/A</v>
      </c>
      <c r="DS794" t="e">
        <v>#N/A</v>
      </c>
      <c r="DT794" t="e">
        <v>#N/A</v>
      </c>
      <c r="DU794" t="e">
        <v>#N/A</v>
      </c>
      <c r="DV794" t="e">
        <v>#N/A</v>
      </c>
      <c r="DW794" t="e">
        <v>#N/A</v>
      </c>
      <c r="DX794" t="e">
        <v>#N/A</v>
      </c>
      <c r="DY794" t="e">
        <v>#N/A</v>
      </c>
      <c r="DZ794" t="e">
        <v>#N/A</v>
      </c>
      <c r="EA794" t="e">
        <v>#N/A</v>
      </c>
      <c r="EB794" t="e">
        <v>#N/A</v>
      </c>
      <c r="EC794" t="e">
        <v>#N/A</v>
      </c>
    </row>
    <row r="795" spans="1:133" customFormat="1" x14ac:dyDescent="0.25">
      <c r="A795" t="s">
        <v>942</v>
      </c>
      <c r="B795" t="s">
        <v>942</v>
      </c>
      <c r="C795" s="2" t="s">
        <v>942</v>
      </c>
      <c r="DH795" t="e">
        <v>#N/A</v>
      </c>
      <c r="DI795" t="e">
        <v>#N/A</v>
      </c>
      <c r="DJ795" t="e">
        <v>#N/A</v>
      </c>
      <c r="DK795" t="e">
        <v>#N/A</v>
      </c>
      <c r="DL795" t="e">
        <v>#N/A</v>
      </c>
      <c r="DM795" t="e">
        <v>#N/A</v>
      </c>
      <c r="DN795" t="e">
        <v>#N/A</v>
      </c>
      <c r="DO795" t="e">
        <v>#N/A</v>
      </c>
      <c r="DP795" t="e">
        <v>#N/A</v>
      </c>
      <c r="DQ795" t="e">
        <v>#N/A</v>
      </c>
      <c r="DR795" t="e">
        <v>#N/A</v>
      </c>
      <c r="DS795" t="e">
        <v>#N/A</v>
      </c>
      <c r="DT795" t="e">
        <v>#N/A</v>
      </c>
      <c r="DU795" t="e">
        <v>#N/A</v>
      </c>
      <c r="DV795" t="e">
        <v>#N/A</v>
      </c>
      <c r="DW795" t="e">
        <v>#N/A</v>
      </c>
      <c r="DX795" t="e">
        <v>#N/A</v>
      </c>
      <c r="DY795" t="e">
        <v>#N/A</v>
      </c>
      <c r="DZ795" t="e">
        <v>#N/A</v>
      </c>
      <c r="EA795" t="e">
        <v>#N/A</v>
      </c>
      <c r="EB795" t="e">
        <v>#N/A</v>
      </c>
      <c r="EC795" t="e">
        <v>#N/A</v>
      </c>
    </row>
    <row r="796" spans="1:133" customFormat="1" x14ac:dyDescent="0.25">
      <c r="A796" t="s">
        <v>942</v>
      </c>
      <c r="B796" t="s">
        <v>942</v>
      </c>
      <c r="C796" s="2" t="s">
        <v>942</v>
      </c>
      <c r="DH796" t="e">
        <v>#N/A</v>
      </c>
      <c r="DI796" t="e">
        <v>#N/A</v>
      </c>
      <c r="DJ796" t="e">
        <v>#N/A</v>
      </c>
      <c r="DK796" t="e">
        <v>#N/A</v>
      </c>
      <c r="DL796" t="e">
        <v>#N/A</v>
      </c>
      <c r="DM796" t="e">
        <v>#N/A</v>
      </c>
      <c r="DN796" t="e">
        <v>#N/A</v>
      </c>
      <c r="DO796" t="e">
        <v>#N/A</v>
      </c>
      <c r="DP796" t="e">
        <v>#N/A</v>
      </c>
      <c r="DQ796" t="e">
        <v>#N/A</v>
      </c>
      <c r="DR796" t="e">
        <v>#N/A</v>
      </c>
      <c r="DS796" t="e">
        <v>#N/A</v>
      </c>
      <c r="DT796" t="e">
        <v>#N/A</v>
      </c>
      <c r="DU796" t="e">
        <v>#N/A</v>
      </c>
      <c r="DV796" t="e">
        <v>#N/A</v>
      </c>
      <c r="DW796" t="e">
        <v>#N/A</v>
      </c>
      <c r="DX796" t="e">
        <v>#N/A</v>
      </c>
      <c r="DY796" t="e">
        <v>#N/A</v>
      </c>
      <c r="DZ796" t="e">
        <v>#N/A</v>
      </c>
      <c r="EA796" t="e">
        <v>#N/A</v>
      </c>
      <c r="EB796" t="e">
        <v>#N/A</v>
      </c>
      <c r="EC796" t="e">
        <v>#N/A</v>
      </c>
    </row>
    <row r="797" spans="1:133" customFormat="1" x14ac:dyDescent="0.25">
      <c r="A797" t="s">
        <v>942</v>
      </c>
      <c r="B797" t="s">
        <v>942</v>
      </c>
      <c r="C797" s="2" t="s">
        <v>942</v>
      </c>
      <c r="DH797" t="e">
        <v>#N/A</v>
      </c>
      <c r="DI797" t="e">
        <v>#N/A</v>
      </c>
      <c r="DJ797" t="e">
        <v>#N/A</v>
      </c>
      <c r="DK797" t="e">
        <v>#N/A</v>
      </c>
      <c r="DL797" t="e">
        <v>#N/A</v>
      </c>
      <c r="DM797" t="e">
        <v>#N/A</v>
      </c>
      <c r="DN797" t="e">
        <v>#N/A</v>
      </c>
      <c r="DO797" t="e">
        <v>#N/A</v>
      </c>
      <c r="DP797" t="e">
        <v>#N/A</v>
      </c>
      <c r="DQ797" t="e">
        <v>#N/A</v>
      </c>
      <c r="DR797" t="e">
        <v>#N/A</v>
      </c>
      <c r="DS797" t="e">
        <v>#N/A</v>
      </c>
      <c r="DT797" t="e">
        <v>#N/A</v>
      </c>
      <c r="DU797" t="e">
        <v>#N/A</v>
      </c>
      <c r="DV797" t="e">
        <v>#N/A</v>
      </c>
      <c r="DW797" t="e">
        <v>#N/A</v>
      </c>
      <c r="DX797" t="e">
        <v>#N/A</v>
      </c>
      <c r="DY797" t="e">
        <v>#N/A</v>
      </c>
      <c r="DZ797" t="e">
        <v>#N/A</v>
      </c>
      <c r="EA797" t="e">
        <v>#N/A</v>
      </c>
      <c r="EB797" t="e">
        <v>#N/A</v>
      </c>
      <c r="EC797" t="e">
        <v>#N/A</v>
      </c>
    </row>
    <row r="798" spans="1:133" customFormat="1" x14ac:dyDescent="0.25">
      <c r="A798" t="s">
        <v>942</v>
      </c>
      <c r="B798" t="s">
        <v>942</v>
      </c>
      <c r="C798" s="2" t="s">
        <v>942</v>
      </c>
      <c r="DH798" t="e">
        <v>#N/A</v>
      </c>
      <c r="DI798" t="e">
        <v>#N/A</v>
      </c>
      <c r="DJ798" t="e">
        <v>#N/A</v>
      </c>
      <c r="DK798" t="e">
        <v>#N/A</v>
      </c>
      <c r="DL798" t="e">
        <v>#N/A</v>
      </c>
      <c r="DM798" t="e">
        <v>#N/A</v>
      </c>
      <c r="DN798" t="e">
        <v>#N/A</v>
      </c>
      <c r="DO798" t="e">
        <v>#N/A</v>
      </c>
      <c r="DP798" t="e">
        <v>#N/A</v>
      </c>
      <c r="DQ798" t="e">
        <v>#N/A</v>
      </c>
      <c r="DR798" t="e">
        <v>#N/A</v>
      </c>
      <c r="DS798" t="e">
        <v>#N/A</v>
      </c>
      <c r="DT798" t="e">
        <v>#N/A</v>
      </c>
      <c r="DU798" t="e">
        <v>#N/A</v>
      </c>
      <c r="DV798" t="e">
        <v>#N/A</v>
      </c>
      <c r="DW798" t="e">
        <v>#N/A</v>
      </c>
      <c r="DX798" t="e">
        <v>#N/A</v>
      </c>
      <c r="DY798" t="e">
        <v>#N/A</v>
      </c>
      <c r="DZ798" t="e">
        <v>#N/A</v>
      </c>
      <c r="EA798" t="e">
        <v>#N/A</v>
      </c>
      <c r="EB798" t="e">
        <v>#N/A</v>
      </c>
      <c r="EC798" t="e">
        <v>#N/A</v>
      </c>
    </row>
    <row r="799" spans="1:133" customFormat="1" x14ac:dyDescent="0.25">
      <c r="A799" t="s">
        <v>942</v>
      </c>
      <c r="B799" t="s">
        <v>942</v>
      </c>
      <c r="C799" s="2" t="s">
        <v>942</v>
      </c>
      <c r="DH799" t="e">
        <v>#N/A</v>
      </c>
      <c r="DI799" t="e">
        <v>#N/A</v>
      </c>
      <c r="DJ799" t="e">
        <v>#N/A</v>
      </c>
      <c r="DK799" t="e">
        <v>#N/A</v>
      </c>
      <c r="DL799" t="e">
        <v>#N/A</v>
      </c>
      <c r="DM799" t="e">
        <v>#N/A</v>
      </c>
      <c r="DN799" t="e">
        <v>#N/A</v>
      </c>
      <c r="DO799" t="e">
        <v>#N/A</v>
      </c>
      <c r="DP799" t="e">
        <v>#N/A</v>
      </c>
      <c r="DQ799" t="e">
        <v>#N/A</v>
      </c>
      <c r="DR799" t="e">
        <v>#N/A</v>
      </c>
      <c r="DS799" t="e">
        <v>#N/A</v>
      </c>
      <c r="DT799" t="e">
        <v>#N/A</v>
      </c>
      <c r="DU799" t="e">
        <v>#N/A</v>
      </c>
      <c r="DV799" t="e">
        <v>#N/A</v>
      </c>
      <c r="DW799" t="e">
        <v>#N/A</v>
      </c>
      <c r="DX799" t="e">
        <v>#N/A</v>
      </c>
      <c r="DY799" t="e">
        <v>#N/A</v>
      </c>
      <c r="DZ799" t="e">
        <v>#N/A</v>
      </c>
      <c r="EA799" t="e">
        <v>#N/A</v>
      </c>
      <c r="EB799" t="e">
        <v>#N/A</v>
      </c>
      <c r="EC799" t="e">
        <v>#N/A</v>
      </c>
    </row>
    <row r="800" spans="1:133" customFormat="1" x14ac:dyDescent="0.25">
      <c r="A800" t="s">
        <v>942</v>
      </c>
      <c r="B800" t="s">
        <v>942</v>
      </c>
      <c r="C800" s="2" t="s">
        <v>942</v>
      </c>
      <c r="DH800" t="e">
        <v>#N/A</v>
      </c>
      <c r="DI800" t="e">
        <v>#N/A</v>
      </c>
      <c r="DJ800" t="e">
        <v>#N/A</v>
      </c>
      <c r="DK800" t="e">
        <v>#N/A</v>
      </c>
      <c r="DL800" t="e">
        <v>#N/A</v>
      </c>
      <c r="DM800" t="e">
        <v>#N/A</v>
      </c>
      <c r="DN800" t="e">
        <v>#N/A</v>
      </c>
      <c r="DO800" t="e">
        <v>#N/A</v>
      </c>
      <c r="DP800" t="e">
        <v>#N/A</v>
      </c>
      <c r="DQ800" t="e">
        <v>#N/A</v>
      </c>
      <c r="DR800" t="e">
        <v>#N/A</v>
      </c>
      <c r="DS800" t="e">
        <v>#N/A</v>
      </c>
      <c r="DT800" t="e">
        <v>#N/A</v>
      </c>
      <c r="DU800" t="e">
        <v>#N/A</v>
      </c>
      <c r="DV800" t="e">
        <v>#N/A</v>
      </c>
      <c r="DW800" t="e">
        <v>#N/A</v>
      </c>
      <c r="DX800" t="e">
        <v>#N/A</v>
      </c>
      <c r="DY800" t="e">
        <v>#N/A</v>
      </c>
      <c r="DZ800" t="e">
        <v>#N/A</v>
      </c>
      <c r="EA800" t="e">
        <v>#N/A</v>
      </c>
      <c r="EB800" t="e">
        <v>#N/A</v>
      </c>
      <c r="EC800" t="e">
        <v>#N/A</v>
      </c>
    </row>
    <row r="801" spans="1:133" customFormat="1" x14ac:dyDescent="0.25">
      <c r="A801" t="s">
        <v>942</v>
      </c>
      <c r="B801" t="s">
        <v>942</v>
      </c>
      <c r="C801" s="2" t="s">
        <v>942</v>
      </c>
      <c r="DH801" t="e">
        <v>#N/A</v>
      </c>
      <c r="DI801" t="e">
        <v>#N/A</v>
      </c>
      <c r="DJ801" t="e">
        <v>#N/A</v>
      </c>
      <c r="DK801" t="e">
        <v>#N/A</v>
      </c>
      <c r="DL801" t="e">
        <v>#N/A</v>
      </c>
      <c r="DM801" t="e">
        <v>#N/A</v>
      </c>
      <c r="DN801" t="e">
        <v>#N/A</v>
      </c>
      <c r="DO801" t="e">
        <v>#N/A</v>
      </c>
      <c r="DP801" t="e">
        <v>#N/A</v>
      </c>
      <c r="DQ801" t="e">
        <v>#N/A</v>
      </c>
      <c r="DR801" t="e">
        <v>#N/A</v>
      </c>
      <c r="DS801" t="e">
        <v>#N/A</v>
      </c>
      <c r="DT801" t="e">
        <v>#N/A</v>
      </c>
      <c r="DU801" t="e">
        <v>#N/A</v>
      </c>
      <c r="DV801" t="e">
        <v>#N/A</v>
      </c>
      <c r="DW801" t="e">
        <v>#N/A</v>
      </c>
      <c r="DX801" t="e">
        <v>#N/A</v>
      </c>
      <c r="DY801" t="e">
        <v>#N/A</v>
      </c>
      <c r="DZ801" t="e">
        <v>#N/A</v>
      </c>
      <c r="EA801" t="e">
        <v>#N/A</v>
      </c>
      <c r="EB801" t="e">
        <v>#N/A</v>
      </c>
      <c r="EC801" t="e">
        <v>#N/A</v>
      </c>
    </row>
    <row r="802" spans="1:133" customFormat="1" x14ac:dyDescent="0.25">
      <c r="A802" t="s">
        <v>942</v>
      </c>
      <c r="B802" t="s">
        <v>942</v>
      </c>
      <c r="C802" s="2" t="s">
        <v>942</v>
      </c>
      <c r="DH802" t="e">
        <v>#N/A</v>
      </c>
      <c r="DI802" t="e">
        <v>#N/A</v>
      </c>
      <c r="DJ802" t="e">
        <v>#N/A</v>
      </c>
      <c r="DK802" t="e">
        <v>#N/A</v>
      </c>
      <c r="DL802" t="e">
        <v>#N/A</v>
      </c>
      <c r="DM802" t="e">
        <v>#N/A</v>
      </c>
      <c r="DN802" t="e">
        <v>#N/A</v>
      </c>
      <c r="DO802" t="e">
        <v>#N/A</v>
      </c>
      <c r="DP802" t="e">
        <v>#N/A</v>
      </c>
      <c r="DQ802" t="e">
        <v>#N/A</v>
      </c>
      <c r="DR802" t="e">
        <v>#N/A</v>
      </c>
      <c r="DS802" t="e">
        <v>#N/A</v>
      </c>
      <c r="DT802" t="e">
        <v>#N/A</v>
      </c>
      <c r="DU802" t="e">
        <v>#N/A</v>
      </c>
      <c r="DV802" t="e">
        <v>#N/A</v>
      </c>
      <c r="DW802" t="e">
        <v>#N/A</v>
      </c>
      <c r="DX802" t="e">
        <v>#N/A</v>
      </c>
      <c r="DY802" t="e">
        <v>#N/A</v>
      </c>
      <c r="DZ802" t="e">
        <v>#N/A</v>
      </c>
      <c r="EA802" t="e">
        <v>#N/A</v>
      </c>
      <c r="EB802" t="e">
        <v>#N/A</v>
      </c>
      <c r="EC802" t="e">
        <v>#N/A</v>
      </c>
    </row>
    <row r="803" spans="1:133" customFormat="1" x14ac:dyDescent="0.25">
      <c r="A803" t="s">
        <v>942</v>
      </c>
      <c r="B803" t="s">
        <v>942</v>
      </c>
      <c r="C803" s="2" t="s">
        <v>942</v>
      </c>
      <c r="DH803" t="e">
        <v>#N/A</v>
      </c>
      <c r="DI803" t="e">
        <v>#N/A</v>
      </c>
      <c r="DJ803" t="e">
        <v>#N/A</v>
      </c>
      <c r="DK803" t="e">
        <v>#N/A</v>
      </c>
      <c r="DL803" t="e">
        <v>#N/A</v>
      </c>
      <c r="DM803" t="e">
        <v>#N/A</v>
      </c>
      <c r="DN803" t="e">
        <v>#N/A</v>
      </c>
      <c r="DO803" t="e">
        <v>#N/A</v>
      </c>
      <c r="DP803" t="e">
        <v>#N/A</v>
      </c>
      <c r="DQ803" t="e">
        <v>#N/A</v>
      </c>
      <c r="DR803" t="e">
        <v>#N/A</v>
      </c>
      <c r="DS803" t="e">
        <v>#N/A</v>
      </c>
      <c r="DT803" t="e">
        <v>#N/A</v>
      </c>
      <c r="DU803" t="e">
        <v>#N/A</v>
      </c>
      <c r="DV803" t="e">
        <v>#N/A</v>
      </c>
      <c r="DW803" t="e">
        <v>#N/A</v>
      </c>
      <c r="DX803" t="e">
        <v>#N/A</v>
      </c>
      <c r="DY803" t="e">
        <v>#N/A</v>
      </c>
      <c r="DZ803" t="e">
        <v>#N/A</v>
      </c>
      <c r="EA803" t="e">
        <v>#N/A</v>
      </c>
      <c r="EB803" t="e">
        <v>#N/A</v>
      </c>
      <c r="EC803" t="e">
        <v>#N/A</v>
      </c>
    </row>
    <row r="804" spans="1:133" customFormat="1" x14ac:dyDescent="0.25">
      <c r="A804" t="s">
        <v>942</v>
      </c>
      <c r="B804" t="s">
        <v>942</v>
      </c>
      <c r="C804" s="2" t="s">
        <v>942</v>
      </c>
      <c r="DH804" t="e">
        <v>#N/A</v>
      </c>
      <c r="DI804" t="e">
        <v>#N/A</v>
      </c>
      <c r="DJ804" t="e">
        <v>#N/A</v>
      </c>
      <c r="DK804" t="e">
        <v>#N/A</v>
      </c>
      <c r="DL804" t="e">
        <v>#N/A</v>
      </c>
      <c r="DM804" t="e">
        <v>#N/A</v>
      </c>
      <c r="DN804" t="e">
        <v>#N/A</v>
      </c>
      <c r="DO804" t="e">
        <v>#N/A</v>
      </c>
      <c r="DP804" t="e">
        <v>#N/A</v>
      </c>
      <c r="DQ804" t="e">
        <v>#N/A</v>
      </c>
      <c r="DR804" t="e">
        <v>#N/A</v>
      </c>
      <c r="DS804" t="e">
        <v>#N/A</v>
      </c>
      <c r="DT804" t="e">
        <v>#N/A</v>
      </c>
      <c r="DU804" t="e">
        <v>#N/A</v>
      </c>
      <c r="DV804" t="e">
        <v>#N/A</v>
      </c>
      <c r="DW804" t="e">
        <v>#N/A</v>
      </c>
      <c r="DX804" t="e">
        <v>#N/A</v>
      </c>
      <c r="DY804" t="e">
        <v>#N/A</v>
      </c>
      <c r="DZ804" t="e">
        <v>#N/A</v>
      </c>
      <c r="EA804" t="e">
        <v>#N/A</v>
      </c>
      <c r="EB804" t="e">
        <v>#N/A</v>
      </c>
      <c r="EC804" t="e">
        <v>#N/A</v>
      </c>
    </row>
    <row r="805" spans="1:133" customFormat="1" x14ac:dyDescent="0.25">
      <c r="A805" t="s">
        <v>942</v>
      </c>
      <c r="B805" t="s">
        <v>942</v>
      </c>
      <c r="C805" s="2" t="s">
        <v>942</v>
      </c>
      <c r="DH805" t="e">
        <v>#N/A</v>
      </c>
      <c r="DI805" t="e">
        <v>#N/A</v>
      </c>
      <c r="DJ805" t="e">
        <v>#N/A</v>
      </c>
      <c r="DK805" t="e">
        <v>#N/A</v>
      </c>
      <c r="DL805" t="e">
        <v>#N/A</v>
      </c>
      <c r="DM805" t="e">
        <v>#N/A</v>
      </c>
      <c r="DN805" t="e">
        <v>#N/A</v>
      </c>
      <c r="DO805" t="e">
        <v>#N/A</v>
      </c>
      <c r="DP805" t="e">
        <v>#N/A</v>
      </c>
      <c r="DQ805" t="e">
        <v>#N/A</v>
      </c>
      <c r="DR805" t="e">
        <v>#N/A</v>
      </c>
      <c r="DS805" t="e">
        <v>#N/A</v>
      </c>
      <c r="DT805" t="e">
        <v>#N/A</v>
      </c>
      <c r="DU805" t="e">
        <v>#N/A</v>
      </c>
      <c r="DV805" t="e">
        <v>#N/A</v>
      </c>
      <c r="DW805" t="e">
        <v>#N/A</v>
      </c>
      <c r="DX805" t="e">
        <v>#N/A</v>
      </c>
      <c r="DY805" t="e">
        <v>#N/A</v>
      </c>
      <c r="DZ805" t="e">
        <v>#N/A</v>
      </c>
      <c r="EA805" t="e">
        <v>#N/A</v>
      </c>
      <c r="EB805" t="e">
        <v>#N/A</v>
      </c>
      <c r="EC805" t="e">
        <v>#N/A</v>
      </c>
    </row>
    <row r="806" spans="1:133" customFormat="1" x14ac:dyDescent="0.25">
      <c r="A806" t="s">
        <v>942</v>
      </c>
      <c r="B806" t="s">
        <v>942</v>
      </c>
      <c r="C806" s="2" t="s">
        <v>942</v>
      </c>
      <c r="DH806" t="e">
        <v>#N/A</v>
      </c>
      <c r="DI806" t="e">
        <v>#N/A</v>
      </c>
      <c r="DJ806" t="e">
        <v>#N/A</v>
      </c>
      <c r="DK806" t="e">
        <v>#N/A</v>
      </c>
      <c r="DL806" t="e">
        <v>#N/A</v>
      </c>
      <c r="DM806" t="e">
        <v>#N/A</v>
      </c>
      <c r="DN806" t="e">
        <v>#N/A</v>
      </c>
      <c r="DO806" t="e">
        <v>#N/A</v>
      </c>
      <c r="DP806" t="e">
        <v>#N/A</v>
      </c>
      <c r="DQ806" t="e">
        <v>#N/A</v>
      </c>
      <c r="DR806" t="e">
        <v>#N/A</v>
      </c>
      <c r="DS806" t="e">
        <v>#N/A</v>
      </c>
      <c r="DT806" t="e">
        <v>#N/A</v>
      </c>
      <c r="DU806" t="e">
        <v>#N/A</v>
      </c>
      <c r="DV806" t="e">
        <v>#N/A</v>
      </c>
      <c r="DW806" t="e">
        <v>#N/A</v>
      </c>
      <c r="DX806" t="e">
        <v>#N/A</v>
      </c>
      <c r="DY806" t="e">
        <v>#N/A</v>
      </c>
      <c r="DZ806" t="e">
        <v>#N/A</v>
      </c>
      <c r="EA806" t="e">
        <v>#N/A</v>
      </c>
      <c r="EB806" t="e">
        <v>#N/A</v>
      </c>
      <c r="EC806" t="e">
        <v>#N/A</v>
      </c>
    </row>
    <row r="807" spans="1:133" customFormat="1" x14ac:dyDescent="0.25">
      <c r="A807" t="s">
        <v>942</v>
      </c>
      <c r="B807" t="s">
        <v>942</v>
      </c>
      <c r="C807" s="2" t="s">
        <v>942</v>
      </c>
      <c r="DH807" t="e">
        <v>#N/A</v>
      </c>
      <c r="DI807" t="e">
        <v>#N/A</v>
      </c>
      <c r="DJ807" t="e">
        <v>#N/A</v>
      </c>
      <c r="DK807" t="e">
        <v>#N/A</v>
      </c>
      <c r="DL807" t="e">
        <v>#N/A</v>
      </c>
      <c r="DM807" t="e">
        <v>#N/A</v>
      </c>
      <c r="DN807" t="e">
        <v>#N/A</v>
      </c>
      <c r="DO807" t="e">
        <v>#N/A</v>
      </c>
      <c r="DP807" t="e">
        <v>#N/A</v>
      </c>
      <c r="DQ807" t="e">
        <v>#N/A</v>
      </c>
      <c r="DR807" t="e">
        <v>#N/A</v>
      </c>
      <c r="DS807" t="e">
        <v>#N/A</v>
      </c>
      <c r="DT807" t="e">
        <v>#N/A</v>
      </c>
      <c r="DU807" t="e">
        <v>#N/A</v>
      </c>
      <c r="DV807" t="e">
        <v>#N/A</v>
      </c>
      <c r="DW807" t="e">
        <v>#N/A</v>
      </c>
      <c r="DX807" t="e">
        <v>#N/A</v>
      </c>
      <c r="DY807" t="e">
        <v>#N/A</v>
      </c>
      <c r="DZ807" t="e">
        <v>#N/A</v>
      </c>
      <c r="EA807" t="e">
        <v>#N/A</v>
      </c>
      <c r="EB807" t="e">
        <v>#N/A</v>
      </c>
      <c r="EC807" t="e">
        <v>#N/A</v>
      </c>
    </row>
    <row r="808" spans="1:133" customFormat="1" x14ac:dyDescent="0.25">
      <c r="A808" t="s">
        <v>942</v>
      </c>
      <c r="B808" t="s">
        <v>942</v>
      </c>
      <c r="C808" s="2" t="s">
        <v>942</v>
      </c>
      <c r="DH808" t="e">
        <v>#N/A</v>
      </c>
      <c r="DI808" t="e">
        <v>#N/A</v>
      </c>
      <c r="DJ808" t="e">
        <v>#N/A</v>
      </c>
      <c r="DK808" t="e">
        <v>#N/A</v>
      </c>
      <c r="DL808" t="e">
        <v>#N/A</v>
      </c>
      <c r="DM808" t="e">
        <v>#N/A</v>
      </c>
      <c r="DN808" t="e">
        <v>#N/A</v>
      </c>
      <c r="DO808" t="e">
        <v>#N/A</v>
      </c>
      <c r="DP808" t="e">
        <v>#N/A</v>
      </c>
      <c r="DQ808" t="e">
        <v>#N/A</v>
      </c>
      <c r="DR808" t="e">
        <v>#N/A</v>
      </c>
      <c r="DS808" t="e">
        <v>#N/A</v>
      </c>
      <c r="DT808" t="e">
        <v>#N/A</v>
      </c>
      <c r="DU808" t="e">
        <v>#N/A</v>
      </c>
      <c r="DV808" t="e">
        <v>#N/A</v>
      </c>
      <c r="DW808" t="e">
        <v>#N/A</v>
      </c>
      <c r="DX808" t="e">
        <v>#N/A</v>
      </c>
      <c r="DY808" t="e">
        <v>#N/A</v>
      </c>
      <c r="DZ808" t="e">
        <v>#N/A</v>
      </c>
      <c r="EA808" t="e">
        <v>#N/A</v>
      </c>
      <c r="EB808" t="e">
        <v>#N/A</v>
      </c>
      <c r="EC808" t="e">
        <v>#N/A</v>
      </c>
    </row>
    <row r="809" spans="1:133" customFormat="1" x14ac:dyDescent="0.25">
      <c r="A809" t="s">
        <v>942</v>
      </c>
      <c r="B809" t="s">
        <v>942</v>
      </c>
      <c r="C809" s="2" t="s">
        <v>942</v>
      </c>
      <c r="DH809" t="e">
        <v>#N/A</v>
      </c>
      <c r="DI809" t="e">
        <v>#N/A</v>
      </c>
      <c r="DJ809" t="e">
        <v>#N/A</v>
      </c>
      <c r="DK809" t="e">
        <v>#N/A</v>
      </c>
      <c r="DL809" t="e">
        <v>#N/A</v>
      </c>
      <c r="DM809" t="e">
        <v>#N/A</v>
      </c>
      <c r="DN809" t="e">
        <v>#N/A</v>
      </c>
      <c r="DO809" t="e">
        <v>#N/A</v>
      </c>
      <c r="DP809" t="e">
        <v>#N/A</v>
      </c>
      <c r="DQ809" t="e">
        <v>#N/A</v>
      </c>
      <c r="DR809" t="e">
        <v>#N/A</v>
      </c>
      <c r="DS809" t="e">
        <v>#N/A</v>
      </c>
      <c r="DT809" t="e">
        <v>#N/A</v>
      </c>
      <c r="DU809" t="e">
        <v>#N/A</v>
      </c>
      <c r="DV809" t="e">
        <v>#N/A</v>
      </c>
      <c r="DW809" t="e">
        <v>#N/A</v>
      </c>
      <c r="DX809" t="e">
        <v>#N/A</v>
      </c>
      <c r="DY809" t="e">
        <v>#N/A</v>
      </c>
      <c r="DZ809" t="e">
        <v>#N/A</v>
      </c>
      <c r="EA809" t="e">
        <v>#N/A</v>
      </c>
      <c r="EB809" t="e">
        <v>#N/A</v>
      </c>
      <c r="EC809" t="e">
        <v>#N/A</v>
      </c>
    </row>
    <row r="810" spans="1:133" customFormat="1" x14ac:dyDescent="0.25">
      <c r="A810" t="s">
        <v>942</v>
      </c>
      <c r="B810" t="s">
        <v>942</v>
      </c>
      <c r="C810" s="2" t="s">
        <v>942</v>
      </c>
      <c r="DH810" t="e">
        <v>#N/A</v>
      </c>
      <c r="DI810" t="e">
        <v>#N/A</v>
      </c>
      <c r="DJ810" t="e">
        <v>#N/A</v>
      </c>
      <c r="DK810" t="e">
        <v>#N/A</v>
      </c>
      <c r="DL810" t="e">
        <v>#N/A</v>
      </c>
      <c r="DM810" t="e">
        <v>#N/A</v>
      </c>
      <c r="DN810" t="e">
        <v>#N/A</v>
      </c>
      <c r="DO810" t="e">
        <v>#N/A</v>
      </c>
      <c r="DP810" t="e">
        <v>#N/A</v>
      </c>
      <c r="DQ810" t="e">
        <v>#N/A</v>
      </c>
      <c r="DR810" t="e">
        <v>#N/A</v>
      </c>
      <c r="DS810" t="e">
        <v>#N/A</v>
      </c>
      <c r="DT810" t="e">
        <v>#N/A</v>
      </c>
      <c r="DU810" t="e">
        <v>#N/A</v>
      </c>
      <c r="DV810" t="e">
        <v>#N/A</v>
      </c>
      <c r="DW810" t="e">
        <v>#N/A</v>
      </c>
      <c r="DX810" t="e">
        <v>#N/A</v>
      </c>
      <c r="DY810" t="e">
        <v>#N/A</v>
      </c>
      <c r="DZ810" t="e">
        <v>#N/A</v>
      </c>
      <c r="EA810" t="e">
        <v>#N/A</v>
      </c>
      <c r="EB810" t="e">
        <v>#N/A</v>
      </c>
      <c r="EC810" t="e">
        <v>#N/A</v>
      </c>
    </row>
    <row r="811" spans="1:133" customFormat="1" x14ac:dyDescent="0.25">
      <c r="A811" t="s">
        <v>942</v>
      </c>
      <c r="B811" t="s">
        <v>942</v>
      </c>
      <c r="C811" s="2" t="s">
        <v>942</v>
      </c>
      <c r="DH811" t="e">
        <v>#N/A</v>
      </c>
      <c r="DI811" t="e">
        <v>#N/A</v>
      </c>
      <c r="DJ811" t="e">
        <v>#N/A</v>
      </c>
      <c r="DK811" t="e">
        <v>#N/A</v>
      </c>
      <c r="DL811" t="e">
        <v>#N/A</v>
      </c>
      <c r="DM811" t="e">
        <v>#N/A</v>
      </c>
      <c r="DN811" t="e">
        <v>#N/A</v>
      </c>
      <c r="DO811" t="e">
        <v>#N/A</v>
      </c>
      <c r="DP811" t="e">
        <v>#N/A</v>
      </c>
      <c r="DQ811" t="e">
        <v>#N/A</v>
      </c>
      <c r="DR811" t="e">
        <v>#N/A</v>
      </c>
      <c r="DS811" t="e">
        <v>#N/A</v>
      </c>
      <c r="DT811" t="e">
        <v>#N/A</v>
      </c>
      <c r="DU811" t="e">
        <v>#N/A</v>
      </c>
      <c r="DV811" t="e">
        <v>#N/A</v>
      </c>
      <c r="DW811" t="e">
        <v>#N/A</v>
      </c>
      <c r="DX811" t="e">
        <v>#N/A</v>
      </c>
      <c r="DY811" t="e">
        <v>#N/A</v>
      </c>
      <c r="DZ811" t="e">
        <v>#N/A</v>
      </c>
      <c r="EA811" t="e">
        <v>#N/A</v>
      </c>
      <c r="EB811" t="e">
        <v>#N/A</v>
      </c>
      <c r="EC811" t="e">
        <v>#N/A</v>
      </c>
    </row>
    <row r="812" spans="1:133" customFormat="1" x14ac:dyDescent="0.25">
      <c r="A812" t="s">
        <v>942</v>
      </c>
      <c r="B812" t="s">
        <v>942</v>
      </c>
      <c r="C812" s="2" t="s">
        <v>942</v>
      </c>
      <c r="DH812" t="e">
        <v>#N/A</v>
      </c>
      <c r="DI812" t="e">
        <v>#N/A</v>
      </c>
      <c r="DJ812" t="e">
        <v>#N/A</v>
      </c>
      <c r="DK812" t="e">
        <v>#N/A</v>
      </c>
      <c r="DL812" t="e">
        <v>#N/A</v>
      </c>
      <c r="DM812" t="e">
        <v>#N/A</v>
      </c>
      <c r="DN812" t="e">
        <v>#N/A</v>
      </c>
      <c r="DO812" t="e">
        <v>#N/A</v>
      </c>
      <c r="DP812" t="e">
        <v>#N/A</v>
      </c>
      <c r="DQ812" t="e">
        <v>#N/A</v>
      </c>
      <c r="DR812" t="e">
        <v>#N/A</v>
      </c>
      <c r="DS812" t="e">
        <v>#N/A</v>
      </c>
      <c r="DT812" t="e">
        <v>#N/A</v>
      </c>
      <c r="DU812" t="e">
        <v>#N/A</v>
      </c>
      <c r="DV812" t="e">
        <v>#N/A</v>
      </c>
      <c r="DW812" t="e">
        <v>#N/A</v>
      </c>
      <c r="DX812" t="e">
        <v>#N/A</v>
      </c>
      <c r="DY812" t="e">
        <v>#N/A</v>
      </c>
      <c r="DZ812" t="e">
        <v>#N/A</v>
      </c>
      <c r="EA812" t="e">
        <v>#N/A</v>
      </c>
      <c r="EB812" t="e">
        <v>#N/A</v>
      </c>
      <c r="EC812" t="e">
        <v>#N/A</v>
      </c>
    </row>
    <row r="813" spans="1:133" customFormat="1" x14ac:dyDescent="0.25">
      <c r="A813" t="s">
        <v>942</v>
      </c>
      <c r="B813" t="s">
        <v>942</v>
      </c>
      <c r="C813" s="2" t="s">
        <v>942</v>
      </c>
      <c r="DH813" t="e">
        <v>#N/A</v>
      </c>
      <c r="DI813" t="e">
        <v>#N/A</v>
      </c>
      <c r="DJ813" t="e">
        <v>#N/A</v>
      </c>
      <c r="DK813" t="e">
        <v>#N/A</v>
      </c>
      <c r="DL813" t="e">
        <v>#N/A</v>
      </c>
      <c r="DM813" t="e">
        <v>#N/A</v>
      </c>
      <c r="DN813" t="e">
        <v>#N/A</v>
      </c>
      <c r="DO813" t="e">
        <v>#N/A</v>
      </c>
      <c r="DP813" t="e">
        <v>#N/A</v>
      </c>
      <c r="DQ813" t="e">
        <v>#N/A</v>
      </c>
      <c r="DR813" t="e">
        <v>#N/A</v>
      </c>
      <c r="DS813" t="e">
        <v>#N/A</v>
      </c>
      <c r="DT813" t="e">
        <v>#N/A</v>
      </c>
      <c r="DU813" t="e">
        <v>#N/A</v>
      </c>
      <c r="DV813" t="e">
        <v>#N/A</v>
      </c>
      <c r="DW813" t="e">
        <v>#N/A</v>
      </c>
      <c r="DX813" t="e">
        <v>#N/A</v>
      </c>
      <c r="DY813" t="e">
        <v>#N/A</v>
      </c>
      <c r="DZ813" t="e">
        <v>#N/A</v>
      </c>
      <c r="EA813" t="e">
        <v>#N/A</v>
      </c>
      <c r="EB813" t="e">
        <v>#N/A</v>
      </c>
      <c r="EC813" t="e">
        <v>#N/A</v>
      </c>
    </row>
    <row r="814" spans="1:133" customFormat="1" x14ac:dyDescent="0.25">
      <c r="A814" t="s">
        <v>942</v>
      </c>
      <c r="B814" t="s">
        <v>942</v>
      </c>
      <c r="C814" s="2" t="s">
        <v>942</v>
      </c>
      <c r="DH814" t="e">
        <v>#N/A</v>
      </c>
      <c r="DI814" t="e">
        <v>#N/A</v>
      </c>
      <c r="DJ814" t="e">
        <v>#N/A</v>
      </c>
      <c r="DK814" t="e">
        <v>#N/A</v>
      </c>
      <c r="DL814" t="e">
        <v>#N/A</v>
      </c>
      <c r="DM814" t="e">
        <v>#N/A</v>
      </c>
      <c r="DN814" t="e">
        <v>#N/A</v>
      </c>
      <c r="DO814" t="e">
        <v>#N/A</v>
      </c>
      <c r="DP814" t="e">
        <v>#N/A</v>
      </c>
      <c r="DQ814" t="e">
        <v>#N/A</v>
      </c>
      <c r="DR814" t="e">
        <v>#N/A</v>
      </c>
      <c r="DS814" t="e">
        <v>#N/A</v>
      </c>
      <c r="DT814" t="e">
        <v>#N/A</v>
      </c>
      <c r="DU814" t="e">
        <v>#N/A</v>
      </c>
      <c r="DV814" t="e">
        <v>#N/A</v>
      </c>
      <c r="DW814" t="e">
        <v>#N/A</v>
      </c>
      <c r="DX814" t="e">
        <v>#N/A</v>
      </c>
      <c r="DY814" t="e">
        <v>#N/A</v>
      </c>
      <c r="DZ814" t="e">
        <v>#N/A</v>
      </c>
      <c r="EA814" t="e">
        <v>#N/A</v>
      </c>
      <c r="EB814" t="e">
        <v>#N/A</v>
      </c>
      <c r="EC814" t="e">
        <v>#N/A</v>
      </c>
    </row>
    <row r="815" spans="1:133" customFormat="1" x14ac:dyDescent="0.25">
      <c r="A815" t="s">
        <v>942</v>
      </c>
      <c r="B815" t="s">
        <v>942</v>
      </c>
      <c r="C815" s="2" t="s">
        <v>942</v>
      </c>
      <c r="DH815" t="e">
        <v>#N/A</v>
      </c>
      <c r="DI815" t="e">
        <v>#N/A</v>
      </c>
      <c r="DJ815" t="e">
        <v>#N/A</v>
      </c>
      <c r="DK815" t="e">
        <v>#N/A</v>
      </c>
      <c r="DL815" t="e">
        <v>#N/A</v>
      </c>
      <c r="DM815" t="e">
        <v>#N/A</v>
      </c>
      <c r="DN815" t="e">
        <v>#N/A</v>
      </c>
      <c r="DO815" t="e">
        <v>#N/A</v>
      </c>
      <c r="DP815" t="e">
        <v>#N/A</v>
      </c>
      <c r="DQ815" t="e">
        <v>#N/A</v>
      </c>
      <c r="DR815" t="e">
        <v>#N/A</v>
      </c>
      <c r="DS815" t="e">
        <v>#N/A</v>
      </c>
      <c r="DT815" t="e">
        <v>#N/A</v>
      </c>
      <c r="DU815" t="e">
        <v>#N/A</v>
      </c>
      <c r="DV815" t="e">
        <v>#N/A</v>
      </c>
      <c r="DW815" t="e">
        <v>#N/A</v>
      </c>
      <c r="DX815" t="e">
        <v>#N/A</v>
      </c>
      <c r="DY815" t="e">
        <v>#N/A</v>
      </c>
      <c r="DZ815" t="e">
        <v>#N/A</v>
      </c>
      <c r="EA815" t="e">
        <v>#N/A</v>
      </c>
      <c r="EB815" t="e">
        <v>#N/A</v>
      </c>
      <c r="EC815" t="e">
        <v>#N/A</v>
      </c>
    </row>
    <row r="816" spans="1:133" customFormat="1" x14ac:dyDescent="0.25">
      <c r="A816" t="s">
        <v>942</v>
      </c>
      <c r="B816" t="s">
        <v>942</v>
      </c>
      <c r="C816" s="2" t="s">
        <v>942</v>
      </c>
      <c r="DH816" t="e">
        <v>#N/A</v>
      </c>
      <c r="DI816" t="e">
        <v>#N/A</v>
      </c>
      <c r="DJ816" t="e">
        <v>#N/A</v>
      </c>
      <c r="DK816" t="e">
        <v>#N/A</v>
      </c>
      <c r="DL816" t="e">
        <v>#N/A</v>
      </c>
      <c r="DM816" t="e">
        <v>#N/A</v>
      </c>
      <c r="DN816" t="e">
        <v>#N/A</v>
      </c>
      <c r="DO816" t="e">
        <v>#N/A</v>
      </c>
      <c r="DP816" t="e">
        <v>#N/A</v>
      </c>
      <c r="DQ816" t="e">
        <v>#N/A</v>
      </c>
      <c r="DR816" t="e">
        <v>#N/A</v>
      </c>
      <c r="DS816" t="e">
        <v>#N/A</v>
      </c>
      <c r="DT816" t="e">
        <v>#N/A</v>
      </c>
      <c r="DU816" t="e">
        <v>#N/A</v>
      </c>
      <c r="DV816" t="e">
        <v>#N/A</v>
      </c>
      <c r="DW816" t="e">
        <v>#N/A</v>
      </c>
      <c r="DX816" t="e">
        <v>#N/A</v>
      </c>
      <c r="DY816" t="e">
        <v>#N/A</v>
      </c>
      <c r="DZ816" t="e">
        <v>#N/A</v>
      </c>
      <c r="EA816" t="e">
        <v>#N/A</v>
      </c>
      <c r="EB816" t="e">
        <v>#N/A</v>
      </c>
      <c r="EC816" t="e">
        <v>#N/A</v>
      </c>
    </row>
    <row r="817" spans="1:133" customFormat="1" x14ac:dyDescent="0.25">
      <c r="A817" t="s">
        <v>942</v>
      </c>
      <c r="B817" t="s">
        <v>942</v>
      </c>
      <c r="C817" s="2" t="s">
        <v>942</v>
      </c>
      <c r="DH817" t="e">
        <v>#N/A</v>
      </c>
      <c r="DI817" t="e">
        <v>#N/A</v>
      </c>
      <c r="DJ817" t="e">
        <v>#N/A</v>
      </c>
      <c r="DK817" t="e">
        <v>#N/A</v>
      </c>
      <c r="DL817" t="e">
        <v>#N/A</v>
      </c>
      <c r="DM817" t="e">
        <v>#N/A</v>
      </c>
      <c r="DN817" t="e">
        <v>#N/A</v>
      </c>
      <c r="DO817" t="e">
        <v>#N/A</v>
      </c>
      <c r="DP817" t="e">
        <v>#N/A</v>
      </c>
      <c r="DQ817" t="e">
        <v>#N/A</v>
      </c>
      <c r="DR817" t="e">
        <v>#N/A</v>
      </c>
      <c r="DS817" t="e">
        <v>#N/A</v>
      </c>
      <c r="DT817" t="e">
        <v>#N/A</v>
      </c>
      <c r="DU817" t="e">
        <v>#N/A</v>
      </c>
      <c r="DV817" t="e">
        <v>#N/A</v>
      </c>
      <c r="DW817" t="e">
        <v>#N/A</v>
      </c>
      <c r="DX817" t="e">
        <v>#N/A</v>
      </c>
      <c r="DY817" t="e">
        <v>#N/A</v>
      </c>
      <c r="DZ817" t="e">
        <v>#N/A</v>
      </c>
      <c r="EA817" t="e">
        <v>#N/A</v>
      </c>
      <c r="EB817" t="e">
        <v>#N/A</v>
      </c>
      <c r="EC817" t="e">
        <v>#N/A</v>
      </c>
    </row>
    <row r="818" spans="1:133" customFormat="1" x14ac:dyDescent="0.25">
      <c r="A818" t="s">
        <v>942</v>
      </c>
      <c r="B818" t="s">
        <v>942</v>
      </c>
      <c r="C818" s="2" t="s">
        <v>942</v>
      </c>
      <c r="DH818" t="e">
        <v>#N/A</v>
      </c>
      <c r="DI818" t="e">
        <v>#N/A</v>
      </c>
      <c r="DJ818" t="e">
        <v>#N/A</v>
      </c>
      <c r="DK818" t="e">
        <v>#N/A</v>
      </c>
      <c r="DL818" t="e">
        <v>#N/A</v>
      </c>
      <c r="DM818" t="e">
        <v>#N/A</v>
      </c>
      <c r="DN818" t="e">
        <v>#N/A</v>
      </c>
      <c r="DO818" t="e">
        <v>#N/A</v>
      </c>
      <c r="DP818" t="e">
        <v>#N/A</v>
      </c>
      <c r="DQ818" t="e">
        <v>#N/A</v>
      </c>
      <c r="DR818" t="e">
        <v>#N/A</v>
      </c>
      <c r="DS818" t="e">
        <v>#N/A</v>
      </c>
      <c r="DT818" t="e">
        <v>#N/A</v>
      </c>
      <c r="DU818" t="e">
        <v>#N/A</v>
      </c>
      <c r="DV818" t="e">
        <v>#N/A</v>
      </c>
      <c r="DW818" t="e">
        <v>#N/A</v>
      </c>
      <c r="DX818" t="e">
        <v>#N/A</v>
      </c>
      <c r="DY818" t="e">
        <v>#N/A</v>
      </c>
      <c r="DZ818" t="e">
        <v>#N/A</v>
      </c>
      <c r="EA818" t="e">
        <v>#N/A</v>
      </c>
      <c r="EB818" t="e">
        <v>#N/A</v>
      </c>
      <c r="EC818" t="e">
        <v>#N/A</v>
      </c>
    </row>
    <row r="819" spans="1:133" customFormat="1" x14ac:dyDescent="0.25">
      <c r="A819" t="s">
        <v>942</v>
      </c>
      <c r="B819" t="s">
        <v>942</v>
      </c>
      <c r="C819" s="2" t="s">
        <v>942</v>
      </c>
      <c r="DH819" t="e">
        <v>#N/A</v>
      </c>
      <c r="DI819" t="e">
        <v>#N/A</v>
      </c>
      <c r="DJ819" t="e">
        <v>#N/A</v>
      </c>
      <c r="DK819" t="e">
        <v>#N/A</v>
      </c>
      <c r="DL819" t="e">
        <v>#N/A</v>
      </c>
      <c r="DM819" t="e">
        <v>#N/A</v>
      </c>
      <c r="DN819" t="e">
        <v>#N/A</v>
      </c>
      <c r="DO819" t="e">
        <v>#N/A</v>
      </c>
      <c r="DP819" t="e">
        <v>#N/A</v>
      </c>
      <c r="DQ819" t="e">
        <v>#N/A</v>
      </c>
      <c r="DR819" t="e">
        <v>#N/A</v>
      </c>
      <c r="DS819" t="e">
        <v>#N/A</v>
      </c>
      <c r="DT819" t="e">
        <v>#N/A</v>
      </c>
      <c r="DU819" t="e">
        <v>#N/A</v>
      </c>
      <c r="DV819" t="e">
        <v>#N/A</v>
      </c>
      <c r="DW819" t="e">
        <v>#N/A</v>
      </c>
      <c r="DX819" t="e">
        <v>#N/A</v>
      </c>
      <c r="DY819" t="e">
        <v>#N/A</v>
      </c>
      <c r="DZ819" t="e">
        <v>#N/A</v>
      </c>
      <c r="EA819" t="e">
        <v>#N/A</v>
      </c>
      <c r="EB819" t="e">
        <v>#N/A</v>
      </c>
      <c r="EC819" t="e">
        <v>#N/A</v>
      </c>
    </row>
    <row r="820" spans="1:133" customFormat="1" x14ac:dyDescent="0.25">
      <c r="A820" t="s">
        <v>942</v>
      </c>
      <c r="B820" t="s">
        <v>942</v>
      </c>
      <c r="C820" s="2" t="s">
        <v>942</v>
      </c>
      <c r="DH820" t="e">
        <v>#N/A</v>
      </c>
      <c r="DI820" t="e">
        <v>#N/A</v>
      </c>
      <c r="DJ820" t="e">
        <v>#N/A</v>
      </c>
      <c r="DK820" t="e">
        <v>#N/A</v>
      </c>
      <c r="DL820" t="e">
        <v>#N/A</v>
      </c>
      <c r="DM820" t="e">
        <v>#N/A</v>
      </c>
      <c r="DN820" t="e">
        <v>#N/A</v>
      </c>
      <c r="DO820" t="e">
        <v>#N/A</v>
      </c>
      <c r="DP820" t="e">
        <v>#N/A</v>
      </c>
      <c r="DQ820" t="e">
        <v>#N/A</v>
      </c>
      <c r="DR820" t="e">
        <v>#N/A</v>
      </c>
      <c r="DS820" t="e">
        <v>#N/A</v>
      </c>
      <c r="DT820" t="e">
        <v>#N/A</v>
      </c>
      <c r="DU820" t="e">
        <v>#N/A</v>
      </c>
      <c r="DV820" t="e">
        <v>#N/A</v>
      </c>
      <c r="DW820" t="e">
        <v>#N/A</v>
      </c>
      <c r="DX820" t="e">
        <v>#N/A</v>
      </c>
      <c r="DY820" t="e">
        <v>#N/A</v>
      </c>
      <c r="DZ820" t="e">
        <v>#N/A</v>
      </c>
      <c r="EA820" t="e">
        <v>#N/A</v>
      </c>
      <c r="EB820" t="e">
        <v>#N/A</v>
      </c>
      <c r="EC820" t="e">
        <v>#N/A</v>
      </c>
    </row>
    <row r="821" spans="1:133" customFormat="1" x14ac:dyDescent="0.25">
      <c r="A821" t="s">
        <v>942</v>
      </c>
      <c r="B821" t="s">
        <v>942</v>
      </c>
      <c r="C821" s="2" t="s">
        <v>942</v>
      </c>
      <c r="DH821" t="e">
        <v>#N/A</v>
      </c>
      <c r="DI821" t="e">
        <v>#N/A</v>
      </c>
      <c r="DJ821" t="e">
        <v>#N/A</v>
      </c>
      <c r="DK821" t="e">
        <v>#N/A</v>
      </c>
      <c r="DL821" t="e">
        <v>#N/A</v>
      </c>
      <c r="DM821" t="e">
        <v>#N/A</v>
      </c>
      <c r="DN821" t="e">
        <v>#N/A</v>
      </c>
      <c r="DO821" t="e">
        <v>#N/A</v>
      </c>
      <c r="DP821" t="e">
        <v>#N/A</v>
      </c>
      <c r="DQ821" t="e">
        <v>#N/A</v>
      </c>
      <c r="DR821" t="e">
        <v>#N/A</v>
      </c>
      <c r="DS821" t="e">
        <v>#N/A</v>
      </c>
      <c r="DT821" t="e">
        <v>#N/A</v>
      </c>
      <c r="DU821" t="e">
        <v>#N/A</v>
      </c>
      <c r="DV821" t="e">
        <v>#N/A</v>
      </c>
      <c r="DW821" t="e">
        <v>#N/A</v>
      </c>
      <c r="DX821" t="e">
        <v>#N/A</v>
      </c>
      <c r="DY821" t="e">
        <v>#N/A</v>
      </c>
      <c r="DZ821" t="e">
        <v>#N/A</v>
      </c>
      <c r="EA821" t="e">
        <v>#N/A</v>
      </c>
      <c r="EB821" t="e">
        <v>#N/A</v>
      </c>
      <c r="EC821" t="e">
        <v>#N/A</v>
      </c>
    </row>
    <row r="822" spans="1:133" customFormat="1" x14ac:dyDescent="0.25">
      <c r="A822" t="s">
        <v>942</v>
      </c>
      <c r="B822" t="s">
        <v>942</v>
      </c>
      <c r="C822" s="2" t="s">
        <v>942</v>
      </c>
      <c r="DH822" t="e">
        <v>#N/A</v>
      </c>
      <c r="DI822" t="e">
        <v>#N/A</v>
      </c>
      <c r="DJ822" t="e">
        <v>#N/A</v>
      </c>
      <c r="DK822" t="e">
        <v>#N/A</v>
      </c>
      <c r="DL822" t="e">
        <v>#N/A</v>
      </c>
      <c r="DM822" t="e">
        <v>#N/A</v>
      </c>
      <c r="DN822" t="e">
        <v>#N/A</v>
      </c>
      <c r="DO822" t="e">
        <v>#N/A</v>
      </c>
      <c r="DP822" t="e">
        <v>#N/A</v>
      </c>
      <c r="DQ822" t="e">
        <v>#N/A</v>
      </c>
      <c r="DR822" t="e">
        <v>#N/A</v>
      </c>
      <c r="DS822" t="e">
        <v>#N/A</v>
      </c>
      <c r="DT822" t="e">
        <v>#N/A</v>
      </c>
      <c r="DU822" t="e">
        <v>#N/A</v>
      </c>
      <c r="DV822" t="e">
        <v>#N/A</v>
      </c>
      <c r="DW822" t="e">
        <v>#N/A</v>
      </c>
      <c r="DX822" t="e">
        <v>#N/A</v>
      </c>
      <c r="DY822" t="e">
        <v>#N/A</v>
      </c>
      <c r="DZ822" t="e">
        <v>#N/A</v>
      </c>
      <c r="EA822" t="e">
        <v>#N/A</v>
      </c>
      <c r="EB822" t="e">
        <v>#N/A</v>
      </c>
      <c r="EC822" t="e">
        <v>#N/A</v>
      </c>
    </row>
    <row r="823" spans="1:133" customFormat="1" x14ac:dyDescent="0.25">
      <c r="A823" t="s">
        <v>942</v>
      </c>
      <c r="B823" t="s">
        <v>942</v>
      </c>
      <c r="C823" s="2" t="s">
        <v>942</v>
      </c>
      <c r="DH823" t="e">
        <v>#N/A</v>
      </c>
      <c r="DI823" t="e">
        <v>#N/A</v>
      </c>
      <c r="DJ823" t="e">
        <v>#N/A</v>
      </c>
      <c r="DK823" t="e">
        <v>#N/A</v>
      </c>
      <c r="DL823" t="e">
        <v>#N/A</v>
      </c>
      <c r="DM823" t="e">
        <v>#N/A</v>
      </c>
      <c r="DN823" t="e">
        <v>#N/A</v>
      </c>
      <c r="DO823" t="e">
        <v>#N/A</v>
      </c>
      <c r="DP823" t="e">
        <v>#N/A</v>
      </c>
      <c r="DQ823" t="e">
        <v>#N/A</v>
      </c>
      <c r="DR823" t="e">
        <v>#N/A</v>
      </c>
      <c r="DS823" t="e">
        <v>#N/A</v>
      </c>
      <c r="DT823" t="e">
        <v>#N/A</v>
      </c>
      <c r="DU823" t="e">
        <v>#N/A</v>
      </c>
      <c r="DV823" t="e">
        <v>#N/A</v>
      </c>
      <c r="DW823" t="e">
        <v>#N/A</v>
      </c>
      <c r="DX823" t="e">
        <v>#N/A</v>
      </c>
      <c r="DY823" t="e">
        <v>#N/A</v>
      </c>
      <c r="DZ823" t="e">
        <v>#N/A</v>
      </c>
      <c r="EA823" t="e">
        <v>#N/A</v>
      </c>
      <c r="EB823" t="e">
        <v>#N/A</v>
      </c>
      <c r="EC823" t="e">
        <v>#N/A</v>
      </c>
    </row>
    <row r="824" spans="1:133" customFormat="1" x14ac:dyDescent="0.25">
      <c r="A824" t="s">
        <v>942</v>
      </c>
      <c r="B824" t="s">
        <v>942</v>
      </c>
      <c r="C824" s="2" t="s">
        <v>942</v>
      </c>
      <c r="DH824" t="e">
        <v>#N/A</v>
      </c>
      <c r="DI824" t="e">
        <v>#N/A</v>
      </c>
      <c r="DJ824" t="e">
        <v>#N/A</v>
      </c>
      <c r="DK824" t="e">
        <v>#N/A</v>
      </c>
      <c r="DL824" t="e">
        <v>#N/A</v>
      </c>
      <c r="DM824" t="e">
        <v>#N/A</v>
      </c>
      <c r="DN824" t="e">
        <v>#N/A</v>
      </c>
      <c r="DO824" t="e">
        <v>#N/A</v>
      </c>
      <c r="DP824" t="e">
        <v>#N/A</v>
      </c>
      <c r="DQ824" t="e">
        <v>#N/A</v>
      </c>
      <c r="DR824" t="e">
        <v>#N/A</v>
      </c>
      <c r="DS824" t="e">
        <v>#N/A</v>
      </c>
      <c r="DT824" t="e">
        <v>#N/A</v>
      </c>
      <c r="DU824" t="e">
        <v>#N/A</v>
      </c>
      <c r="DV824" t="e">
        <v>#N/A</v>
      </c>
      <c r="DW824" t="e">
        <v>#N/A</v>
      </c>
      <c r="DX824" t="e">
        <v>#N/A</v>
      </c>
      <c r="DY824" t="e">
        <v>#N/A</v>
      </c>
      <c r="DZ824" t="e">
        <v>#N/A</v>
      </c>
      <c r="EA824" t="e">
        <v>#N/A</v>
      </c>
      <c r="EB824" t="e">
        <v>#N/A</v>
      </c>
      <c r="EC824" t="e">
        <v>#N/A</v>
      </c>
    </row>
    <row r="825" spans="1:133" customFormat="1" x14ac:dyDescent="0.25">
      <c r="A825" t="s">
        <v>942</v>
      </c>
      <c r="B825" t="s">
        <v>942</v>
      </c>
      <c r="C825" s="2" t="s">
        <v>942</v>
      </c>
      <c r="DH825" t="e">
        <v>#N/A</v>
      </c>
      <c r="DI825" t="e">
        <v>#N/A</v>
      </c>
      <c r="DJ825" t="e">
        <v>#N/A</v>
      </c>
      <c r="DK825" t="e">
        <v>#N/A</v>
      </c>
      <c r="DL825" t="e">
        <v>#N/A</v>
      </c>
      <c r="DM825" t="e">
        <v>#N/A</v>
      </c>
      <c r="DN825" t="e">
        <v>#N/A</v>
      </c>
      <c r="DO825" t="e">
        <v>#N/A</v>
      </c>
      <c r="DP825" t="e">
        <v>#N/A</v>
      </c>
      <c r="DQ825" t="e">
        <v>#N/A</v>
      </c>
      <c r="DR825" t="e">
        <v>#N/A</v>
      </c>
      <c r="DS825" t="e">
        <v>#N/A</v>
      </c>
      <c r="DT825" t="e">
        <v>#N/A</v>
      </c>
      <c r="DU825" t="e">
        <v>#N/A</v>
      </c>
      <c r="DV825" t="e">
        <v>#N/A</v>
      </c>
      <c r="DW825" t="e">
        <v>#N/A</v>
      </c>
      <c r="DX825" t="e">
        <v>#N/A</v>
      </c>
      <c r="DY825" t="e">
        <v>#N/A</v>
      </c>
      <c r="DZ825" t="e">
        <v>#N/A</v>
      </c>
      <c r="EA825" t="e">
        <v>#N/A</v>
      </c>
      <c r="EB825" t="e">
        <v>#N/A</v>
      </c>
      <c r="EC825" t="e">
        <v>#N/A</v>
      </c>
    </row>
    <row r="826" spans="1:133" customFormat="1" x14ac:dyDescent="0.25">
      <c r="A826" t="s">
        <v>942</v>
      </c>
      <c r="B826" t="s">
        <v>942</v>
      </c>
      <c r="C826" s="2" t="s">
        <v>942</v>
      </c>
      <c r="DH826" t="e">
        <v>#N/A</v>
      </c>
      <c r="DI826" t="e">
        <v>#N/A</v>
      </c>
      <c r="DJ826" t="e">
        <v>#N/A</v>
      </c>
      <c r="DK826" t="e">
        <v>#N/A</v>
      </c>
      <c r="DL826" t="e">
        <v>#N/A</v>
      </c>
      <c r="DM826" t="e">
        <v>#N/A</v>
      </c>
      <c r="DN826" t="e">
        <v>#N/A</v>
      </c>
      <c r="DO826" t="e">
        <v>#N/A</v>
      </c>
      <c r="DP826" t="e">
        <v>#N/A</v>
      </c>
      <c r="DQ826" t="e">
        <v>#N/A</v>
      </c>
      <c r="DR826" t="e">
        <v>#N/A</v>
      </c>
      <c r="DS826" t="e">
        <v>#N/A</v>
      </c>
      <c r="DT826" t="e">
        <v>#N/A</v>
      </c>
      <c r="DU826" t="e">
        <v>#N/A</v>
      </c>
      <c r="DV826" t="e">
        <v>#N/A</v>
      </c>
      <c r="DW826" t="e">
        <v>#N/A</v>
      </c>
      <c r="DX826" t="e">
        <v>#N/A</v>
      </c>
      <c r="DY826" t="e">
        <v>#N/A</v>
      </c>
      <c r="DZ826" t="e">
        <v>#N/A</v>
      </c>
      <c r="EA826" t="e">
        <v>#N/A</v>
      </c>
      <c r="EB826" t="e">
        <v>#N/A</v>
      </c>
      <c r="EC826" t="e">
        <v>#N/A</v>
      </c>
    </row>
    <row r="827" spans="1:133" customFormat="1" x14ac:dyDescent="0.25">
      <c r="A827" t="s">
        <v>942</v>
      </c>
      <c r="B827" t="s">
        <v>942</v>
      </c>
      <c r="C827" s="2" t="s">
        <v>942</v>
      </c>
      <c r="DH827" t="e">
        <v>#N/A</v>
      </c>
      <c r="DI827" t="e">
        <v>#N/A</v>
      </c>
      <c r="DJ827" t="e">
        <v>#N/A</v>
      </c>
      <c r="DK827" t="e">
        <v>#N/A</v>
      </c>
      <c r="DL827" t="e">
        <v>#N/A</v>
      </c>
      <c r="DM827" t="e">
        <v>#N/A</v>
      </c>
      <c r="DN827" t="e">
        <v>#N/A</v>
      </c>
      <c r="DO827" t="e">
        <v>#N/A</v>
      </c>
      <c r="DP827" t="e">
        <v>#N/A</v>
      </c>
      <c r="DQ827" t="e">
        <v>#N/A</v>
      </c>
      <c r="DR827" t="e">
        <v>#N/A</v>
      </c>
      <c r="DS827" t="e">
        <v>#N/A</v>
      </c>
      <c r="DT827" t="e">
        <v>#N/A</v>
      </c>
      <c r="DU827" t="e">
        <v>#N/A</v>
      </c>
      <c r="DV827" t="e">
        <v>#N/A</v>
      </c>
      <c r="DW827" t="e">
        <v>#N/A</v>
      </c>
      <c r="DX827" t="e">
        <v>#N/A</v>
      </c>
      <c r="DY827" t="e">
        <v>#N/A</v>
      </c>
      <c r="DZ827" t="e">
        <v>#N/A</v>
      </c>
      <c r="EA827" t="e">
        <v>#N/A</v>
      </c>
      <c r="EB827" t="e">
        <v>#N/A</v>
      </c>
      <c r="EC827" t="e">
        <v>#N/A</v>
      </c>
    </row>
    <row r="828" spans="1:133" customFormat="1" x14ac:dyDescent="0.25">
      <c r="A828" t="s">
        <v>942</v>
      </c>
      <c r="B828" t="s">
        <v>942</v>
      </c>
      <c r="C828" s="2" t="s">
        <v>942</v>
      </c>
      <c r="DH828" t="e">
        <v>#N/A</v>
      </c>
      <c r="DI828" t="e">
        <v>#N/A</v>
      </c>
      <c r="DJ828" t="e">
        <v>#N/A</v>
      </c>
      <c r="DK828" t="e">
        <v>#N/A</v>
      </c>
      <c r="DL828" t="e">
        <v>#N/A</v>
      </c>
      <c r="DM828" t="e">
        <v>#N/A</v>
      </c>
      <c r="DN828" t="e">
        <v>#N/A</v>
      </c>
      <c r="DO828" t="e">
        <v>#N/A</v>
      </c>
      <c r="DP828" t="e">
        <v>#N/A</v>
      </c>
      <c r="DQ828" t="e">
        <v>#N/A</v>
      </c>
      <c r="DR828" t="e">
        <v>#N/A</v>
      </c>
      <c r="DS828" t="e">
        <v>#N/A</v>
      </c>
      <c r="DT828" t="e">
        <v>#N/A</v>
      </c>
      <c r="DU828" t="e">
        <v>#N/A</v>
      </c>
      <c r="DV828" t="e">
        <v>#N/A</v>
      </c>
      <c r="DW828" t="e">
        <v>#N/A</v>
      </c>
      <c r="DX828" t="e">
        <v>#N/A</v>
      </c>
      <c r="DY828" t="e">
        <v>#N/A</v>
      </c>
      <c r="DZ828" t="e">
        <v>#N/A</v>
      </c>
      <c r="EA828" t="e">
        <v>#N/A</v>
      </c>
      <c r="EB828" t="e">
        <v>#N/A</v>
      </c>
      <c r="EC828" t="e">
        <v>#N/A</v>
      </c>
    </row>
    <row r="829" spans="1:133" customFormat="1" x14ac:dyDescent="0.25">
      <c r="A829" t="s">
        <v>942</v>
      </c>
      <c r="B829" t="s">
        <v>942</v>
      </c>
      <c r="C829" s="2" t="s">
        <v>942</v>
      </c>
      <c r="DH829" t="e">
        <v>#N/A</v>
      </c>
      <c r="DI829" t="e">
        <v>#N/A</v>
      </c>
      <c r="DJ829" t="e">
        <v>#N/A</v>
      </c>
      <c r="DK829" t="e">
        <v>#N/A</v>
      </c>
      <c r="DL829" t="e">
        <v>#N/A</v>
      </c>
      <c r="DM829" t="e">
        <v>#N/A</v>
      </c>
      <c r="DN829" t="e">
        <v>#N/A</v>
      </c>
      <c r="DO829" t="e">
        <v>#N/A</v>
      </c>
      <c r="DP829" t="e">
        <v>#N/A</v>
      </c>
      <c r="DQ829" t="e">
        <v>#N/A</v>
      </c>
      <c r="DR829" t="e">
        <v>#N/A</v>
      </c>
      <c r="DS829" t="e">
        <v>#N/A</v>
      </c>
      <c r="DT829" t="e">
        <v>#N/A</v>
      </c>
      <c r="DU829" t="e">
        <v>#N/A</v>
      </c>
      <c r="DV829" t="e">
        <v>#N/A</v>
      </c>
      <c r="DW829" t="e">
        <v>#N/A</v>
      </c>
      <c r="DX829" t="e">
        <v>#N/A</v>
      </c>
      <c r="DY829" t="e">
        <v>#N/A</v>
      </c>
      <c r="DZ829" t="e">
        <v>#N/A</v>
      </c>
      <c r="EA829" t="e">
        <v>#N/A</v>
      </c>
      <c r="EB829" t="e">
        <v>#N/A</v>
      </c>
      <c r="EC829" t="e">
        <v>#N/A</v>
      </c>
    </row>
    <row r="830" spans="1:133" customFormat="1" x14ac:dyDescent="0.25">
      <c r="A830" t="s">
        <v>942</v>
      </c>
      <c r="B830" t="s">
        <v>942</v>
      </c>
      <c r="C830" s="2" t="s">
        <v>942</v>
      </c>
      <c r="DH830" t="e">
        <v>#N/A</v>
      </c>
      <c r="DI830" t="e">
        <v>#N/A</v>
      </c>
      <c r="DJ830" t="e">
        <v>#N/A</v>
      </c>
      <c r="DK830" t="e">
        <v>#N/A</v>
      </c>
      <c r="DL830" t="e">
        <v>#N/A</v>
      </c>
      <c r="DM830" t="e">
        <v>#N/A</v>
      </c>
      <c r="DN830" t="e">
        <v>#N/A</v>
      </c>
      <c r="DO830" t="e">
        <v>#N/A</v>
      </c>
      <c r="DP830" t="e">
        <v>#N/A</v>
      </c>
      <c r="DQ830" t="e">
        <v>#N/A</v>
      </c>
      <c r="DR830" t="e">
        <v>#N/A</v>
      </c>
      <c r="DS830" t="e">
        <v>#N/A</v>
      </c>
      <c r="DT830" t="e">
        <v>#N/A</v>
      </c>
      <c r="DU830" t="e">
        <v>#N/A</v>
      </c>
      <c r="DV830" t="e">
        <v>#N/A</v>
      </c>
      <c r="DW830" t="e">
        <v>#N/A</v>
      </c>
      <c r="DX830" t="e">
        <v>#N/A</v>
      </c>
      <c r="DY830" t="e">
        <v>#N/A</v>
      </c>
      <c r="DZ830" t="e">
        <v>#N/A</v>
      </c>
      <c r="EA830" t="e">
        <v>#N/A</v>
      </c>
      <c r="EB830" t="e">
        <v>#N/A</v>
      </c>
      <c r="EC830" t="e">
        <v>#N/A</v>
      </c>
    </row>
    <row r="831" spans="1:133" customFormat="1" x14ac:dyDescent="0.25">
      <c r="A831" t="s">
        <v>942</v>
      </c>
      <c r="B831" t="s">
        <v>942</v>
      </c>
      <c r="C831" s="2" t="s">
        <v>942</v>
      </c>
      <c r="DH831" t="e">
        <v>#N/A</v>
      </c>
      <c r="DI831" t="e">
        <v>#N/A</v>
      </c>
      <c r="DJ831" t="e">
        <v>#N/A</v>
      </c>
      <c r="DK831" t="e">
        <v>#N/A</v>
      </c>
      <c r="DL831" t="e">
        <v>#N/A</v>
      </c>
      <c r="DM831" t="e">
        <v>#N/A</v>
      </c>
      <c r="DN831" t="e">
        <v>#N/A</v>
      </c>
      <c r="DO831" t="e">
        <v>#N/A</v>
      </c>
      <c r="DP831" t="e">
        <v>#N/A</v>
      </c>
      <c r="DQ831" t="e">
        <v>#N/A</v>
      </c>
      <c r="DR831" t="e">
        <v>#N/A</v>
      </c>
      <c r="DS831" t="e">
        <v>#N/A</v>
      </c>
      <c r="DT831" t="e">
        <v>#N/A</v>
      </c>
      <c r="DU831" t="e">
        <v>#N/A</v>
      </c>
      <c r="DV831" t="e">
        <v>#N/A</v>
      </c>
      <c r="DW831" t="e">
        <v>#N/A</v>
      </c>
      <c r="DX831" t="e">
        <v>#N/A</v>
      </c>
      <c r="DY831" t="e">
        <v>#N/A</v>
      </c>
      <c r="DZ831" t="e">
        <v>#N/A</v>
      </c>
      <c r="EA831" t="e">
        <v>#N/A</v>
      </c>
      <c r="EB831" t="e">
        <v>#N/A</v>
      </c>
      <c r="EC831" t="e">
        <v>#N/A</v>
      </c>
    </row>
    <row r="832" spans="1:133" customFormat="1" x14ac:dyDescent="0.25">
      <c r="A832" t="s">
        <v>942</v>
      </c>
      <c r="B832" t="s">
        <v>942</v>
      </c>
      <c r="C832" s="2" t="s">
        <v>942</v>
      </c>
      <c r="DH832" t="e">
        <v>#N/A</v>
      </c>
      <c r="DI832" t="e">
        <v>#N/A</v>
      </c>
      <c r="DJ832" t="e">
        <v>#N/A</v>
      </c>
      <c r="DK832" t="e">
        <v>#N/A</v>
      </c>
      <c r="DL832" t="e">
        <v>#N/A</v>
      </c>
      <c r="DM832" t="e">
        <v>#N/A</v>
      </c>
      <c r="DN832" t="e">
        <v>#N/A</v>
      </c>
      <c r="DO832" t="e">
        <v>#N/A</v>
      </c>
      <c r="DP832" t="e">
        <v>#N/A</v>
      </c>
      <c r="DQ832" t="e">
        <v>#N/A</v>
      </c>
      <c r="DR832" t="e">
        <v>#N/A</v>
      </c>
      <c r="DS832" t="e">
        <v>#N/A</v>
      </c>
      <c r="DT832" t="e">
        <v>#N/A</v>
      </c>
      <c r="DU832" t="e">
        <v>#N/A</v>
      </c>
      <c r="DV832" t="e">
        <v>#N/A</v>
      </c>
      <c r="DW832" t="e">
        <v>#N/A</v>
      </c>
      <c r="DX832" t="e">
        <v>#N/A</v>
      </c>
      <c r="DY832" t="e">
        <v>#N/A</v>
      </c>
      <c r="DZ832" t="e">
        <v>#N/A</v>
      </c>
      <c r="EA832" t="e">
        <v>#N/A</v>
      </c>
      <c r="EB832" t="e">
        <v>#N/A</v>
      </c>
      <c r="EC832" t="e">
        <v>#N/A</v>
      </c>
    </row>
    <row r="833" spans="1:133" customFormat="1" x14ac:dyDescent="0.25">
      <c r="A833" t="s">
        <v>942</v>
      </c>
      <c r="B833" t="s">
        <v>942</v>
      </c>
      <c r="C833" s="2" t="s">
        <v>942</v>
      </c>
      <c r="DH833" t="e">
        <v>#N/A</v>
      </c>
      <c r="DI833" t="e">
        <v>#N/A</v>
      </c>
      <c r="DJ833" t="e">
        <v>#N/A</v>
      </c>
      <c r="DK833" t="e">
        <v>#N/A</v>
      </c>
      <c r="DL833" t="e">
        <v>#N/A</v>
      </c>
      <c r="DM833" t="e">
        <v>#N/A</v>
      </c>
      <c r="DN833" t="e">
        <v>#N/A</v>
      </c>
      <c r="DO833" t="e">
        <v>#N/A</v>
      </c>
      <c r="DP833" t="e">
        <v>#N/A</v>
      </c>
      <c r="DQ833" t="e">
        <v>#N/A</v>
      </c>
      <c r="DR833" t="e">
        <v>#N/A</v>
      </c>
      <c r="DS833" t="e">
        <v>#N/A</v>
      </c>
      <c r="DT833" t="e">
        <v>#N/A</v>
      </c>
      <c r="DU833" t="e">
        <v>#N/A</v>
      </c>
      <c r="DV833" t="e">
        <v>#N/A</v>
      </c>
      <c r="DW833" t="e">
        <v>#N/A</v>
      </c>
      <c r="DX833" t="e">
        <v>#N/A</v>
      </c>
      <c r="DY833" t="e">
        <v>#N/A</v>
      </c>
      <c r="DZ833" t="e">
        <v>#N/A</v>
      </c>
      <c r="EA833" t="e">
        <v>#N/A</v>
      </c>
      <c r="EB833" t="e">
        <v>#N/A</v>
      </c>
      <c r="EC833" t="e">
        <v>#N/A</v>
      </c>
    </row>
    <row r="834" spans="1:133" customFormat="1" x14ac:dyDescent="0.25">
      <c r="A834" t="s">
        <v>942</v>
      </c>
      <c r="B834" t="s">
        <v>942</v>
      </c>
      <c r="C834" s="2" t="s">
        <v>942</v>
      </c>
      <c r="DH834" t="e">
        <v>#N/A</v>
      </c>
      <c r="DI834" t="e">
        <v>#N/A</v>
      </c>
      <c r="DJ834" t="e">
        <v>#N/A</v>
      </c>
      <c r="DK834" t="e">
        <v>#N/A</v>
      </c>
      <c r="DL834" t="e">
        <v>#N/A</v>
      </c>
      <c r="DM834" t="e">
        <v>#N/A</v>
      </c>
      <c r="DN834" t="e">
        <v>#N/A</v>
      </c>
      <c r="DO834" t="e">
        <v>#N/A</v>
      </c>
      <c r="DP834" t="e">
        <v>#N/A</v>
      </c>
      <c r="DQ834" t="e">
        <v>#N/A</v>
      </c>
      <c r="DR834" t="e">
        <v>#N/A</v>
      </c>
      <c r="DS834" t="e">
        <v>#N/A</v>
      </c>
      <c r="DT834" t="e">
        <v>#N/A</v>
      </c>
      <c r="DU834" t="e">
        <v>#N/A</v>
      </c>
      <c r="DV834" t="e">
        <v>#N/A</v>
      </c>
      <c r="DW834" t="e">
        <v>#N/A</v>
      </c>
      <c r="DX834" t="e">
        <v>#N/A</v>
      </c>
      <c r="DY834" t="e">
        <v>#N/A</v>
      </c>
      <c r="DZ834" t="e">
        <v>#N/A</v>
      </c>
      <c r="EA834" t="e">
        <v>#N/A</v>
      </c>
      <c r="EB834" t="e">
        <v>#N/A</v>
      </c>
      <c r="EC834" t="e">
        <v>#N/A</v>
      </c>
    </row>
    <row r="835" spans="1:133" customFormat="1" x14ac:dyDescent="0.25">
      <c r="A835" t="s">
        <v>942</v>
      </c>
      <c r="B835" t="s">
        <v>942</v>
      </c>
      <c r="C835" s="2" t="s">
        <v>942</v>
      </c>
      <c r="DH835" t="e">
        <v>#N/A</v>
      </c>
      <c r="DI835" t="e">
        <v>#N/A</v>
      </c>
      <c r="DJ835" t="e">
        <v>#N/A</v>
      </c>
      <c r="DK835" t="e">
        <v>#N/A</v>
      </c>
      <c r="DL835" t="e">
        <v>#N/A</v>
      </c>
      <c r="DM835" t="e">
        <v>#N/A</v>
      </c>
      <c r="DN835" t="e">
        <v>#N/A</v>
      </c>
      <c r="DO835" t="e">
        <v>#N/A</v>
      </c>
      <c r="DP835" t="e">
        <v>#N/A</v>
      </c>
      <c r="DQ835" t="e">
        <v>#N/A</v>
      </c>
      <c r="DR835" t="e">
        <v>#N/A</v>
      </c>
      <c r="DS835" t="e">
        <v>#N/A</v>
      </c>
      <c r="DT835" t="e">
        <v>#N/A</v>
      </c>
      <c r="DU835" t="e">
        <v>#N/A</v>
      </c>
      <c r="DV835" t="e">
        <v>#N/A</v>
      </c>
      <c r="DW835" t="e">
        <v>#N/A</v>
      </c>
      <c r="DX835" t="e">
        <v>#N/A</v>
      </c>
      <c r="DY835" t="e">
        <v>#N/A</v>
      </c>
      <c r="DZ835" t="e">
        <v>#N/A</v>
      </c>
      <c r="EA835" t="e">
        <v>#N/A</v>
      </c>
      <c r="EB835" t="e">
        <v>#N/A</v>
      </c>
      <c r="EC835" t="e">
        <v>#N/A</v>
      </c>
    </row>
    <row r="836" spans="1:133" customFormat="1" x14ac:dyDescent="0.25">
      <c r="A836" t="s">
        <v>942</v>
      </c>
      <c r="B836" t="s">
        <v>942</v>
      </c>
      <c r="C836" s="2" t="s">
        <v>942</v>
      </c>
      <c r="DH836" t="e">
        <v>#N/A</v>
      </c>
      <c r="DI836" t="e">
        <v>#N/A</v>
      </c>
      <c r="DJ836" t="e">
        <v>#N/A</v>
      </c>
      <c r="DK836" t="e">
        <v>#N/A</v>
      </c>
      <c r="DL836" t="e">
        <v>#N/A</v>
      </c>
      <c r="DM836" t="e">
        <v>#N/A</v>
      </c>
      <c r="DN836" t="e">
        <v>#N/A</v>
      </c>
      <c r="DO836" t="e">
        <v>#N/A</v>
      </c>
      <c r="DP836" t="e">
        <v>#N/A</v>
      </c>
      <c r="DQ836" t="e">
        <v>#N/A</v>
      </c>
      <c r="DR836" t="e">
        <v>#N/A</v>
      </c>
      <c r="DS836" t="e">
        <v>#N/A</v>
      </c>
      <c r="DT836" t="e">
        <v>#N/A</v>
      </c>
      <c r="DU836" t="e">
        <v>#N/A</v>
      </c>
      <c r="DV836" t="e">
        <v>#N/A</v>
      </c>
      <c r="DW836" t="e">
        <v>#N/A</v>
      </c>
      <c r="DX836" t="e">
        <v>#N/A</v>
      </c>
      <c r="DY836" t="e">
        <v>#N/A</v>
      </c>
      <c r="DZ836" t="e">
        <v>#N/A</v>
      </c>
      <c r="EA836" t="e">
        <v>#N/A</v>
      </c>
      <c r="EB836" t="e">
        <v>#N/A</v>
      </c>
      <c r="EC836" t="e">
        <v>#N/A</v>
      </c>
    </row>
    <row r="837" spans="1:133" customFormat="1" x14ac:dyDescent="0.25">
      <c r="A837" t="s">
        <v>942</v>
      </c>
      <c r="B837" t="s">
        <v>942</v>
      </c>
      <c r="C837" s="2" t="s">
        <v>942</v>
      </c>
      <c r="DH837" t="e">
        <v>#N/A</v>
      </c>
      <c r="DI837" t="e">
        <v>#N/A</v>
      </c>
      <c r="DJ837" t="e">
        <v>#N/A</v>
      </c>
      <c r="DK837" t="e">
        <v>#N/A</v>
      </c>
      <c r="DL837" t="e">
        <v>#N/A</v>
      </c>
      <c r="DM837" t="e">
        <v>#N/A</v>
      </c>
      <c r="DN837" t="e">
        <v>#N/A</v>
      </c>
      <c r="DO837" t="e">
        <v>#N/A</v>
      </c>
      <c r="DP837" t="e">
        <v>#N/A</v>
      </c>
      <c r="DQ837" t="e">
        <v>#N/A</v>
      </c>
      <c r="DR837" t="e">
        <v>#N/A</v>
      </c>
      <c r="DS837" t="e">
        <v>#N/A</v>
      </c>
      <c r="DT837" t="e">
        <v>#N/A</v>
      </c>
      <c r="DU837" t="e">
        <v>#N/A</v>
      </c>
      <c r="DV837" t="e">
        <v>#N/A</v>
      </c>
      <c r="DW837" t="e">
        <v>#N/A</v>
      </c>
      <c r="DX837" t="e">
        <v>#N/A</v>
      </c>
      <c r="DY837" t="e">
        <v>#N/A</v>
      </c>
      <c r="DZ837" t="e">
        <v>#N/A</v>
      </c>
      <c r="EA837" t="e">
        <v>#N/A</v>
      </c>
      <c r="EB837" t="e">
        <v>#N/A</v>
      </c>
      <c r="EC837" t="e">
        <v>#N/A</v>
      </c>
    </row>
    <row r="838" spans="1:133" customFormat="1" x14ac:dyDescent="0.25">
      <c r="A838" t="s">
        <v>942</v>
      </c>
      <c r="B838" t="s">
        <v>942</v>
      </c>
      <c r="C838" s="2" t="s">
        <v>942</v>
      </c>
      <c r="DH838" t="e">
        <v>#N/A</v>
      </c>
      <c r="DI838" t="e">
        <v>#N/A</v>
      </c>
      <c r="DJ838" t="e">
        <v>#N/A</v>
      </c>
      <c r="DK838" t="e">
        <v>#N/A</v>
      </c>
      <c r="DL838" t="e">
        <v>#N/A</v>
      </c>
      <c r="DM838" t="e">
        <v>#N/A</v>
      </c>
      <c r="DN838" t="e">
        <v>#N/A</v>
      </c>
      <c r="DO838" t="e">
        <v>#N/A</v>
      </c>
      <c r="DP838" t="e">
        <v>#N/A</v>
      </c>
      <c r="DQ838" t="e">
        <v>#N/A</v>
      </c>
      <c r="DR838" t="e">
        <v>#N/A</v>
      </c>
      <c r="DS838" t="e">
        <v>#N/A</v>
      </c>
      <c r="DT838" t="e">
        <v>#N/A</v>
      </c>
      <c r="DU838" t="e">
        <v>#N/A</v>
      </c>
      <c r="DV838" t="e">
        <v>#N/A</v>
      </c>
      <c r="DW838" t="e">
        <v>#N/A</v>
      </c>
      <c r="DX838" t="e">
        <v>#N/A</v>
      </c>
      <c r="DY838" t="e">
        <v>#N/A</v>
      </c>
      <c r="DZ838" t="e">
        <v>#N/A</v>
      </c>
      <c r="EA838" t="e">
        <v>#N/A</v>
      </c>
      <c r="EB838" t="e">
        <v>#N/A</v>
      </c>
      <c r="EC838" t="e">
        <v>#N/A</v>
      </c>
    </row>
    <row r="839" spans="1:133" customFormat="1" x14ac:dyDescent="0.25">
      <c r="A839" t="s">
        <v>942</v>
      </c>
      <c r="B839" t="s">
        <v>942</v>
      </c>
      <c r="C839" s="2" t="s">
        <v>942</v>
      </c>
      <c r="DH839" t="e">
        <v>#N/A</v>
      </c>
      <c r="DI839" t="e">
        <v>#N/A</v>
      </c>
      <c r="DJ839" t="e">
        <v>#N/A</v>
      </c>
      <c r="DK839" t="e">
        <v>#N/A</v>
      </c>
      <c r="DL839" t="e">
        <v>#N/A</v>
      </c>
      <c r="DM839" t="e">
        <v>#N/A</v>
      </c>
      <c r="DN839" t="e">
        <v>#N/A</v>
      </c>
      <c r="DO839" t="e">
        <v>#N/A</v>
      </c>
      <c r="DP839" t="e">
        <v>#N/A</v>
      </c>
      <c r="DQ839" t="e">
        <v>#N/A</v>
      </c>
      <c r="DR839" t="e">
        <v>#N/A</v>
      </c>
      <c r="DS839" t="e">
        <v>#N/A</v>
      </c>
      <c r="DT839" t="e">
        <v>#N/A</v>
      </c>
      <c r="DU839" t="e">
        <v>#N/A</v>
      </c>
      <c r="DV839" t="e">
        <v>#N/A</v>
      </c>
      <c r="DW839" t="e">
        <v>#N/A</v>
      </c>
      <c r="DX839" t="e">
        <v>#N/A</v>
      </c>
      <c r="DY839" t="e">
        <v>#N/A</v>
      </c>
      <c r="DZ839" t="e">
        <v>#N/A</v>
      </c>
      <c r="EA839" t="e">
        <v>#N/A</v>
      </c>
      <c r="EB839" t="e">
        <v>#N/A</v>
      </c>
      <c r="EC839" t="e">
        <v>#N/A</v>
      </c>
    </row>
    <row r="840" spans="1:133" customFormat="1" x14ac:dyDescent="0.25">
      <c r="A840" t="s">
        <v>942</v>
      </c>
      <c r="B840" t="s">
        <v>942</v>
      </c>
      <c r="C840" s="2" t="s">
        <v>942</v>
      </c>
      <c r="DH840" t="e">
        <v>#N/A</v>
      </c>
      <c r="DI840" t="e">
        <v>#N/A</v>
      </c>
      <c r="DJ840" t="e">
        <v>#N/A</v>
      </c>
      <c r="DK840" t="e">
        <v>#N/A</v>
      </c>
      <c r="DL840" t="e">
        <v>#N/A</v>
      </c>
      <c r="DM840" t="e">
        <v>#N/A</v>
      </c>
      <c r="DN840" t="e">
        <v>#N/A</v>
      </c>
      <c r="DO840" t="e">
        <v>#N/A</v>
      </c>
      <c r="DP840" t="e">
        <v>#N/A</v>
      </c>
      <c r="DQ840" t="e">
        <v>#N/A</v>
      </c>
      <c r="DR840" t="e">
        <v>#N/A</v>
      </c>
      <c r="DS840" t="e">
        <v>#N/A</v>
      </c>
      <c r="DT840" t="e">
        <v>#N/A</v>
      </c>
      <c r="DU840" t="e">
        <v>#N/A</v>
      </c>
      <c r="DV840" t="e">
        <v>#N/A</v>
      </c>
      <c r="DW840" t="e">
        <v>#N/A</v>
      </c>
      <c r="DX840" t="e">
        <v>#N/A</v>
      </c>
      <c r="DY840" t="e">
        <v>#N/A</v>
      </c>
      <c r="DZ840" t="e">
        <v>#N/A</v>
      </c>
      <c r="EA840" t="e">
        <v>#N/A</v>
      </c>
      <c r="EB840" t="e">
        <v>#N/A</v>
      </c>
      <c r="EC840" t="e">
        <v>#N/A</v>
      </c>
    </row>
    <row r="841" spans="1:133" customFormat="1" x14ac:dyDescent="0.25">
      <c r="A841" t="s">
        <v>942</v>
      </c>
      <c r="B841" t="s">
        <v>942</v>
      </c>
      <c r="C841" s="2" t="s">
        <v>942</v>
      </c>
      <c r="DH841" t="e">
        <v>#N/A</v>
      </c>
      <c r="DI841" t="e">
        <v>#N/A</v>
      </c>
      <c r="DJ841" t="e">
        <v>#N/A</v>
      </c>
      <c r="DK841" t="e">
        <v>#N/A</v>
      </c>
      <c r="DL841" t="e">
        <v>#N/A</v>
      </c>
      <c r="DM841" t="e">
        <v>#N/A</v>
      </c>
      <c r="DN841" t="e">
        <v>#N/A</v>
      </c>
      <c r="DO841" t="e">
        <v>#N/A</v>
      </c>
      <c r="DP841" t="e">
        <v>#N/A</v>
      </c>
      <c r="DQ841" t="e">
        <v>#N/A</v>
      </c>
      <c r="DR841" t="e">
        <v>#N/A</v>
      </c>
      <c r="DS841" t="e">
        <v>#N/A</v>
      </c>
      <c r="DT841" t="e">
        <v>#N/A</v>
      </c>
      <c r="DU841" t="e">
        <v>#N/A</v>
      </c>
      <c r="DV841" t="e">
        <v>#N/A</v>
      </c>
      <c r="DW841" t="e">
        <v>#N/A</v>
      </c>
      <c r="DX841" t="e">
        <v>#N/A</v>
      </c>
      <c r="DY841" t="e">
        <v>#N/A</v>
      </c>
      <c r="DZ841" t="e">
        <v>#N/A</v>
      </c>
      <c r="EA841" t="e">
        <v>#N/A</v>
      </c>
      <c r="EB841" t="e">
        <v>#N/A</v>
      </c>
      <c r="EC841" t="e">
        <v>#N/A</v>
      </c>
    </row>
    <row r="842" spans="1:133" customFormat="1" x14ac:dyDescent="0.25">
      <c r="A842" t="s">
        <v>942</v>
      </c>
      <c r="B842" t="s">
        <v>942</v>
      </c>
      <c r="C842" s="2" t="s">
        <v>942</v>
      </c>
      <c r="DH842" t="e">
        <v>#N/A</v>
      </c>
      <c r="DI842" t="e">
        <v>#N/A</v>
      </c>
      <c r="DJ842" t="e">
        <v>#N/A</v>
      </c>
      <c r="DK842" t="e">
        <v>#N/A</v>
      </c>
      <c r="DL842" t="e">
        <v>#N/A</v>
      </c>
      <c r="DM842" t="e">
        <v>#N/A</v>
      </c>
      <c r="DN842" t="e">
        <v>#N/A</v>
      </c>
      <c r="DO842" t="e">
        <v>#N/A</v>
      </c>
      <c r="DP842" t="e">
        <v>#N/A</v>
      </c>
      <c r="DQ842" t="e">
        <v>#N/A</v>
      </c>
      <c r="DR842" t="e">
        <v>#N/A</v>
      </c>
      <c r="DS842" t="e">
        <v>#N/A</v>
      </c>
      <c r="DT842" t="e">
        <v>#N/A</v>
      </c>
      <c r="DU842" t="e">
        <v>#N/A</v>
      </c>
      <c r="DV842" t="e">
        <v>#N/A</v>
      </c>
      <c r="DW842" t="e">
        <v>#N/A</v>
      </c>
      <c r="DX842" t="e">
        <v>#N/A</v>
      </c>
      <c r="DY842" t="e">
        <v>#N/A</v>
      </c>
      <c r="DZ842" t="e">
        <v>#N/A</v>
      </c>
      <c r="EA842" t="e">
        <v>#N/A</v>
      </c>
      <c r="EB842" t="e">
        <v>#N/A</v>
      </c>
      <c r="EC842" t="e">
        <v>#N/A</v>
      </c>
    </row>
    <row r="843" spans="1:133" customFormat="1" x14ac:dyDescent="0.25">
      <c r="A843" t="s">
        <v>942</v>
      </c>
      <c r="B843" t="s">
        <v>942</v>
      </c>
      <c r="C843" s="2" t="s">
        <v>942</v>
      </c>
      <c r="DH843" t="e">
        <v>#N/A</v>
      </c>
      <c r="DI843" t="e">
        <v>#N/A</v>
      </c>
      <c r="DJ843" t="e">
        <v>#N/A</v>
      </c>
      <c r="DK843" t="e">
        <v>#N/A</v>
      </c>
      <c r="DL843" t="e">
        <v>#N/A</v>
      </c>
      <c r="DM843" t="e">
        <v>#N/A</v>
      </c>
      <c r="DN843" t="e">
        <v>#N/A</v>
      </c>
      <c r="DO843" t="e">
        <v>#N/A</v>
      </c>
      <c r="DP843" t="e">
        <v>#N/A</v>
      </c>
      <c r="DQ843" t="e">
        <v>#N/A</v>
      </c>
      <c r="DR843" t="e">
        <v>#N/A</v>
      </c>
      <c r="DS843" t="e">
        <v>#N/A</v>
      </c>
      <c r="DT843" t="e">
        <v>#N/A</v>
      </c>
      <c r="DU843" t="e">
        <v>#N/A</v>
      </c>
      <c r="DV843" t="e">
        <v>#N/A</v>
      </c>
      <c r="DW843" t="e">
        <v>#N/A</v>
      </c>
      <c r="DX843" t="e">
        <v>#N/A</v>
      </c>
      <c r="DY843" t="e">
        <v>#N/A</v>
      </c>
      <c r="DZ843" t="e">
        <v>#N/A</v>
      </c>
      <c r="EA843" t="e">
        <v>#N/A</v>
      </c>
      <c r="EB843" t="e">
        <v>#N/A</v>
      </c>
      <c r="EC843" t="e">
        <v>#N/A</v>
      </c>
    </row>
    <row r="844" spans="1:133" customFormat="1" x14ac:dyDescent="0.25">
      <c r="A844" t="s">
        <v>942</v>
      </c>
      <c r="B844" t="s">
        <v>942</v>
      </c>
      <c r="C844" s="2" t="s">
        <v>942</v>
      </c>
      <c r="DH844" t="e">
        <v>#N/A</v>
      </c>
      <c r="DI844" t="e">
        <v>#N/A</v>
      </c>
      <c r="DJ844" t="e">
        <v>#N/A</v>
      </c>
      <c r="DK844" t="e">
        <v>#N/A</v>
      </c>
      <c r="DL844" t="e">
        <v>#N/A</v>
      </c>
      <c r="DM844" t="e">
        <v>#N/A</v>
      </c>
      <c r="DN844" t="e">
        <v>#N/A</v>
      </c>
      <c r="DO844" t="e">
        <v>#N/A</v>
      </c>
      <c r="DP844" t="e">
        <v>#N/A</v>
      </c>
      <c r="DQ844" t="e">
        <v>#N/A</v>
      </c>
      <c r="DR844" t="e">
        <v>#N/A</v>
      </c>
      <c r="DS844" t="e">
        <v>#N/A</v>
      </c>
      <c r="DT844" t="e">
        <v>#N/A</v>
      </c>
      <c r="DU844" t="e">
        <v>#N/A</v>
      </c>
      <c r="DV844" t="e">
        <v>#N/A</v>
      </c>
      <c r="DW844" t="e">
        <v>#N/A</v>
      </c>
      <c r="DX844" t="e">
        <v>#N/A</v>
      </c>
      <c r="DY844" t="e">
        <v>#N/A</v>
      </c>
      <c r="DZ844" t="e">
        <v>#N/A</v>
      </c>
      <c r="EA844" t="e">
        <v>#N/A</v>
      </c>
      <c r="EB844" t="e">
        <v>#N/A</v>
      </c>
      <c r="EC844" t="e">
        <v>#N/A</v>
      </c>
    </row>
    <row r="845" spans="1:133" customFormat="1" x14ac:dyDescent="0.25">
      <c r="A845" t="s">
        <v>942</v>
      </c>
      <c r="B845" t="s">
        <v>942</v>
      </c>
      <c r="C845" s="2" t="s">
        <v>942</v>
      </c>
      <c r="DH845" t="e">
        <v>#N/A</v>
      </c>
      <c r="DI845" t="e">
        <v>#N/A</v>
      </c>
      <c r="DJ845" t="e">
        <v>#N/A</v>
      </c>
      <c r="DK845" t="e">
        <v>#N/A</v>
      </c>
      <c r="DL845" t="e">
        <v>#N/A</v>
      </c>
      <c r="DM845" t="e">
        <v>#N/A</v>
      </c>
      <c r="DN845" t="e">
        <v>#N/A</v>
      </c>
      <c r="DO845" t="e">
        <v>#N/A</v>
      </c>
      <c r="DP845" t="e">
        <v>#N/A</v>
      </c>
      <c r="DQ845" t="e">
        <v>#N/A</v>
      </c>
      <c r="DR845" t="e">
        <v>#N/A</v>
      </c>
      <c r="DS845" t="e">
        <v>#N/A</v>
      </c>
      <c r="DT845" t="e">
        <v>#N/A</v>
      </c>
      <c r="DU845" t="e">
        <v>#N/A</v>
      </c>
      <c r="DV845" t="e">
        <v>#N/A</v>
      </c>
      <c r="DW845" t="e">
        <v>#N/A</v>
      </c>
      <c r="DX845" t="e">
        <v>#N/A</v>
      </c>
      <c r="DY845" t="e">
        <v>#N/A</v>
      </c>
      <c r="DZ845" t="e">
        <v>#N/A</v>
      </c>
      <c r="EA845" t="e">
        <v>#N/A</v>
      </c>
      <c r="EB845" t="e">
        <v>#N/A</v>
      </c>
      <c r="EC845" t="e">
        <v>#N/A</v>
      </c>
    </row>
    <row r="846" spans="1:133" customFormat="1" x14ac:dyDescent="0.25">
      <c r="A846" t="s">
        <v>942</v>
      </c>
      <c r="B846" t="s">
        <v>942</v>
      </c>
      <c r="C846" s="2" t="s">
        <v>942</v>
      </c>
      <c r="DH846" t="e">
        <v>#N/A</v>
      </c>
      <c r="DI846" t="e">
        <v>#N/A</v>
      </c>
      <c r="DJ846" t="e">
        <v>#N/A</v>
      </c>
      <c r="DK846" t="e">
        <v>#N/A</v>
      </c>
      <c r="DL846" t="e">
        <v>#N/A</v>
      </c>
      <c r="DM846" t="e">
        <v>#N/A</v>
      </c>
      <c r="DN846" t="e">
        <v>#N/A</v>
      </c>
      <c r="DO846" t="e">
        <v>#N/A</v>
      </c>
      <c r="DP846" t="e">
        <v>#N/A</v>
      </c>
      <c r="DQ846" t="e">
        <v>#N/A</v>
      </c>
      <c r="DR846" t="e">
        <v>#N/A</v>
      </c>
      <c r="DS846" t="e">
        <v>#N/A</v>
      </c>
      <c r="DT846" t="e">
        <v>#N/A</v>
      </c>
      <c r="DU846" t="e">
        <v>#N/A</v>
      </c>
      <c r="DV846" t="e">
        <v>#N/A</v>
      </c>
      <c r="DW846" t="e">
        <v>#N/A</v>
      </c>
      <c r="DX846" t="e">
        <v>#N/A</v>
      </c>
      <c r="DY846" t="e">
        <v>#N/A</v>
      </c>
      <c r="DZ846" t="e">
        <v>#N/A</v>
      </c>
      <c r="EA846" t="e">
        <v>#N/A</v>
      </c>
      <c r="EB846" t="e">
        <v>#N/A</v>
      </c>
      <c r="EC846" t="e">
        <v>#N/A</v>
      </c>
    </row>
    <row r="847" spans="1:133" customFormat="1" x14ac:dyDescent="0.25">
      <c r="A847" t="s">
        <v>942</v>
      </c>
      <c r="B847" t="s">
        <v>942</v>
      </c>
      <c r="C847" s="2" t="s">
        <v>942</v>
      </c>
      <c r="DH847" t="e">
        <v>#N/A</v>
      </c>
      <c r="DI847" t="e">
        <v>#N/A</v>
      </c>
      <c r="DJ847" t="e">
        <v>#N/A</v>
      </c>
      <c r="DK847" t="e">
        <v>#N/A</v>
      </c>
      <c r="DL847" t="e">
        <v>#N/A</v>
      </c>
      <c r="DM847" t="e">
        <v>#N/A</v>
      </c>
      <c r="DN847" t="e">
        <v>#N/A</v>
      </c>
      <c r="DO847" t="e">
        <v>#N/A</v>
      </c>
      <c r="DP847" t="e">
        <v>#N/A</v>
      </c>
      <c r="DQ847" t="e">
        <v>#N/A</v>
      </c>
      <c r="DR847" t="e">
        <v>#N/A</v>
      </c>
      <c r="DS847" t="e">
        <v>#N/A</v>
      </c>
      <c r="DT847" t="e">
        <v>#N/A</v>
      </c>
      <c r="DU847" t="e">
        <v>#N/A</v>
      </c>
      <c r="DV847" t="e">
        <v>#N/A</v>
      </c>
      <c r="DW847" t="e">
        <v>#N/A</v>
      </c>
      <c r="DX847" t="e">
        <v>#N/A</v>
      </c>
      <c r="DY847" t="e">
        <v>#N/A</v>
      </c>
      <c r="DZ847" t="e">
        <v>#N/A</v>
      </c>
      <c r="EA847" t="e">
        <v>#N/A</v>
      </c>
      <c r="EB847" t="e">
        <v>#N/A</v>
      </c>
      <c r="EC847" t="e">
        <v>#N/A</v>
      </c>
    </row>
    <row r="848" spans="1:133" customFormat="1" x14ac:dyDescent="0.25">
      <c r="A848" t="s">
        <v>942</v>
      </c>
      <c r="B848" t="s">
        <v>942</v>
      </c>
      <c r="C848" s="2" t="s">
        <v>942</v>
      </c>
      <c r="DH848" t="e">
        <v>#N/A</v>
      </c>
      <c r="DI848" t="e">
        <v>#N/A</v>
      </c>
      <c r="DJ848" t="e">
        <v>#N/A</v>
      </c>
      <c r="DK848" t="e">
        <v>#N/A</v>
      </c>
      <c r="DL848" t="e">
        <v>#N/A</v>
      </c>
      <c r="DM848" t="e">
        <v>#N/A</v>
      </c>
      <c r="DN848" t="e">
        <v>#N/A</v>
      </c>
      <c r="DO848" t="e">
        <v>#N/A</v>
      </c>
      <c r="DP848" t="e">
        <v>#N/A</v>
      </c>
      <c r="DQ848" t="e">
        <v>#N/A</v>
      </c>
      <c r="DR848" t="e">
        <v>#N/A</v>
      </c>
      <c r="DS848" t="e">
        <v>#N/A</v>
      </c>
      <c r="DT848" t="e">
        <v>#N/A</v>
      </c>
      <c r="DU848" t="e">
        <v>#N/A</v>
      </c>
      <c r="DV848" t="e">
        <v>#N/A</v>
      </c>
      <c r="DW848" t="e">
        <v>#N/A</v>
      </c>
      <c r="DX848" t="e">
        <v>#N/A</v>
      </c>
      <c r="DY848" t="e">
        <v>#N/A</v>
      </c>
      <c r="DZ848" t="e">
        <v>#N/A</v>
      </c>
      <c r="EA848" t="e">
        <v>#N/A</v>
      </c>
      <c r="EB848" t="e">
        <v>#N/A</v>
      </c>
      <c r="EC848" t="e">
        <v>#N/A</v>
      </c>
    </row>
    <row r="849" spans="1:133" customFormat="1" x14ac:dyDescent="0.25">
      <c r="A849" t="s">
        <v>942</v>
      </c>
      <c r="B849" t="s">
        <v>942</v>
      </c>
      <c r="C849" s="2" t="s">
        <v>942</v>
      </c>
      <c r="DH849" t="e">
        <v>#N/A</v>
      </c>
      <c r="DI849" t="e">
        <v>#N/A</v>
      </c>
      <c r="DJ849" t="e">
        <v>#N/A</v>
      </c>
      <c r="DK849" t="e">
        <v>#N/A</v>
      </c>
      <c r="DL849" t="e">
        <v>#N/A</v>
      </c>
      <c r="DM849" t="e">
        <v>#N/A</v>
      </c>
      <c r="DN849" t="e">
        <v>#N/A</v>
      </c>
      <c r="DO849" t="e">
        <v>#N/A</v>
      </c>
      <c r="DP849" t="e">
        <v>#N/A</v>
      </c>
      <c r="DQ849" t="e">
        <v>#N/A</v>
      </c>
      <c r="DR849" t="e">
        <v>#N/A</v>
      </c>
      <c r="DS849" t="e">
        <v>#N/A</v>
      </c>
      <c r="DT849" t="e">
        <v>#N/A</v>
      </c>
      <c r="DU849" t="e">
        <v>#N/A</v>
      </c>
      <c r="DV849" t="e">
        <v>#N/A</v>
      </c>
      <c r="DW849" t="e">
        <v>#N/A</v>
      </c>
      <c r="DX849" t="e">
        <v>#N/A</v>
      </c>
      <c r="DY849" t="e">
        <v>#N/A</v>
      </c>
      <c r="DZ849" t="e">
        <v>#N/A</v>
      </c>
      <c r="EA849" t="e">
        <v>#N/A</v>
      </c>
      <c r="EB849" t="e">
        <v>#N/A</v>
      </c>
      <c r="EC849" t="e">
        <v>#N/A</v>
      </c>
    </row>
    <row r="850" spans="1:133" customFormat="1" x14ac:dyDescent="0.25">
      <c r="A850" t="s">
        <v>942</v>
      </c>
      <c r="B850" t="s">
        <v>942</v>
      </c>
      <c r="C850" s="2" t="s">
        <v>942</v>
      </c>
      <c r="DH850" t="e">
        <v>#N/A</v>
      </c>
      <c r="DI850" t="e">
        <v>#N/A</v>
      </c>
      <c r="DJ850" t="e">
        <v>#N/A</v>
      </c>
      <c r="DK850" t="e">
        <v>#N/A</v>
      </c>
      <c r="DL850" t="e">
        <v>#N/A</v>
      </c>
      <c r="DM850" t="e">
        <v>#N/A</v>
      </c>
      <c r="DN850" t="e">
        <v>#N/A</v>
      </c>
      <c r="DO850" t="e">
        <v>#N/A</v>
      </c>
      <c r="DP850" t="e">
        <v>#N/A</v>
      </c>
      <c r="DQ850" t="e">
        <v>#N/A</v>
      </c>
      <c r="DR850" t="e">
        <v>#N/A</v>
      </c>
      <c r="DS850" t="e">
        <v>#N/A</v>
      </c>
      <c r="DT850" t="e">
        <v>#N/A</v>
      </c>
      <c r="DU850" t="e">
        <v>#N/A</v>
      </c>
      <c r="DV850" t="e">
        <v>#N/A</v>
      </c>
      <c r="DW850" t="e">
        <v>#N/A</v>
      </c>
      <c r="DX850" t="e">
        <v>#N/A</v>
      </c>
      <c r="DY850" t="e">
        <v>#N/A</v>
      </c>
      <c r="DZ850" t="e">
        <v>#N/A</v>
      </c>
      <c r="EA850" t="e">
        <v>#N/A</v>
      </c>
      <c r="EB850" t="e">
        <v>#N/A</v>
      </c>
      <c r="EC850" t="e">
        <v>#N/A</v>
      </c>
    </row>
    <row r="851" spans="1:133" customFormat="1" x14ac:dyDescent="0.25">
      <c r="A851" t="s">
        <v>942</v>
      </c>
      <c r="B851" t="s">
        <v>942</v>
      </c>
      <c r="C851" s="2" t="s">
        <v>942</v>
      </c>
      <c r="DH851" t="e">
        <v>#N/A</v>
      </c>
      <c r="DI851" t="e">
        <v>#N/A</v>
      </c>
      <c r="DJ851" t="e">
        <v>#N/A</v>
      </c>
      <c r="DK851" t="e">
        <v>#N/A</v>
      </c>
      <c r="DL851" t="e">
        <v>#N/A</v>
      </c>
      <c r="DM851" t="e">
        <v>#N/A</v>
      </c>
      <c r="DN851" t="e">
        <v>#N/A</v>
      </c>
      <c r="DO851" t="e">
        <v>#N/A</v>
      </c>
      <c r="DP851" t="e">
        <v>#N/A</v>
      </c>
      <c r="DQ851" t="e">
        <v>#N/A</v>
      </c>
      <c r="DR851" t="e">
        <v>#N/A</v>
      </c>
      <c r="DS851" t="e">
        <v>#N/A</v>
      </c>
      <c r="DT851" t="e">
        <v>#N/A</v>
      </c>
      <c r="DU851" t="e">
        <v>#N/A</v>
      </c>
      <c r="DV851" t="e">
        <v>#N/A</v>
      </c>
      <c r="DW851" t="e">
        <v>#N/A</v>
      </c>
      <c r="DX851" t="e">
        <v>#N/A</v>
      </c>
      <c r="DY851" t="e">
        <v>#N/A</v>
      </c>
      <c r="DZ851" t="e">
        <v>#N/A</v>
      </c>
      <c r="EA851" t="e">
        <v>#N/A</v>
      </c>
      <c r="EB851" t="e">
        <v>#N/A</v>
      </c>
      <c r="EC851" t="e">
        <v>#N/A</v>
      </c>
    </row>
    <row r="852" spans="1:133" customFormat="1" x14ac:dyDescent="0.25">
      <c r="A852" t="s">
        <v>942</v>
      </c>
      <c r="B852" t="s">
        <v>942</v>
      </c>
      <c r="C852" s="2" t="s">
        <v>942</v>
      </c>
      <c r="DH852" t="e">
        <v>#N/A</v>
      </c>
      <c r="DI852" t="e">
        <v>#N/A</v>
      </c>
      <c r="DJ852" t="e">
        <v>#N/A</v>
      </c>
      <c r="DK852" t="e">
        <v>#N/A</v>
      </c>
      <c r="DL852" t="e">
        <v>#N/A</v>
      </c>
      <c r="DM852" t="e">
        <v>#N/A</v>
      </c>
      <c r="DN852" t="e">
        <v>#N/A</v>
      </c>
      <c r="DO852" t="e">
        <v>#N/A</v>
      </c>
      <c r="DP852" t="e">
        <v>#N/A</v>
      </c>
      <c r="DQ852" t="e">
        <v>#N/A</v>
      </c>
      <c r="DR852" t="e">
        <v>#N/A</v>
      </c>
      <c r="DS852" t="e">
        <v>#N/A</v>
      </c>
      <c r="DT852" t="e">
        <v>#N/A</v>
      </c>
      <c r="DU852" t="e">
        <v>#N/A</v>
      </c>
      <c r="DV852" t="e">
        <v>#N/A</v>
      </c>
      <c r="DW852" t="e">
        <v>#N/A</v>
      </c>
      <c r="DX852" t="e">
        <v>#N/A</v>
      </c>
      <c r="DY852" t="e">
        <v>#N/A</v>
      </c>
      <c r="DZ852" t="e">
        <v>#N/A</v>
      </c>
      <c r="EA852" t="e">
        <v>#N/A</v>
      </c>
      <c r="EB852" t="e">
        <v>#N/A</v>
      </c>
      <c r="EC852" t="e">
        <v>#N/A</v>
      </c>
    </row>
    <row r="853" spans="1:133" customFormat="1" x14ac:dyDescent="0.25">
      <c r="A853" t="s">
        <v>942</v>
      </c>
      <c r="B853" t="s">
        <v>942</v>
      </c>
      <c r="C853" s="2" t="s">
        <v>942</v>
      </c>
      <c r="DH853" t="e">
        <v>#N/A</v>
      </c>
      <c r="DI853" t="e">
        <v>#N/A</v>
      </c>
      <c r="DJ853" t="e">
        <v>#N/A</v>
      </c>
      <c r="DK853" t="e">
        <v>#N/A</v>
      </c>
      <c r="DL853" t="e">
        <v>#N/A</v>
      </c>
      <c r="DM853" t="e">
        <v>#N/A</v>
      </c>
      <c r="DN853" t="e">
        <v>#N/A</v>
      </c>
      <c r="DO853" t="e">
        <v>#N/A</v>
      </c>
      <c r="DP853" t="e">
        <v>#N/A</v>
      </c>
      <c r="DQ853" t="e">
        <v>#N/A</v>
      </c>
      <c r="DR853" t="e">
        <v>#N/A</v>
      </c>
      <c r="DS853" t="e">
        <v>#N/A</v>
      </c>
      <c r="DT853" t="e">
        <v>#N/A</v>
      </c>
      <c r="DU853" t="e">
        <v>#N/A</v>
      </c>
      <c r="DV853" t="e">
        <v>#N/A</v>
      </c>
      <c r="DW853" t="e">
        <v>#N/A</v>
      </c>
      <c r="DX853" t="e">
        <v>#N/A</v>
      </c>
      <c r="DY853" t="e">
        <v>#N/A</v>
      </c>
      <c r="DZ853" t="e">
        <v>#N/A</v>
      </c>
      <c r="EA853" t="e">
        <v>#N/A</v>
      </c>
      <c r="EB853" t="e">
        <v>#N/A</v>
      </c>
      <c r="EC853" t="e">
        <v>#N/A</v>
      </c>
    </row>
    <row r="854" spans="1:133" customFormat="1" x14ac:dyDescent="0.25">
      <c r="A854" t="s">
        <v>942</v>
      </c>
      <c r="B854" t="s">
        <v>942</v>
      </c>
      <c r="C854" s="2" t="s">
        <v>942</v>
      </c>
      <c r="DH854" t="e">
        <v>#N/A</v>
      </c>
      <c r="DI854" t="e">
        <v>#N/A</v>
      </c>
      <c r="DJ854" t="e">
        <v>#N/A</v>
      </c>
      <c r="DK854" t="e">
        <v>#N/A</v>
      </c>
      <c r="DL854" t="e">
        <v>#N/A</v>
      </c>
      <c r="DM854" t="e">
        <v>#N/A</v>
      </c>
      <c r="DN854" t="e">
        <v>#N/A</v>
      </c>
      <c r="DO854" t="e">
        <v>#N/A</v>
      </c>
      <c r="DP854" t="e">
        <v>#N/A</v>
      </c>
      <c r="DQ854" t="e">
        <v>#N/A</v>
      </c>
      <c r="DR854" t="e">
        <v>#N/A</v>
      </c>
      <c r="DS854" t="e">
        <v>#N/A</v>
      </c>
      <c r="DT854" t="e">
        <v>#N/A</v>
      </c>
      <c r="DU854" t="e">
        <v>#N/A</v>
      </c>
      <c r="DV854" t="e">
        <v>#N/A</v>
      </c>
      <c r="DW854" t="e">
        <v>#N/A</v>
      </c>
      <c r="DX854" t="e">
        <v>#N/A</v>
      </c>
      <c r="DY854" t="e">
        <v>#N/A</v>
      </c>
      <c r="DZ854" t="e">
        <v>#N/A</v>
      </c>
      <c r="EA854" t="e">
        <v>#N/A</v>
      </c>
      <c r="EB854" t="e">
        <v>#N/A</v>
      </c>
      <c r="EC854" t="e">
        <v>#N/A</v>
      </c>
    </row>
    <row r="855" spans="1:133" customFormat="1" x14ac:dyDescent="0.25">
      <c r="A855" t="s">
        <v>942</v>
      </c>
      <c r="B855" t="s">
        <v>942</v>
      </c>
      <c r="C855" s="2" t="s">
        <v>942</v>
      </c>
      <c r="DH855" t="e">
        <v>#N/A</v>
      </c>
      <c r="DI855" t="e">
        <v>#N/A</v>
      </c>
      <c r="DJ855" t="e">
        <v>#N/A</v>
      </c>
      <c r="DK855" t="e">
        <v>#N/A</v>
      </c>
      <c r="DL855" t="e">
        <v>#N/A</v>
      </c>
      <c r="DM855" t="e">
        <v>#N/A</v>
      </c>
      <c r="DN855" t="e">
        <v>#N/A</v>
      </c>
      <c r="DO855" t="e">
        <v>#N/A</v>
      </c>
      <c r="DP855" t="e">
        <v>#N/A</v>
      </c>
      <c r="DQ855" t="e">
        <v>#N/A</v>
      </c>
      <c r="DR855" t="e">
        <v>#N/A</v>
      </c>
      <c r="DS855" t="e">
        <v>#N/A</v>
      </c>
      <c r="DT855" t="e">
        <v>#N/A</v>
      </c>
      <c r="DU855" t="e">
        <v>#N/A</v>
      </c>
      <c r="DV855" t="e">
        <v>#N/A</v>
      </c>
      <c r="DW855" t="e">
        <v>#N/A</v>
      </c>
      <c r="DX855" t="e">
        <v>#N/A</v>
      </c>
      <c r="DY855" t="e">
        <v>#N/A</v>
      </c>
      <c r="DZ855" t="e">
        <v>#N/A</v>
      </c>
      <c r="EA855" t="e">
        <v>#N/A</v>
      </c>
      <c r="EB855" t="e">
        <v>#N/A</v>
      </c>
      <c r="EC855" t="e">
        <v>#N/A</v>
      </c>
    </row>
    <row r="856" spans="1:133" customFormat="1" x14ac:dyDescent="0.25">
      <c r="A856" t="s">
        <v>942</v>
      </c>
      <c r="B856" t="s">
        <v>942</v>
      </c>
      <c r="C856" s="2" t="s">
        <v>942</v>
      </c>
      <c r="DH856" t="e">
        <v>#N/A</v>
      </c>
      <c r="DI856" t="e">
        <v>#N/A</v>
      </c>
      <c r="DJ856" t="e">
        <v>#N/A</v>
      </c>
      <c r="DK856" t="e">
        <v>#N/A</v>
      </c>
      <c r="DL856" t="e">
        <v>#N/A</v>
      </c>
      <c r="DM856" t="e">
        <v>#N/A</v>
      </c>
      <c r="DN856" t="e">
        <v>#N/A</v>
      </c>
      <c r="DO856" t="e">
        <v>#N/A</v>
      </c>
      <c r="DP856" t="e">
        <v>#N/A</v>
      </c>
      <c r="DQ856" t="e">
        <v>#N/A</v>
      </c>
      <c r="DR856" t="e">
        <v>#N/A</v>
      </c>
      <c r="DS856" t="e">
        <v>#N/A</v>
      </c>
      <c r="DT856" t="e">
        <v>#N/A</v>
      </c>
      <c r="DU856" t="e">
        <v>#N/A</v>
      </c>
      <c r="DV856" t="e">
        <v>#N/A</v>
      </c>
      <c r="DW856" t="e">
        <v>#N/A</v>
      </c>
      <c r="DX856" t="e">
        <v>#N/A</v>
      </c>
      <c r="DY856" t="e">
        <v>#N/A</v>
      </c>
      <c r="DZ856" t="e">
        <v>#N/A</v>
      </c>
      <c r="EA856" t="e">
        <v>#N/A</v>
      </c>
      <c r="EB856" t="e">
        <v>#N/A</v>
      </c>
      <c r="EC856" t="e">
        <v>#N/A</v>
      </c>
    </row>
    <row r="857" spans="1:133" customFormat="1" x14ac:dyDescent="0.25">
      <c r="A857" t="s">
        <v>942</v>
      </c>
      <c r="B857" t="s">
        <v>942</v>
      </c>
      <c r="C857" s="2" t="s">
        <v>942</v>
      </c>
      <c r="DH857" t="e">
        <v>#N/A</v>
      </c>
      <c r="DI857" t="e">
        <v>#N/A</v>
      </c>
      <c r="DJ857" t="e">
        <v>#N/A</v>
      </c>
      <c r="DK857" t="e">
        <v>#N/A</v>
      </c>
      <c r="DL857" t="e">
        <v>#N/A</v>
      </c>
      <c r="DM857" t="e">
        <v>#N/A</v>
      </c>
      <c r="DN857" t="e">
        <v>#N/A</v>
      </c>
      <c r="DO857" t="e">
        <v>#N/A</v>
      </c>
      <c r="DP857" t="e">
        <v>#N/A</v>
      </c>
      <c r="DQ857" t="e">
        <v>#N/A</v>
      </c>
      <c r="DR857" t="e">
        <v>#N/A</v>
      </c>
      <c r="DS857" t="e">
        <v>#N/A</v>
      </c>
      <c r="DT857" t="e">
        <v>#N/A</v>
      </c>
      <c r="DU857" t="e">
        <v>#N/A</v>
      </c>
      <c r="DV857" t="e">
        <v>#N/A</v>
      </c>
      <c r="DW857" t="e">
        <v>#N/A</v>
      </c>
      <c r="DX857" t="e">
        <v>#N/A</v>
      </c>
      <c r="DY857" t="e">
        <v>#N/A</v>
      </c>
      <c r="DZ857" t="e">
        <v>#N/A</v>
      </c>
      <c r="EA857" t="e">
        <v>#N/A</v>
      </c>
      <c r="EB857" t="e">
        <v>#N/A</v>
      </c>
      <c r="EC857" t="e">
        <v>#N/A</v>
      </c>
    </row>
    <row r="858" spans="1:133" customFormat="1" x14ac:dyDescent="0.25">
      <c r="A858" t="s">
        <v>942</v>
      </c>
      <c r="B858" t="s">
        <v>942</v>
      </c>
      <c r="C858" s="2" t="s">
        <v>942</v>
      </c>
      <c r="DH858" t="e">
        <v>#N/A</v>
      </c>
      <c r="DI858" t="e">
        <v>#N/A</v>
      </c>
      <c r="DJ858" t="e">
        <v>#N/A</v>
      </c>
      <c r="DK858" t="e">
        <v>#N/A</v>
      </c>
      <c r="DL858" t="e">
        <v>#N/A</v>
      </c>
      <c r="DM858" t="e">
        <v>#N/A</v>
      </c>
      <c r="DN858" t="e">
        <v>#N/A</v>
      </c>
      <c r="DO858" t="e">
        <v>#N/A</v>
      </c>
      <c r="DP858" t="e">
        <v>#N/A</v>
      </c>
      <c r="DQ858" t="e">
        <v>#N/A</v>
      </c>
      <c r="DR858" t="e">
        <v>#N/A</v>
      </c>
      <c r="DS858" t="e">
        <v>#N/A</v>
      </c>
      <c r="DT858" t="e">
        <v>#N/A</v>
      </c>
      <c r="DU858" t="e">
        <v>#N/A</v>
      </c>
      <c r="DV858" t="e">
        <v>#N/A</v>
      </c>
      <c r="DW858" t="e">
        <v>#N/A</v>
      </c>
      <c r="DX858" t="e">
        <v>#N/A</v>
      </c>
      <c r="DY858" t="e">
        <v>#N/A</v>
      </c>
      <c r="DZ858" t="e">
        <v>#N/A</v>
      </c>
      <c r="EA858" t="e">
        <v>#N/A</v>
      </c>
      <c r="EB858" t="e">
        <v>#N/A</v>
      </c>
      <c r="EC858" t="e">
        <v>#N/A</v>
      </c>
    </row>
    <row r="859" spans="1:133" customFormat="1" x14ac:dyDescent="0.25">
      <c r="A859" t="s">
        <v>942</v>
      </c>
      <c r="B859" t="s">
        <v>942</v>
      </c>
      <c r="C859" s="2" t="s">
        <v>942</v>
      </c>
      <c r="DH859" t="e">
        <v>#N/A</v>
      </c>
      <c r="DI859" t="e">
        <v>#N/A</v>
      </c>
      <c r="DJ859" t="e">
        <v>#N/A</v>
      </c>
      <c r="DK859" t="e">
        <v>#N/A</v>
      </c>
      <c r="DL859" t="e">
        <v>#N/A</v>
      </c>
      <c r="DM859" t="e">
        <v>#N/A</v>
      </c>
      <c r="DN859" t="e">
        <v>#N/A</v>
      </c>
      <c r="DO859" t="e">
        <v>#N/A</v>
      </c>
      <c r="DP859" t="e">
        <v>#N/A</v>
      </c>
      <c r="DQ859" t="e">
        <v>#N/A</v>
      </c>
      <c r="DR859" t="e">
        <v>#N/A</v>
      </c>
      <c r="DS859" t="e">
        <v>#N/A</v>
      </c>
      <c r="DT859" t="e">
        <v>#N/A</v>
      </c>
      <c r="DU859" t="e">
        <v>#N/A</v>
      </c>
      <c r="DV859" t="e">
        <v>#N/A</v>
      </c>
      <c r="DW859" t="e">
        <v>#N/A</v>
      </c>
      <c r="DX859" t="e">
        <v>#N/A</v>
      </c>
      <c r="DY859" t="e">
        <v>#N/A</v>
      </c>
      <c r="DZ859" t="e">
        <v>#N/A</v>
      </c>
      <c r="EA859" t="e">
        <v>#N/A</v>
      </c>
      <c r="EB859" t="e">
        <v>#N/A</v>
      </c>
      <c r="EC859" t="e">
        <v>#N/A</v>
      </c>
    </row>
    <row r="860" spans="1:133" customFormat="1" x14ac:dyDescent="0.25">
      <c r="A860" t="s">
        <v>942</v>
      </c>
      <c r="B860" t="s">
        <v>942</v>
      </c>
      <c r="C860" s="2" t="s">
        <v>942</v>
      </c>
      <c r="DH860" t="e">
        <v>#N/A</v>
      </c>
      <c r="DI860" t="e">
        <v>#N/A</v>
      </c>
      <c r="DJ860" t="e">
        <v>#N/A</v>
      </c>
      <c r="DK860" t="e">
        <v>#N/A</v>
      </c>
      <c r="DL860" t="e">
        <v>#N/A</v>
      </c>
      <c r="DM860" t="e">
        <v>#N/A</v>
      </c>
      <c r="DN860" t="e">
        <v>#N/A</v>
      </c>
      <c r="DO860" t="e">
        <v>#N/A</v>
      </c>
      <c r="DP860" t="e">
        <v>#N/A</v>
      </c>
      <c r="DQ860" t="e">
        <v>#N/A</v>
      </c>
      <c r="DR860" t="e">
        <v>#N/A</v>
      </c>
      <c r="DS860" t="e">
        <v>#N/A</v>
      </c>
      <c r="DT860" t="e">
        <v>#N/A</v>
      </c>
      <c r="DU860" t="e">
        <v>#N/A</v>
      </c>
      <c r="DV860" t="e">
        <v>#N/A</v>
      </c>
      <c r="DW860" t="e">
        <v>#N/A</v>
      </c>
      <c r="DX860" t="e">
        <v>#N/A</v>
      </c>
      <c r="DY860" t="e">
        <v>#N/A</v>
      </c>
      <c r="DZ860" t="e">
        <v>#N/A</v>
      </c>
      <c r="EA860" t="e">
        <v>#N/A</v>
      </c>
      <c r="EB860" t="e">
        <v>#N/A</v>
      </c>
      <c r="EC860" t="e">
        <v>#N/A</v>
      </c>
    </row>
    <row r="861" spans="1:133" customFormat="1" x14ac:dyDescent="0.25">
      <c r="A861" t="s">
        <v>942</v>
      </c>
      <c r="B861" t="s">
        <v>942</v>
      </c>
      <c r="C861" s="2" t="s">
        <v>942</v>
      </c>
      <c r="DH861" t="e">
        <v>#N/A</v>
      </c>
      <c r="DI861" t="e">
        <v>#N/A</v>
      </c>
      <c r="DJ861" t="e">
        <v>#N/A</v>
      </c>
      <c r="DK861" t="e">
        <v>#N/A</v>
      </c>
      <c r="DL861" t="e">
        <v>#N/A</v>
      </c>
      <c r="DM861" t="e">
        <v>#N/A</v>
      </c>
      <c r="DN861" t="e">
        <v>#N/A</v>
      </c>
      <c r="DO861" t="e">
        <v>#N/A</v>
      </c>
      <c r="DP861" t="e">
        <v>#N/A</v>
      </c>
      <c r="DQ861" t="e">
        <v>#N/A</v>
      </c>
      <c r="DR861" t="e">
        <v>#N/A</v>
      </c>
      <c r="DS861" t="e">
        <v>#N/A</v>
      </c>
      <c r="DT861" t="e">
        <v>#N/A</v>
      </c>
      <c r="DU861" t="e">
        <v>#N/A</v>
      </c>
      <c r="DV861" t="e">
        <v>#N/A</v>
      </c>
      <c r="DW861" t="e">
        <v>#N/A</v>
      </c>
      <c r="DX861" t="e">
        <v>#N/A</v>
      </c>
      <c r="DY861" t="e">
        <v>#N/A</v>
      </c>
      <c r="DZ861" t="e">
        <v>#N/A</v>
      </c>
      <c r="EA861" t="e">
        <v>#N/A</v>
      </c>
      <c r="EB861" t="e">
        <v>#N/A</v>
      </c>
      <c r="EC861" t="e">
        <v>#N/A</v>
      </c>
    </row>
    <row r="862" spans="1:133" customFormat="1" x14ac:dyDescent="0.25">
      <c r="A862" t="s">
        <v>942</v>
      </c>
      <c r="B862" t="s">
        <v>942</v>
      </c>
      <c r="C862" s="2" t="s">
        <v>942</v>
      </c>
      <c r="DH862" t="e">
        <v>#N/A</v>
      </c>
      <c r="DI862" t="e">
        <v>#N/A</v>
      </c>
      <c r="DJ862" t="e">
        <v>#N/A</v>
      </c>
      <c r="DK862" t="e">
        <v>#N/A</v>
      </c>
      <c r="DL862" t="e">
        <v>#N/A</v>
      </c>
      <c r="DM862" t="e">
        <v>#N/A</v>
      </c>
      <c r="DN862" t="e">
        <v>#N/A</v>
      </c>
      <c r="DO862" t="e">
        <v>#N/A</v>
      </c>
      <c r="DP862" t="e">
        <v>#N/A</v>
      </c>
      <c r="DQ862" t="e">
        <v>#N/A</v>
      </c>
      <c r="DR862" t="e">
        <v>#N/A</v>
      </c>
      <c r="DS862" t="e">
        <v>#N/A</v>
      </c>
      <c r="DT862" t="e">
        <v>#N/A</v>
      </c>
      <c r="DU862" t="e">
        <v>#N/A</v>
      </c>
      <c r="DV862" t="e">
        <v>#N/A</v>
      </c>
      <c r="DW862" t="e">
        <v>#N/A</v>
      </c>
      <c r="DX862" t="e">
        <v>#N/A</v>
      </c>
      <c r="DY862" t="e">
        <v>#N/A</v>
      </c>
      <c r="DZ862" t="e">
        <v>#N/A</v>
      </c>
      <c r="EA862" t="e">
        <v>#N/A</v>
      </c>
      <c r="EB862" t="e">
        <v>#N/A</v>
      </c>
      <c r="EC862" t="e">
        <v>#N/A</v>
      </c>
    </row>
    <row r="863" spans="1:133" customFormat="1" x14ac:dyDescent="0.25">
      <c r="A863" t="s">
        <v>942</v>
      </c>
      <c r="B863" t="s">
        <v>942</v>
      </c>
      <c r="C863" s="2" t="s">
        <v>942</v>
      </c>
      <c r="DH863" t="e">
        <v>#N/A</v>
      </c>
      <c r="DI863" t="e">
        <v>#N/A</v>
      </c>
      <c r="DJ863" t="e">
        <v>#N/A</v>
      </c>
      <c r="DK863" t="e">
        <v>#N/A</v>
      </c>
      <c r="DL863" t="e">
        <v>#N/A</v>
      </c>
      <c r="DM863" t="e">
        <v>#N/A</v>
      </c>
      <c r="DN863" t="e">
        <v>#N/A</v>
      </c>
      <c r="DO863" t="e">
        <v>#N/A</v>
      </c>
      <c r="DP863" t="e">
        <v>#N/A</v>
      </c>
      <c r="DQ863" t="e">
        <v>#N/A</v>
      </c>
      <c r="DR863" t="e">
        <v>#N/A</v>
      </c>
      <c r="DS863" t="e">
        <v>#N/A</v>
      </c>
      <c r="DT863" t="e">
        <v>#N/A</v>
      </c>
      <c r="DU863" t="e">
        <v>#N/A</v>
      </c>
      <c r="DV863" t="e">
        <v>#N/A</v>
      </c>
      <c r="DW863" t="e">
        <v>#N/A</v>
      </c>
      <c r="DX863" t="e">
        <v>#N/A</v>
      </c>
      <c r="DY863" t="e">
        <v>#N/A</v>
      </c>
      <c r="DZ863" t="e">
        <v>#N/A</v>
      </c>
      <c r="EA863" t="e">
        <v>#N/A</v>
      </c>
      <c r="EB863" t="e">
        <v>#N/A</v>
      </c>
      <c r="EC863" t="e">
        <v>#N/A</v>
      </c>
    </row>
    <row r="864" spans="1:133" customFormat="1" x14ac:dyDescent="0.25">
      <c r="A864" t="s">
        <v>942</v>
      </c>
      <c r="B864" t="s">
        <v>942</v>
      </c>
      <c r="C864" s="2" t="s">
        <v>942</v>
      </c>
      <c r="DH864" t="e">
        <v>#N/A</v>
      </c>
      <c r="DI864" t="e">
        <v>#N/A</v>
      </c>
      <c r="DJ864" t="e">
        <v>#N/A</v>
      </c>
      <c r="DK864" t="e">
        <v>#N/A</v>
      </c>
      <c r="DL864" t="e">
        <v>#N/A</v>
      </c>
      <c r="DM864" t="e">
        <v>#N/A</v>
      </c>
      <c r="DN864" t="e">
        <v>#N/A</v>
      </c>
      <c r="DO864" t="e">
        <v>#N/A</v>
      </c>
      <c r="DP864" t="e">
        <v>#N/A</v>
      </c>
      <c r="DQ864" t="e">
        <v>#N/A</v>
      </c>
      <c r="DR864" t="e">
        <v>#N/A</v>
      </c>
      <c r="DS864" t="e">
        <v>#N/A</v>
      </c>
      <c r="DT864" t="e">
        <v>#N/A</v>
      </c>
      <c r="DU864" t="e">
        <v>#N/A</v>
      </c>
      <c r="DV864" t="e">
        <v>#N/A</v>
      </c>
      <c r="DW864" t="e">
        <v>#N/A</v>
      </c>
      <c r="DX864" t="e">
        <v>#N/A</v>
      </c>
      <c r="DY864" t="e">
        <v>#N/A</v>
      </c>
      <c r="DZ864" t="e">
        <v>#N/A</v>
      </c>
      <c r="EA864" t="e">
        <v>#N/A</v>
      </c>
      <c r="EB864" t="e">
        <v>#N/A</v>
      </c>
      <c r="EC864" t="e">
        <v>#N/A</v>
      </c>
    </row>
    <row r="865" spans="1:133" customFormat="1" x14ac:dyDescent="0.25">
      <c r="A865" t="s">
        <v>942</v>
      </c>
      <c r="B865" t="s">
        <v>942</v>
      </c>
      <c r="C865" s="2" t="s">
        <v>942</v>
      </c>
      <c r="DH865" t="e">
        <v>#N/A</v>
      </c>
      <c r="DI865" t="e">
        <v>#N/A</v>
      </c>
      <c r="DJ865" t="e">
        <v>#N/A</v>
      </c>
      <c r="DK865" t="e">
        <v>#N/A</v>
      </c>
      <c r="DL865" t="e">
        <v>#N/A</v>
      </c>
      <c r="DM865" t="e">
        <v>#N/A</v>
      </c>
      <c r="DN865" t="e">
        <v>#N/A</v>
      </c>
      <c r="DO865" t="e">
        <v>#N/A</v>
      </c>
      <c r="DP865" t="e">
        <v>#N/A</v>
      </c>
      <c r="DQ865" t="e">
        <v>#N/A</v>
      </c>
      <c r="DR865" t="e">
        <v>#N/A</v>
      </c>
      <c r="DS865" t="e">
        <v>#N/A</v>
      </c>
      <c r="DT865" t="e">
        <v>#N/A</v>
      </c>
      <c r="DU865" t="e">
        <v>#N/A</v>
      </c>
      <c r="DV865" t="e">
        <v>#N/A</v>
      </c>
      <c r="DW865" t="e">
        <v>#N/A</v>
      </c>
      <c r="DX865" t="e">
        <v>#N/A</v>
      </c>
      <c r="DY865" t="e">
        <v>#N/A</v>
      </c>
      <c r="DZ865" t="e">
        <v>#N/A</v>
      </c>
      <c r="EA865" t="e">
        <v>#N/A</v>
      </c>
      <c r="EB865" t="e">
        <v>#N/A</v>
      </c>
      <c r="EC865" t="e">
        <v>#N/A</v>
      </c>
    </row>
    <row r="866" spans="1:133" customFormat="1" x14ac:dyDescent="0.25">
      <c r="A866" t="s">
        <v>942</v>
      </c>
      <c r="B866" t="s">
        <v>942</v>
      </c>
      <c r="C866" s="2" t="s">
        <v>942</v>
      </c>
      <c r="DH866" t="e">
        <v>#N/A</v>
      </c>
      <c r="DI866" t="e">
        <v>#N/A</v>
      </c>
      <c r="DJ866" t="e">
        <v>#N/A</v>
      </c>
      <c r="DK866" t="e">
        <v>#N/A</v>
      </c>
      <c r="DL866" t="e">
        <v>#N/A</v>
      </c>
      <c r="DM866" t="e">
        <v>#N/A</v>
      </c>
      <c r="DN866" t="e">
        <v>#N/A</v>
      </c>
      <c r="DO866" t="e">
        <v>#N/A</v>
      </c>
      <c r="DP866" t="e">
        <v>#N/A</v>
      </c>
      <c r="DQ866" t="e">
        <v>#N/A</v>
      </c>
      <c r="DR866" t="e">
        <v>#N/A</v>
      </c>
      <c r="DS866" t="e">
        <v>#N/A</v>
      </c>
      <c r="DT866" t="e">
        <v>#N/A</v>
      </c>
      <c r="DU866" t="e">
        <v>#N/A</v>
      </c>
      <c r="DV866" t="e">
        <v>#N/A</v>
      </c>
      <c r="DW866" t="e">
        <v>#N/A</v>
      </c>
      <c r="DX866" t="e">
        <v>#N/A</v>
      </c>
      <c r="DY866" t="e">
        <v>#N/A</v>
      </c>
      <c r="DZ866" t="e">
        <v>#N/A</v>
      </c>
      <c r="EA866" t="e">
        <v>#N/A</v>
      </c>
      <c r="EB866" t="e">
        <v>#N/A</v>
      </c>
      <c r="EC866" t="e">
        <v>#N/A</v>
      </c>
    </row>
    <row r="867" spans="1:133" customFormat="1" x14ac:dyDescent="0.25">
      <c r="A867" t="s">
        <v>942</v>
      </c>
      <c r="B867" t="s">
        <v>942</v>
      </c>
      <c r="C867" s="2" t="s">
        <v>942</v>
      </c>
      <c r="DH867" t="e">
        <v>#N/A</v>
      </c>
      <c r="DI867" t="e">
        <v>#N/A</v>
      </c>
      <c r="DJ867" t="e">
        <v>#N/A</v>
      </c>
      <c r="DK867" t="e">
        <v>#N/A</v>
      </c>
      <c r="DL867" t="e">
        <v>#N/A</v>
      </c>
      <c r="DM867" t="e">
        <v>#N/A</v>
      </c>
      <c r="DN867" t="e">
        <v>#N/A</v>
      </c>
      <c r="DO867" t="e">
        <v>#N/A</v>
      </c>
      <c r="DP867" t="e">
        <v>#N/A</v>
      </c>
      <c r="DQ867" t="e">
        <v>#N/A</v>
      </c>
      <c r="DR867" t="e">
        <v>#N/A</v>
      </c>
      <c r="DS867" t="e">
        <v>#N/A</v>
      </c>
      <c r="DT867" t="e">
        <v>#N/A</v>
      </c>
      <c r="DU867" t="e">
        <v>#N/A</v>
      </c>
      <c r="DV867" t="e">
        <v>#N/A</v>
      </c>
      <c r="DW867" t="e">
        <v>#N/A</v>
      </c>
      <c r="DX867" t="e">
        <v>#N/A</v>
      </c>
      <c r="DY867" t="e">
        <v>#N/A</v>
      </c>
      <c r="DZ867" t="e">
        <v>#N/A</v>
      </c>
      <c r="EA867" t="e">
        <v>#N/A</v>
      </c>
      <c r="EB867" t="e">
        <v>#N/A</v>
      </c>
      <c r="EC867" t="e">
        <v>#N/A</v>
      </c>
    </row>
    <row r="868" spans="1:133" customFormat="1" x14ac:dyDescent="0.25">
      <c r="A868" t="s">
        <v>942</v>
      </c>
      <c r="B868" t="s">
        <v>942</v>
      </c>
      <c r="C868" s="2" t="s">
        <v>942</v>
      </c>
      <c r="DH868" t="e">
        <v>#N/A</v>
      </c>
      <c r="DI868" t="e">
        <v>#N/A</v>
      </c>
      <c r="DJ868" t="e">
        <v>#N/A</v>
      </c>
      <c r="DK868" t="e">
        <v>#N/A</v>
      </c>
      <c r="DL868" t="e">
        <v>#N/A</v>
      </c>
      <c r="DM868" t="e">
        <v>#N/A</v>
      </c>
      <c r="DN868" t="e">
        <v>#N/A</v>
      </c>
      <c r="DO868" t="e">
        <v>#N/A</v>
      </c>
      <c r="DP868" t="e">
        <v>#N/A</v>
      </c>
      <c r="DQ868" t="e">
        <v>#N/A</v>
      </c>
      <c r="DR868" t="e">
        <v>#N/A</v>
      </c>
      <c r="DS868" t="e">
        <v>#N/A</v>
      </c>
      <c r="DT868" t="e">
        <v>#N/A</v>
      </c>
      <c r="DU868" t="e">
        <v>#N/A</v>
      </c>
      <c r="DV868" t="e">
        <v>#N/A</v>
      </c>
      <c r="DW868" t="e">
        <v>#N/A</v>
      </c>
      <c r="DX868" t="e">
        <v>#N/A</v>
      </c>
      <c r="DY868" t="e">
        <v>#N/A</v>
      </c>
      <c r="DZ868" t="e">
        <v>#N/A</v>
      </c>
      <c r="EA868" t="e">
        <v>#N/A</v>
      </c>
      <c r="EB868" t="e">
        <v>#N/A</v>
      </c>
      <c r="EC868" t="e">
        <v>#N/A</v>
      </c>
    </row>
    <row r="869" spans="1:133" customFormat="1" x14ac:dyDescent="0.25">
      <c r="A869" t="s">
        <v>942</v>
      </c>
      <c r="B869" t="s">
        <v>942</v>
      </c>
      <c r="C869" s="2" t="s">
        <v>942</v>
      </c>
      <c r="DH869" t="e">
        <v>#N/A</v>
      </c>
      <c r="DI869" t="e">
        <v>#N/A</v>
      </c>
      <c r="DJ869" t="e">
        <v>#N/A</v>
      </c>
      <c r="DK869" t="e">
        <v>#N/A</v>
      </c>
      <c r="DL869" t="e">
        <v>#N/A</v>
      </c>
      <c r="DM869" t="e">
        <v>#N/A</v>
      </c>
      <c r="DN869" t="e">
        <v>#N/A</v>
      </c>
      <c r="DO869" t="e">
        <v>#N/A</v>
      </c>
      <c r="DP869" t="e">
        <v>#N/A</v>
      </c>
      <c r="DQ869" t="e">
        <v>#N/A</v>
      </c>
      <c r="DR869" t="e">
        <v>#N/A</v>
      </c>
      <c r="DS869" t="e">
        <v>#N/A</v>
      </c>
      <c r="DT869" t="e">
        <v>#N/A</v>
      </c>
      <c r="DU869" t="e">
        <v>#N/A</v>
      </c>
      <c r="DV869" t="e">
        <v>#N/A</v>
      </c>
      <c r="DW869" t="e">
        <v>#N/A</v>
      </c>
      <c r="DX869" t="e">
        <v>#N/A</v>
      </c>
      <c r="DY869" t="e">
        <v>#N/A</v>
      </c>
      <c r="DZ869" t="e">
        <v>#N/A</v>
      </c>
      <c r="EA869" t="e">
        <v>#N/A</v>
      </c>
      <c r="EB869" t="e">
        <v>#N/A</v>
      </c>
      <c r="EC869" t="e">
        <v>#N/A</v>
      </c>
    </row>
    <row r="870" spans="1:133" customFormat="1" x14ac:dyDescent="0.25">
      <c r="A870" t="s">
        <v>942</v>
      </c>
      <c r="B870" t="s">
        <v>942</v>
      </c>
      <c r="C870" s="2" t="s">
        <v>942</v>
      </c>
      <c r="DH870" t="e">
        <v>#N/A</v>
      </c>
      <c r="DI870" t="e">
        <v>#N/A</v>
      </c>
      <c r="DJ870" t="e">
        <v>#N/A</v>
      </c>
      <c r="DK870" t="e">
        <v>#N/A</v>
      </c>
      <c r="DL870" t="e">
        <v>#N/A</v>
      </c>
      <c r="DM870" t="e">
        <v>#N/A</v>
      </c>
      <c r="DN870" t="e">
        <v>#N/A</v>
      </c>
      <c r="DO870" t="e">
        <v>#N/A</v>
      </c>
      <c r="DP870" t="e">
        <v>#N/A</v>
      </c>
      <c r="DQ870" t="e">
        <v>#N/A</v>
      </c>
      <c r="DR870" t="e">
        <v>#N/A</v>
      </c>
      <c r="DS870" t="e">
        <v>#N/A</v>
      </c>
      <c r="DT870" t="e">
        <v>#N/A</v>
      </c>
      <c r="DU870" t="e">
        <v>#N/A</v>
      </c>
      <c r="DV870" t="e">
        <v>#N/A</v>
      </c>
      <c r="DW870" t="e">
        <v>#N/A</v>
      </c>
      <c r="DX870" t="e">
        <v>#N/A</v>
      </c>
      <c r="DY870" t="e">
        <v>#N/A</v>
      </c>
      <c r="DZ870" t="e">
        <v>#N/A</v>
      </c>
      <c r="EA870" t="e">
        <v>#N/A</v>
      </c>
      <c r="EB870" t="e">
        <v>#N/A</v>
      </c>
      <c r="EC870" t="e">
        <v>#N/A</v>
      </c>
    </row>
    <row r="871" spans="1:133" customFormat="1" x14ac:dyDescent="0.25">
      <c r="A871" t="s">
        <v>942</v>
      </c>
      <c r="B871" t="s">
        <v>942</v>
      </c>
      <c r="C871" s="2" t="s">
        <v>942</v>
      </c>
      <c r="DH871" t="e">
        <v>#N/A</v>
      </c>
      <c r="DI871" t="e">
        <v>#N/A</v>
      </c>
      <c r="DJ871" t="e">
        <v>#N/A</v>
      </c>
      <c r="DK871" t="e">
        <v>#N/A</v>
      </c>
      <c r="DL871" t="e">
        <v>#N/A</v>
      </c>
      <c r="DM871" t="e">
        <v>#N/A</v>
      </c>
      <c r="DN871" t="e">
        <v>#N/A</v>
      </c>
      <c r="DO871" t="e">
        <v>#N/A</v>
      </c>
      <c r="DP871" t="e">
        <v>#N/A</v>
      </c>
      <c r="DQ871" t="e">
        <v>#N/A</v>
      </c>
      <c r="DR871" t="e">
        <v>#N/A</v>
      </c>
      <c r="DS871" t="e">
        <v>#N/A</v>
      </c>
      <c r="DT871" t="e">
        <v>#N/A</v>
      </c>
      <c r="DU871" t="e">
        <v>#N/A</v>
      </c>
      <c r="DV871" t="e">
        <v>#N/A</v>
      </c>
      <c r="DW871" t="e">
        <v>#N/A</v>
      </c>
      <c r="DX871" t="e">
        <v>#N/A</v>
      </c>
      <c r="DY871" t="e">
        <v>#N/A</v>
      </c>
      <c r="DZ871" t="e">
        <v>#N/A</v>
      </c>
      <c r="EA871" t="e">
        <v>#N/A</v>
      </c>
      <c r="EB871" t="e">
        <v>#N/A</v>
      </c>
      <c r="EC871" t="e">
        <v>#N/A</v>
      </c>
    </row>
    <row r="872" spans="1:133" customFormat="1" x14ac:dyDescent="0.25">
      <c r="A872" t="s">
        <v>942</v>
      </c>
      <c r="B872" t="s">
        <v>942</v>
      </c>
      <c r="C872" s="2" t="s">
        <v>942</v>
      </c>
      <c r="DH872" t="e">
        <v>#N/A</v>
      </c>
      <c r="DI872" t="e">
        <v>#N/A</v>
      </c>
      <c r="DJ872" t="e">
        <v>#N/A</v>
      </c>
      <c r="DK872" t="e">
        <v>#N/A</v>
      </c>
      <c r="DL872" t="e">
        <v>#N/A</v>
      </c>
      <c r="DM872" t="e">
        <v>#N/A</v>
      </c>
      <c r="DN872" t="e">
        <v>#N/A</v>
      </c>
      <c r="DO872" t="e">
        <v>#N/A</v>
      </c>
      <c r="DP872" t="e">
        <v>#N/A</v>
      </c>
      <c r="DQ872" t="e">
        <v>#N/A</v>
      </c>
      <c r="DR872" t="e">
        <v>#N/A</v>
      </c>
      <c r="DS872" t="e">
        <v>#N/A</v>
      </c>
      <c r="DT872" t="e">
        <v>#N/A</v>
      </c>
      <c r="DU872" t="e">
        <v>#N/A</v>
      </c>
      <c r="DV872" t="e">
        <v>#N/A</v>
      </c>
      <c r="DW872" t="e">
        <v>#N/A</v>
      </c>
      <c r="DX872" t="e">
        <v>#N/A</v>
      </c>
      <c r="DY872" t="e">
        <v>#N/A</v>
      </c>
      <c r="DZ872" t="e">
        <v>#N/A</v>
      </c>
      <c r="EA872" t="e">
        <v>#N/A</v>
      </c>
      <c r="EB872" t="e">
        <v>#N/A</v>
      </c>
      <c r="EC872" t="e">
        <v>#N/A</v>
      </c>
    </row>
    <row r="873" spans="1:133" customFormat="1" x14ac:dyDescent="0.25">
      <c r="A873" t="s">
        <v>942</v>
      </c>
      <c r="B873" t="s">
        <v>942</v>
      </c>
      <c r="C873" s="2" t="s">
        <v>942</v>
      </c>
      <c r="DH873" t="e">
        <v>#N/A</v>
      </c>
      <c r="DI873" t="e">
        <v>#N/A</v>
      </c>
      <c r="DJ873" t="e">
        <v>#N/A</v>
      </c>
      <c r="DK873" t="e">
        <v>#N/A</v>
      </c>
      <c r="DL873" t="e">
        <v>#N/A</v>
      </c>
      <c r="DM873" t="e">
        <v>#N/A</v>
      </c>
      <c r="DN873" t="e">
        <v>#N/A</v>
      </c>
      <c r="DO873" t="e">
        <v>#N/A</v>
      </c>
      <c r="DP873" t="e">
        <v>#N/A</v>
      </c>
      <c r="DQ873" t="e">
        <v>#N/A</v>
      </c>
      <c r="DR873" t="e">
        <v>#N/A</v>
      </c>
      <c r="DS873" t="e">
        <v>#N/A</v>
      </c>
      <c r="DT873" t="e">
        <v>#N/A</v>
      </c>
      <c r="DU873" t="e">
        <v>#N/A</v>
      </c>
      <c r="DV873" t="e">
        <v>#N/A</v>
      </c>
      <c r="DW873" t="e">
        <v>#N/A</v>
      </c>
      <c r="DX873" t="e">
        <v>#N/A</v>
      </c>
      <c r="DY873" t="e">
        <v>#N/A</v>
      </c>
      <c r="DZ873" t="e">
        <v>#N/A</v>
      </c>
      <c r="EA873" t="e">
        <v>#N/A</v>
      </c>
      <c r="EB873" t="e">
        <v>#N/A</v>
      </c>
      <c r="EC873" t="e">
        <v>#N/A</v>
      </c>
    </row>
    <row r="874" spans="1:133" customFormat="1" x14ac:dyDescent="0.25">
      <c r="A874" t="s">
        <v>942</v>
      </c>
      <c r="B874" t="s">
        <v>942</v>
      </c>
      <c r="C874" s="2" t="s">
        <v>942</v>
      </c>
      <c r="DH874" t="e">
        <v>#N/A</v>
      </c>
      <c r="DI874" t="e">
        <v>#N/A</v>
      </c>
      <c r="DJ874" t="e">
        <v>#N/A</v>
      </c>
      <c r="DK874" t="e">
        <v>#N/A</v>
      </c>
      <c r="DL874" t="e">
        <v>#N/A</v>
      </c>
      <c r="DM874" t="e">
        <v>#N/A</v>
      </c>
      <c r="DN874" t="e">
        <v>#N/A</v>
      </c>
      <c r="DO874" t="e">
        <v>#N/A</v>
      </c>
      <c r="DP874" t="e">
        <v>#N/A</v>
      </c>
      <c r="DQ874" t="e">
        <v>#N/A</v>
      </c>
      <c r="DR874" t="e">
        <v>#N/A</v>
      </c>
      <c r="DS874" t="e">
        <v>#N/A</v>
      </c>
      <c r="DT874" t="e">
        <v>#N/A</v>
      </c>
      <c r="DU874" t="e">
        <v>#N/A</v>
      </c>
      <c r="DV874" t="e">
        <v>#N/A</v>
      </c>
      <c r="DW874" t="e">
        <v>#N/A</v>
      </c>
      <c r="DX874" t="e">
        <v>#N/A</v>
      </c>
      <c r="DY874" t="e">
        <v>#N/A</v>
      </c>
      <c r="DZ874" t="e">
        <v>#N/A</v>
      </c>
      <c r="EA874" t="e">
        <v>#N/A</v>
      </c>
      <c r="EB874" t="e">
        <v>#N/A</v>
      </c>
      <c r="EC874" t="e">
        <v>#N/A</v>
      </c>
    </row>
    <row r="875" spans="1:133" customFormat="1" x14ac:dyDescent="0.25">
      <c r="A875" t="s">
        <v>942</v>
      </c>
      <c r="B875" t="s">
        <v>942</v>
      </c>
      <c r="C875" s="2" t="s">
        <v>942</v>
      </c>
      <c r="DH875" t="e">
        <v>#N/A</v>
      </c>
      <c r="DI875" t="e">
        <v>#N/A</v>
      </c>
      <c r="DJ875" t="e">
        <v>#N/A</v>
      </c>
      <c r="DK875" t="e">
        <v>#N/A</v>
      </c>
      <c r="DL875" t="e">
        <v>#N/A</v>
      </c>
      <c r="DM875" t="e">
        <v>#N/A</v>
      </c>
      <c r="DN875" t="e">
        <v>#N/A</v>
      </c>
      <c r="DO875" t="e">
        <v>#N/A</v>
      </c>
      <c r="DP875" t="e">
        <v>#N/A</v>
      </c>
      <c r="DQ875" t="e">
        <v>#N/A</v>
      </c>
      <c r="DR875" t="e">
        <v>#N/A</v>
      </c>
      <c r="DS875" t="e">
        <v>#N/A</v>
      </c>
      <c r="DT875" t="e">
        <v>#N/A</v>
      </c>
      <c r="DU875" t="e">
        <v>#N/A</v>
      </c>
      <c r="DV875" t="e">
        <v>#N/A</v>
      </c>
      <c r="DW875" t="e">
        <v>#N/A</v>
      </c>
      <c r="DX875" t="e">
        <v>#N/A</v>
      </c>
      <c r="DY875" t="e">
        <v>#N/A</v>
      </c>
      <c r="DZ875" t="e">
        <v>#N/A</v>
      </c>
      <c r="EA875" t="e">
        <v>#N/A</v>
      </c>
      <c r="EB875" t="e">
        <v>#N/A</v>
      </c>
      <c r="EC875" t="e">
        <v>#N/A</v>
      </c>
    </row>
    <row r="876" spans="1:133" customFormat="1" x14ac:dyDescent="0.25">
      <c r="A876" t="s">
        <v>942</v>
      </c>
      <c r="B876" t="s">
        <v>942</v>
      </c>
      <c r="C876" s="2" t="s">
        <v>942</v>
      </c>
      <c r="DH876" t="e">
        <v>#N/A</v>
      </c>
      <c r="DI876" t="e">
        <v>#N/A</v>
      </c>
      <c r="DJ876" t="e">
        <v>#N/A</v>
      </c>
      <c r="DK876" t="e">
        <v>#N/A</v>
      </c>
      <c r="DL876" t="e">
        <v>#N/A</v>
      </c>
      <c r="DM876" t="e">
        <v>#N/A</v>
      </c>
      <c r="DN876" t="e">
        <v>#N/A</v>
      </c>
      <c r="DO876" t="e">
        <v>#N/A</v>
      </c>
      <c r="DP876" t="e">
        <v>#N/A</v>
      </c>
      <c r="DQ876" t="e">
        <v>#N/A</v>
      </c>
      <c r="DR876" t="e">
        <v>#N/A</v>
      </c>
      <c r="DS876" t="e">
        <v>#N/A</v>
      </c>
      <c r="DT876" t="e">
        <v>#N/A</v>
      </c>
      <c r="DU876" t="e">
        <v>#N/A</v>
      </c>
      <c r="DV876" t="e">
        <v>#N/A</v>
      </c>
      <c r="DW876" t="e">
        <v>#N/A</v>
      </c>
      <c r="DX876" t="e">
        <v>#N/A</v>
      </c>
      <c r="DY876" t="e">
        <v>#N/A</v>
      </c>
      <c r="DZ876" t="e">
        <v>#N/A</v>
      </c>
      <c r="EA876" t="e">
        <v>#N/A</v>
      </c>
      <c r="EB876" t="e">
        <v>#N/A</v>
      </c>
      <c r="EC876" t="e">
        <v>#N/A</v>
      </c>
    </row>
    <row r="877" spans="1:133" customFormat="1" x14ac:dyDescent="0.25">
      <c r="A877" t="s">
        <v>942</v>
      </c>
      <c r="B877" t="s">
        <v>942</v>
      </c>
      <c r="C877" s="2" t="s">
        <v>942</v>
      </c>
      <c r="DH877" t="e">
        <v>#N/A</v>
      </c>
      <c r="DI877" t="e">
        <v>#N/A</v>
      </c>
      <c r="DJ877" t="e">
        <v>#N/A</v>
      </c>
      <c r="DK877" t="e">
        <v>#N/A</v>
      </c>
      <c r="DL877" t="e">
        <v>#N/A</v>
      </c>
      <c r="DM877" t="e">
        <v>#N/A</v>
      </c>
      <c r="DN877" t="e">
        <v>#N/A</v>
      </c>
      <c r="DO877" t="e">
        <v>#N/A</v>
      </c>
      <c r="DP877" t="e">
        <v>#N/A</v>
      </c>
      <c r="DQ877" t="e">
        <v>#N/A</v>
      </c>
      <c r="DR877" t="e">
        <v>#N/A</v>
      </c>
      <c r="DS877" t="e">
        <v>#N/A</v>
      </c>
      <c r="DT877" t="e">
        <v>#N/A</v>
      </c>
      <c r="DU877" t="e">
        <v>#N/A</v>
      </c>
      <c r="DV877" t="e">
        <v>#N/A</v>
      </c>
      <c r="DW877" t="e">
        <v>#N/A</v>
      </c>
      <c r="DX877" t="e">
        <v>#N/A</v>
      </c>
      <c r="DY877" t="e">
        <v>#N/A</v>
      </c>
      <c r="DZ877" t="e">
        <v>#N/A</v>
      </c>
      <c r="EA877" t="e">
        <v>#N/A</v>
      </c>
      <c r="EB877" t="e">
        <v>#N/A</v>
      </c>
      <c r="EC877" t="e">
        <v>#N/A</v>
      </c>
    </row>
    <row r="878" spans="1:133" customFormat="1" x14ac:dyDescent="0.25">
      <c r="A878" t="s">
        <v>942</v>
      </c>
      <c r="B878" t="s">
        <v>942</v>
      </c>
      <c r="C878" s="2" t="s">
        <v>942</v>
      </c>
      <c r="DH878" t="e">
        <v>#N/A</v>
      </c>
      <c r="DI878" t="e">
        <v>#N/A</v>
      </c>
      <c r="DJ878" t="e">
        <v>#N/A</v>
      </c>
      <c r="DK878" t="e">
        <v>#N/A</v>
      </c>
      <c r="DL878" t="e">
        <v>#N/A</v>
      </c>
      <c r="DM878" t="e">
        <v>#N/A</v>
      </c>
      <c r="DN878" t="e">
        <v>#N/A</v>
      </c>
      <c r="DO878" t="e">
        <v>#N/A</v>
      </c>
      <c r="DP878" t="e">
        <v>#N/A</v>
      </c>
      <c r="DQ878" t="e">
        <v>#N/A</v>
      </c>
      <c r="DR878" t="e">
        <v>#N/A</v>
      </c>
      <c r="DS878" t="e">
        <v>#N/A</v>
      </c>
      <c r="DT878" t="e">
        <v>#N/A</v>
      </c>
      <c r="DU878" t="e">
        <v>#N/A</v>
      </c>
      <c r="DV878" t="e">
        <v>#N/A</v>
      </c>
      <c r="DW878" t="e">
        <v>#N/A</v>
      </c>
      <c r="DX878" t="e">
        <v>#N/A</v>
      </c>
      <c r="DY878" t="e">
        <v>#N/A</v>
      </c>
      <c r="DZ878" t="e">
        <v>#N/A</v>
      </c>
      <c r="EA878" t="e">
        <v>#N/A</v>
      </c>
      <c r="EB878" t="e">
        <v>#N/A</v>
      </c>
      <c r="EC878" t="e">
        <v>#N/A</v>
      </c>
    </row>
    <row r="879" spans="1:133" customFormat="1" x14ac:dyDescent="0.25">
      <c r="A879" t="s">
        <v>942</v>
      </c>
      <c r="B879" t="s">
        <v>942</v>
      </c>
      <c r="C879" s="2" t="s">
        <v>942</v>
      </c>
      <c r="DH879" t="e">
        <v>#N/A</v>
      </c>
      <c r="DI879" t="e">
        <v>#N/A</v>
      </c>
      <c r="DJ879" t="e">
        <v>#N/A</v>
      </c>
      <c r="DK879" t="e">
        <v>#N/A</v>
      </c>
      <c r="DL879" t="e">
        <v>#N/A</v>
      </c>
      <c r="DM879" t="e">
        <v>#N/A</v>
      </c>
      <c r="DN879" t="e">
        <v>#N/A</v>
      </c>
      <c r="DO879" t="e">
        <v>#N/A</v>
      </c>
      <c r="DP879" t="e">
        <v>#N/A</v>
      </c>
      <c r="DQ879" t="e">
        <v>#N/A</v>
      </c>
      <c r="DR879" t="e">
        <v>#N/A</v>
      </c>
      <c r="DS879" t="e">
        <v>#N/A</v>
      </c>
      <c r="DT879" t="e">
        <v>#N/A</v>
      </c>
      <c r="DU879" t="e">
        <v>#N/A</v>
      </c>
      <c r="DV879" t="e">
        <v>#N/A</v>
      </c>
      <c r="DW879" t="e">
        <v>#N/A</v>
      </c>
      <c r="DX879" t="e">
        <v>#N/A</v>
      </c>
      <c r="DY879" t="e">
        <v>#N/A</v>
      </c>
      <c r="DZ879" t="e">
        <v>#N/A</v>
      </c>
      <c r="EA879" t="e">
        <v>#N/A</v>
      </c>
      <c r="EB879" t="e">
        <v>#N/A</v>
      </c>
      <c r="EC879" t="e">
        <v>#N/A</v>
      </c>
    </row>
    <row r="880" spans="1:133" customFormat="1" x14ac:dyDescent="0.25">
      <c r="A880" t="s">
        <v>942</v>
      </c>
      <c r="B880" t="s">
        <v>942</v>
      </c>
      <c r="C880" s="2" t="s">
        <v>942</v>
      </c>
      <c r="DH880" t="e">
        <v>#N/A</v>
      </c>
      <c r="DI880" t="e">
        <v>#N/A</v>
      </c>
      <c r="DJ880" t="e">
        <v>#N/A</v>
      </c>
      <c r="DK880" t="e">
        <v>#N/A</v>
      </c>
      <c r="DL880" t="e">
        <v>#N/A</v>
      </c>
      <c r="DM880" t="e">
        <v>#N/A</v>
      </c>
      <c r="DN880" t="e">
        <v>#N/A</v>
      </c>
      <c r="DO880" t="e">
        <v>#N/A</v>
      </c>
      <c r="DP880" t="e">
        <v>#N/A</v>
      </c>
      <c r="DQ880" t="e">
        <v>#N/A</v>
      </c>
      <c r="DR880" t="e">
        <v>#N/A</v>
      </c>
      <c r="DS880" t="e">
        <v>#N/A</v>
      </c>
      <c r="DT880" t="e">
        <v>#N/A</v>
      </c>
      <c r="DU880" t="e">
        <v>#N/A</v>
      </c>
      <c r="DV880" t="e">
        <v>#N/A</v>
      </c>
      <c r="DW880" t="e">
        <v>#N/A</v>
      </c>
      <c r="DX880" t="e">
        <v>#N/A</v>
      </c>
      <c r="DY880" t="e">
        <v>#N/A</v>
      </c>
      <c r="DZ880" t="e">
        <v>#N/A</v>
      </c>
      <c r="EA880" t="e">
        <v>#N/A</v>
      </c>
      <c r="EB880" t="e">
        <v>#N/A</v>
      </c>
      <c r="EC880" t="e">
        <v>#N/A</v>
      </c>
    </row>
    <row r="881" spans="1:133" customFormat="1" x14ac:dyDescent="0.25">
      <c r="A881" t="s">
        <v>942</v>
      </c>
      <c r="B881" t="s">
        <v>942</v>
      </c>
      <c r="C881" s="2" t="s">
        <v>942</v>
      </c>
      <c r="DH881" t="e">
        <v>#N/A</v>
      </c>
      <c r="DI881" t="e">
        <v>#N/A</v>
      </c>
      <c r="DJ881" t="e">
        <v>#N/A</v>
      </c>
      <c r="DK881" t="e">
        <v>#N/A</v>
      </c>
      <c r="DL881" t="e">
        <v>#N/A</v>
      </c>
      <c r="DM881" t="e">
        <v>#N/A</v>
      </c>
      <c r="DN881" t="e">
        <v>#N/A</v>
      </c>
      <c r="DO881" t="e">
        <v>#N/A</v>
      </c>
      <c r="DP881" t="e">
        <v>#N/A</v>
      </c>
      <c r="DQ881" t="e">
        <v>#N/A</v>
      </c>
      <c r="DR881" t="e">
        <v>#N/A</v>
      </c>
      <c r="DS881" t="e">
        <v>#N/A</v>
      </c>
      <c r="DT881" t="e">
        <v>#N/A</v>
      </c>
      <c r="DU881" t="e">
        <v>#N/A</v>
      </c>
      <c r="DV881" t="e">
        <v>#N/A</v>
      </c>
      <c r="DW881" t="e">
        <v>#N/A</v>
      </c>
      <c r="DX881" t="e">
        <v>#N/A</v>
      </c>
      <c r="DY881" t="e">
        <v>#N/A</v>
      </c>
      <c r="DZ881" t="e">
        <v>#N/A</v>
      </c>
      <c r="EA881" t="e">
        <v>#N/A</v>
      </c>
      <c r="EB881" t="e">
        <v>#N/A</v>
      </c>
      <c r="EC881" t="e">
        <v>#N/A</v>
      </c>
    </row>
    <row r="882" spans="1:133" customFormat="1" x14ac:dyDescent="0.25">
      <c r="A882" t="s">
        <v>942</v>
      </c>
      <c r="B882" t="s">
        <v>942</v>
      </c>
      <c r="C882" s="2" t="s">
        <v>942</v>
      </c>
      <c r="DH882" t="e">
        <v>#N/A</v>
      </c>
      <c r="DI882" t="e">
        <v>#N/A</v>
      </c>
      <c r="DJ882" t="e">
        <v>#N/A</v>
      </c>
      <c r="DK882" t="e">
        <v>#N/A</v>
      </c>
      <c r="DL882" t="e">
        <v>#N/A</v>
      </c>
      <c r="DM882" t="e">
        <v>#N/A</v>
      </c>
      <c r="DN882" t="e">
        <v>#N/A</v>
      </c>
      <c r="DO882" t="e">
        <v>#N/A</v>
      </c>
      <c r="DP882" t="e">
        <v>#N/A</v>
      </c>
      <c r="DQ882" t="e">
        <v>#N/A</v>
      </c>
      <c r="DR882" t="e">
        <v>#N/A</v>
      </c>
      <c r="DS882" t="e">
        <v>#N/A</v>
      </c>
      <c r="DT882" t="e">
        <v>#N/A</v>
      </c>
      <c r="DU882" t="e">
        <v>#N/A</v>
      </c>
      <c r="DV882" t="e">
        <v>#N/A</v>
      </c>
      <c r="DW882" t="e">
        <v>#N/A</v>
      </c>
      <c r="DX882" t="e">
        <v>#N/A</v>
      </c>
      <c r="DY882" t="e">
        <v>#N/A</v>
      </c>
      <c r="DZ882" t="e">
        <v>#N/A</v>
      </c>
      <c r="EA882" t="e">
        <v>#N/A</v>
      </c>
      <c r="EB882" t="e">
        <v>#N/A</v>
      </c>
      <c r="EC882" t="e">
        <v>#N/A</v>
      </c>
    </row>
    <row r="883" spans="1:133" customFormat="1" x14ac:dyDescent="0.25">
      <c r="A883" t="s">
        <v>942</v>
      </c>
      <c r="B883" t="s">
        <v>942</v>
      </c>
      <c r="C883" s="2" t="s">
        <v>942</v>
      </c>
      <c r="DH883" t="e">
        <v>#N/A</v>
      </c>
      <c r="DI883" t="e">
        <v>#N/A</v>
      </c>
      <c r="DJ883" t="e">
        <v>#N/A</v>
      </c>
      <c r="DK883" t="e">
        <v>#N/A</v>
      </c>
      <c r="DL883" t="e">
        <v>#N/A</v>
      </c>
      <c r="DM883" t="e">
        <v>#N/A</v>
      </c>
      <c r="DN883" t="e">
        <v>#N/A</v>
      </c>
      <c r="DO883" t="e">
        <v>#N/A</v>
      </c>
      <c r="DP883" t="e">
        <v>#N/A</v>
      </c>
      <c r="DQ883" t="e">
        <v>#N/A</v>
      </c>
      <c r="DR883" t="e">
        <v>#N/A</v>
      </c>
      <c r="DS883" t="e">
        <v>#N/A</v>
      </c>
      <c r="DT883" t="e">
        <v>#N/A</v>
      </c>
      <c r="DU883" t="e">
        <v>#N/A</v>
      </c>
      <c r="DV883" t="e">
        <v>#N/A</v>
      </c>
      <c r="DW883" t="e">
        <v>#N/A</v>
      </c>
      <c r="DX883" t="e">
        <v>#N/A</v>
      </c>
      <c r="DY883" t="e">
        <v>#N/A</v>
      </c>
      <c r="DZ883" t="e">
        <v>#N/A</v>
      </c>
      <c r="EA883" t="e">
        <v>#N/A</v>
      </c>
      <c r="EB883" t="e">
        <v>#N/A</v>
      </c>
      <c r="EC883" t="e">
        <v>#N/A</v>
      </c>
    </row>
    <row r="884" spans="1:133" customFormat="1" x14ac:dyDescent="0.25">
      <c r="A884" t="s">
        <v>942</v>
      </c>
      <c r="B884" t="s">
        <v>942</v>
      </c>
      <c r="C884" s="2" t="s">
        <v>942</v>
      </c>
      <c r="DH884" t="e">
        <v>#N/A</v>
      </c>
      <c r="DI884" t="e">
        <v>#N/A</v>
      </c>
      <c r="DJ884" t="e">
        <v>#N/A</v>
      </c>
      <c r="DK884" t="e">
        <v>#N/A</v>
      </c>
      <c r="DL884" t="e">
        <v>#N/A</v>
      </c>
      <c r="DM884" t="e">
        <v>#N/A</v>
      </c>
      <c r="DN884" t="e">
        <v>#N/A</v>
      </c>
      <c r="DO884" t="e">
        <v>#N/A</v>
      </c>
      <c r="DP884" t="e">
        <v>#N/A</v>
      </c>
      <c r="DQ884" t="e">
        <v>#N/A</v>
      </c>
      <c r="DR884" t="e">
        <v>#N/A</v>
      </c>
      <c r="DS884" t="e">
        <v>#N/A</v>
      </c>
      <c r="DT884" t="e">
        <v>#N/A</v>
      </c>
      <c r="DU884" t="e">
        <v>#N/A</v>
      </c>
      <c r="DV884" t="e">
        <v>#N/A</v>
      </c>
      <c r="DW884" t="e">
        <v>#N/A</v>
      </c>
      <c r="DX884" t="e">
        <v>#N/A</v>
      </c>
      <c r="DY884" t="e">
        <v>#N/A</v>
      </c>
      <c r="DZ884" t="e">
        <v>#N/A</v>
      </c>
      <c r="EA884" t="e">
        <v>#N/A</v>
      </c>
      <c r="EB884" t="e">
        <v>#N/A</v>
      </c>
      <c r="EC884" t="e">
        <v>#N/A</v>
      </c>
    </row>
    <row r="885" spans="1:133" customFormat="1" x14ac:dyDescent="0.25">
      <c r="A885" t="s">
        <v>942</v>
      </c>
      <c r="B885" t="s">
        <v>942</v>
      </c>
      <c r="C885" s="2" t="s">
        <v>942</v>
      </c>
      <c r="DH885" t="e">
        <v>#N/A</v>
      </c>
      <c r="DI885" t="e">
        <v>#N/A</v>
      </c>
      <c r="DJ885" t="e">
        <v>#N/A</v>
      </c>
      <c r="DK885" t="e">
        <v>#N/A</v>
      </c>
      <c r="DL885" t="e">
        <v>#N/A</v>
      </c>
      <c r="DM885" t="e">
        <v>#N/A</v>
      </c>
      <c r="DN885" t="e">
        <v>#N/A</v>
      </c>
      <c r="DO885" t="e">
        <v>#N/A</v>
      </c>
      <c r="DP885" t="e">
        <v>#N/A</v>
      </c>
      <c r="DQ885" t="e">
        <v>#N/A</v>
      </c>
      <c r="DR885" t="e">
        <v>#N/A</v>
      </c>
      <c r="DS885" t="e">
        <v>#N/A</v>
      </c>
      <c r="DT885" t="e">
        <v>#N/A</v>
      </c>
      <c r="DU885" t="e">
        <v>#N/A</v>
      </c>
      <c r="DV885" t="e">
        <v>#N/A</v>
      </c>
      <c r="DW885" t="e">
        <v>#N/A</v>
      </c>
      <c r="DX885" t="e">
        <v>#N/A</v>
      </c>
      <c r="DY885" t="e">
        <v>#N/A</v>
      </c>
      <c r="DZ885" t="e">
        <v>#N/A</v>
      </c>
      <c r="EA885" t="e">
        <v>#N/A</v>
      </c>
      <c r="EB885" t="e">
        <v>#N/A</v>
      </c>
      <c r="EC885" t="e">
        <v>#N/A</v>
      </c>
    </row>
    <row r="886" spans="1:133" customFormat="1" x14ac:dyDescent="0.25">
      <c r="A886" t="s">
        <v>942</v>
      </c>
      <c r="B886" t="s">
        <v>942</v>
      </c>
      <c r="C886" s="2" t="s">
        <v>942</v>
      </c>
      <c r="DH886" t="e">
        <v>#N/A</v>
      </c>
      <c r="DI886" t="e">
        <v>#N/A</v>
      </c>
      <c r="DJ886" t="e">
        <v>#N/A</v>
      </c>
      <c r="DK886" t="e">
        <v>#N/A</v>
      </c>
      <c r="DL886" t="e">
        <v>#N/A</v>
      </c>
      <c r="DM886" t="e">
        <v>#N/A</v>
      </c>
      <c r="DN886" t="e">
        <v>#N/A</v>
      </c>
      <c r="DO886" t="e">
        <v>#N/A</v>
      </c>
      <c r="DP886" t="e">
        <v>#N/A</v>
      </c>
      <c r="DQ886" t="e">
        <v>#N/A</v>
      </c>
      <c r="DR886" t="e">
        <v>#N/A</v>
      </c>
      <c r="DS886" t="e">
        <v>#N/A</v>
      </c>
      <c r="DT886" t="e">
        <v>#N/A</v>
      </c>
      <c r="DU886" t="e">
        <v>#N/A</v>
      </c>
      <c r="DV886" t="e">
        <v>#N/A</v>
      </c>
      <c r="DW886" t="e">
        <v>#N/A</v>
      </c>
      <c r="DX886" t="e">
        <v>#N/A</v>
      </c>
      <c r="DY886" t="e">
        <v>#N/A</v>
      </c>
      <c r="DZ886" t="e">
        <v>#N/A</v>
      </c>
      <c r="EA886" t="e">
        <v>#N/A</v>
      </c>
      <c r="EB886" t="e">
        <v>#N/A</v>
      </c>
      <c r="EC886" t="e">
        <v>#N/A</v>
      </c>
    </row>
    <row r="887" spans="1:133" customFormat="1" x14ac:dyDescent="0.25">
      <c r="A887" t="s">
        <v>942</v>
      </c>
      <c r="B887" t="s">
        <v>942</v>
      </c>
      <c r="C887" s="2" t="s">
        <v>942</v>
      </c>
      <c r="DH887" t="e">
        <v>#N/A</v>
      </c>
      <c r="DI887" t="e">
        <v>#N/A</v>
      </c>
      <c r="DJ887" t="e">
        <v>#N/A</v>
      </c>
      <c r="DK887" t="e">
        <v>#N/A</v>
      </c>
      <c r="DL887" t="e">
        <v>#N/A</v>
      </c>
      <c r="DM887" t="e">
        <v>#N/A</v>
      </c>
      <c r="DN887" t="e">
        <v>#N/A</v>
      </c>
      <c r="DO887" t="e">
        <v>#N/A</v>
      </c>
      <c r="DP887" t="e">
        <v>#N/A</v>
      </c>
      <c r="DQ887" t="e">
        <v>#N/A</v>
      </c>
      <c r="DR887" t="e">
        <v>#N/A</v>
      </c>
      <c r="DS887" t="e">
        <v>#N/A</v>
      </c>
      <c r="DT887" t="e">
        <v>#N/A</v>
      </c>
      <c r="DU887" t="e">
        <v>#N/A</v>
      </c>
      <c r="DV887" t="e">
        <v>#N/A</v>
      </c>
      <c r="DW887" t="e">
        <v>#N/A</v>
      </c>
      <c r="DX887" t="e">
        <v>#N/A</v>
      </c>
      <c r="DY887" t="e">
        <v>#N/A</v>
      </c>
      <c r="DZ887" t="e">
        <v>#N/A</v>
      </c>
      <c r="EA887" t="e">
        <v>#N/A</v>
      </c>
      <c r="EB887" t="e">
        <v>#N/A</v>
      </c>
      <c r="EC887" t="e">
        <v>#N/A</v>
      </c>
    </row>
    <row r="888" spans="1:133" customFormat="1" x14ac:dyDescent="0.25">
      <c r="A888" t="s">
        <v>942</v>
      </c>
      <c r="B888" t="s">
        <v>942</v>
      </c>
      <c r="C888" s="2" t="s">
        <v>942</v>
      </c>
      <c r="DH888" t="e">
        <v>#N/A</v>
      </c>
      <c r="DI888" t="e">
        <v>#N/A</v>
      </c>
      <c r="DJ888" t="e">
        <v>#N/A</v>
      </c>
      <c r="DK888" t="e">
        <v>#N/A</v>
      </c>
      <c r="DL888" t="e">
        <v>#N/A</v>
      </c>
      <c r="DM888" t="e">
        <v>#N/A</v>
      </c>
      <c r="DN888" t="e">
        <v>#N/A</v>
      </c>
      <c r="DO888" t="e">
        <v>#N/A</v>
      </c>
      <c r="DP888" t="e">
        <v>#N/A</v>
      </c>
      <c r="DQ888" t="e">
        <v>#N/A</v>
      </c>
      <c r="DR888" t="e">
        <v>#N/A</v>
      </c>
      <c r="DS888" t="e">
        <v>#N/A</v>
      </c>
      <c r="DT888" t="e">
        <v>#N/A</v>
      </c>
      <c r="DU888" t="e">
        <v>#N/A</v>
      </c>
      <c r="DV888" t="e">
        <v>#N/A</v>
      </c>
      <c r="DW888" t="e">
        <v>#N/A</v>
      </c>
      <c r="DX888" t="e">
        <v>#N/A</v>
      </c>
      <c r="DY888" t="e">
        <v>#N/A</v>
      </c>
      <c r="DZ888" t="e">
        <v>#N/A</v>
      </c>
      <c r="EA888" t="e">
        <v>#N/A</v>
      </c>
      <c r="EB888" t="e">
        <v>#N/A</v>
      </c>
      <c r="EC888" t="e">
        <v>#N/A</v>
      </c>
    </row>
    <row r="889" spans="1:133" customFormat="1" x14ac:dyDescent="0.25">
      <c r="A889" t="s">
        <v>942</v>
      </c>
      <c r="B889" t="s">
        <v>942</v>
      </c>
      <c r="C889" s="2" t="s">
        <v>942</v>
      </c>
      <c r="DH889" t="e">
        <v>#N/A</v>
      </c>
      <c r="DI889" t="e">
        <v>#N/A</v>
      </c>
      <c r="DJ889" t="e">
        <v>#N/A</v>
      </c>
      <c r="DK889" t="e">
        <v>#N/A</v>
      </c>
      <c r="DL889" t="e">
        <v>#N/A</v>
      </c>
      <c r="DM889" t="e">
        <v>#N/A</v>
      </c>
      <c r="DN889" t="e">
        <v>#N/A</v>
      </c>
      <c r="DO889" t="e">
        <v>#N/A</v>
      </c>
      <c r="DP889" t="e">
        <v>#N/A</v>
      </c>
      <c r="DQ889" t="e">
        <v>#N/A</v>
      </c>
      <c r="DR889" t="e">
        <v>#N/A</v>
      </c>
      <c r="DS889" t="e">
        <v>#N/A</v>
      </c>
      <c r="DT889" t="e">
        <v>#N/A</v>
      </c>
      <c r="DU889" t="e">
        <v>#N/A</v>
      </c>
      <c r="DV889" t="e">
        <v>#N/A</v>
      </c>
      <c r="DW889" t="e">
        <v>#N/A</v>
      </c>
      <c r="DX889" t="e">
        <v>#N/A</v>
      </c>
      <c r="DY889" t="e">
        <v>#N/A</v>
      </c>
      <c r="DZ889" t="e">
        <v>#N/A</v>
      </c>
      <c r="EA889" t="e">
        <v>#N/A</v>
      </c>
      <c r="EB889" t="e">
        <v>#N/A</v>
      </c>
      <c r="EC889" t="e">
        <v>#N/A</v>
      </c>
    </row>
    <row r="890" spans="1:133" customFormat="1" x14ac:dyDescent="0.25">
      <c r="A890" t="s">
        <v>942</v>
      </c>
      <c r="B890" t="s">
        <v>942</v>
      </c>
      <c r="C890" s="2" t="s">
        <v>942</v>
      </c>
      <c r="DH890" t="e">
        <v>#N/A</v>
      </c>
      <c r="DI890" t="e">
        <v>#N/A</v>
      </c>
      <c r="DJ890" t="e">
        <v>#N/A</v>
      </c>
      <c r="DK890" t="e">
        <v>#N/A</v>
      </c>
      <c r="DL890" t="e">
        <v>#N/A</v>
      </c>
      <c r="DM890" t="e">
        <v>#N/A</v>
      </c>
      <c r="DN890" t="e">
        <v>#N/A</v>
      </c>
      <c r="DO890" t="e">
        <v>#N/A</v>
      </c>
      <c r="DP890" t="e">
        <v>#N/A</v>
      </c>
      <c r="DQ890" t="e">
        <v>#N/A</v>
      </c>
      <c r="DR890" t="e">
        <v>#N/A</v>
      </c>
      <c r="DS890" t="e">
        <v>#N/A</v>
      </c>
      <c r="DT890" t="e">
        <v>#N/A</v>
      </c>
      <c r="DU890" t="e">
        <v>#N/A</v>
      </c>
      <c r="DV890" t="e">
        <v>#N/A</v>
      </c>
      <c r="DW890" t="e">
        <v>#N/A</v>
      </c>
      <c r="DX890" t="e">
        <v>#N/A</v>
      </c>
      <c r="DY890" t="e">
        <v>#N/A</v>
      </c>
      <c r="DZ890" t="e">
        <v>#N/A</v>
      </c>
      <c r="EA890" t="e">
        <v>#N/A</v>
      </c>
      <c r="EB890" t="e">
        <v>#N/A</v>
      </c>
      <c r="EC890" t="e">
        <v>#N/A</v>
      </c>
    </row>
    <row r="891" spans="1:133" customFormat="1" x14ac:dyDescent="0.25">
      <c r="A891" t="s">
        <v>942</v>
      </c>
      <c r="B891" t="s">
        <v>942</v>
      </c>
      <c r="C891" s="2" t="s">
        <v>942</v>
      </c>
      <c r="DH891" t="e">
        <v>#N/A</v>
      </c>
      <c r="DI891" t="e">
        <v>#N/A</v>
      </c>
      <c r="DJ891" t="e">
        <v>#N/A</v>
      </c>
      <c r="DK891" t="e">
        <v>#N/A</v>
      </c>
      <c r="DL891" t="e">
        <v>#N/A</v>
      </c>
      <c r="DM891" t="e">
        <v>#N/A</v>
      </c>
      <c r="DN891" t="e">
        <v>#N/A</v>
      </c>
      <c r="DO891" t="e">
        <v>#N/A</v>
      </c>
      <c r="DP891" t="e">
        <v>#N/A</v>
      </c>
      <c r="DQ891" t="e">
        <v>#N/A</v>
      </c>
      <c r="DR891" t="e">
        <v>#N/A</v>
      </c>
      <c r="DS891" t="e">
        <v>#N/A</v>
      </c>
      <c r="DT891" t="e">
        <v>#N/A</v>
      </c>
      <c r="DU891" t="e">
        <v>#N/A</v>
      </c>
      <c r="DV891" t="e">
        <v>#N/A</v>
      </c>
      <c r="DW891" t="e">
        <v>#N/A</v>
      </c>
      <c r="DX891" t="e">
        <v>#N/A</v>
      </c>
      <c r="DY891" t="e">
        <v>#N/A</v>
      </c>
      <c r="DZ891" t="e">
        <v>#N/A</v>
      </c>
      <c r="EA891" t="e">
        <v>#N/A</v>
      </c>
      <c r="EB891" t="e">
        <v>#N/A</v>
      </c>
      <c r="EC891" t="e">
        <v>#N/A</v>
      </c>
    </row>
    <row r="892" spans="1:133" customFormat="1" x14ac:dyDescent="0.25">
      <c r="A892" t="s">
        <v>942</v>
      </c>
      <c r="B892" t="s">
        <v>942</v>
      </c>
      <c r="C892" s="2" t="s">
        <v>942</v>
      </c>
      <c r="DH892" t="e">
        <v>#N/A</v>
      </c>
      <c r="DI892" t="e">
        <v>#N/A</v>
      </c>
      <c r="DJ892" t="e">
        <v>#N/A</v>
      </c>
      <c r="DK892" t="e">
        <v>#N/A</v>
      </c>
      <c r="DL892" t="e">
        <v>#N/A</v>
      </c>
      <c r="DM892" t="e">
        <v>#N/A</v>
      </c>
      <c r="DN892" t="e">
        <v>#N/A</v>
      </c>
      <c r="DO892" t="e">
        <v>#N/A</v>
      </c>
      <c r="DP892" t="e">
        <v>#N/A</v>
      </c>
      <c r="DQ892" t="e">
        <v>#N/A</v>
      </c>
      <c r="DR892" t="e">
        <v>#N/A</v>
      </c>
      <c r="DS892" t="e">
        <v>#N/A</v>
      </c>
      <c r="DT892" t="e">
        <v>#N/A</v>
      </c>
      <c r="DU892" t="e">
        <v>#N/A</v>
      </c>
      <c r="DV892" t="e">
        <v>#N/A</v>
      </c>
      <c r="DW892" t="e">
        <v>#N/A</v>
      </c>
      <c r="DX892" t="e">
        <v>#N/A</v>
      </c>
      <c r="DY892" t="e">
        <v>#N/A</v>
      </c>
      <c r="DZ892" t="e">
        <v>#N/A</v>
      </c>
      <c r="EA892" t="e">
        <v>#N/A</v>
      </c>
      <c r="EB892" t="e">
        <v>#N/A</v>
      </c>
      <c r="EC892" t="e">
        <v>#N/A</v>
      </c>
    </row>
    <row r="893" spans="1:133" customFormat="1" x14ac:dyDescent="0.25">
      <c r="A893" t="s">
        <v>942</v>
      </c>
      <c r="B893" t="s">
        <v>942</v>
      </c>
      <c r="C893" s="2" t="s">
        <v>942</v>
      </c>
      <c r="DH893" t="e">
        <v>#N/A</v>
      </c>
      <c r="DI893" t="e">
        <v>#N/A</v>
      </c>
      <c r="DJ893" t="e">
        <v>#N/A</v>
      </c>
      <c r="DK893" t="e">
        <v>#N/A</v>
      </c>
      <c r="DL893" t="e">
        <v>#N/A</v>
      </c>
      <c r="DM893" t="e">
        <v>#N/A</v>
      </c>
      <c r="DN893" t="e">
        <v>#N/A</v>
      </c>
      <c r="DO893" t="e">
        <v>#N/A</v>
      </c>
      <c r="DP893" t="e">
        <v>#N/A</v>
      </c>
      <c r="DQ893" t="e">
        <v>#N/A</v>
      </c>
      <c r="DR893" t="e">
        <v>#N/A</v>
      </c>
      <c r="DS893" t="e">
        <v>#N/A</v>
      </c>
      <c r="DT893" t="e">
        <v>#N/A</v>
      </c>
      <c r="DU893" t="e">
        <v>#N/A</v>
      </c>
      <c r="DV893" t="e">
        <v>#N/A</v>
      </c>
      <c r="DW893" t="e">
        <v>#N/A</v>
      </c>
      <c r="DX893" t="e">
        <v>#N/A</v>
      </c>
      <c r="DY893" t="e">
        <v>#N/A</v>
      </c>
      <c r="DZ893" t="e">
        <v>#N/A</v>
      </c>
      <c r="EA893" t="e">
        <v>#N/A</v>
      </c>
      <c r="EB893" t="e">
        <v>#N/A</v>
      </c>
      <c r="EC893" t="e">
        <v>#N/A</v>
      </c>
    </row>
    <row r="894" spans="1:133" customFormat="1" x14ac:dyDescent="0.25">
      <c r="A894" t="s">
        <v>942</v>
      </c>
      <c r="B894" t="s">
        <v>942</v>
      </c>
      <c r="C894" s="2" t="s">
        <v>942</v>
      </c>
      <c r="DH894" t="e">
        <v>#N/A</v>
      </c>
      <c r="DI894" t="e">
        <v>#N/A</v>
      </c>
      <c r="DJ894" t="e">
        <v>#N/A</v>
      </c>
      <c r="DK894" t="e">
        <v>#N/A</v>
      </c>
      <c r="DL894" t="e">
        <v>#N/A</v>
      </c>
      <c r="DM894" t="e">
        <v>#N/A</v>
      </c>
      <c r="DN894" t="e">
        <v>#N/A</v>
      </c>
      <c r="DO894" t="e">
        <v>#N/A</v>
      </c>
      <c r="DP894" t="e">
        <v>#N/A</v>
      </c>
      <c r="DQ894" t="e">
        <v>#N/A</v>
      </c>
      <c r="DR894" t="e">
        <v>#N/A</v>
      </c>
      <c r="DS894" t="e">
        <v>#N/A</v>
      </c>
      <c r="DT894" t="e">
        <v>#N/A</v>
      </c>
      <c r="DU894" t="e">
        <v>#N/A</v>
      </c>
      <c r="DV894" t="e">
        <v>#N/A</v>
      </c>
      <c r="DW894" t="e">
        <v>#N/A</v>
      </c>
      <c r="DX894" t="e">
        <v>#N/A</v>
      </c>
      <c r="DY894" t="e">
        <v>#N/A</v>
      </c>
      <c r="DZ894" t="e">
        <v>#N/A</v>
      </c>
      <c r="EA894" t="e">
        <v>#N/A</v>
      </c>
      <c r="EB894" t="e">
        <v>#N/A</v>
      </c>
      <c r="EC894" t="e">
        <v>#N/A</v>
      </c>
    </row>
    <row r="895" spans="1:133" customFormat="1" x14ac:dyDescent="0.25">
      <c r="A895" t="s">
        <v>942</v>
      </c>
      <c r="B895" t="s">
        <v>942</v>
      </c>
      <c r="C895" s="2" t="s">
        <v>942</v>
      </c>
      <c r="DH895" t="e">
        <v>#N/A</v>
      </c>
      <c r="DI895" t="e">
        <v>#N/A</v>
      </c>
      <c r="DJ895" t="e">
        <v>#N/A</v>
      </c>
      <c r="DK895" t="e">
        <v>#N/A</v>
      </c>
      <c r="DL895" t="e">
        <v>#N/A</v>
      </c>
      <c r="DM895" t="e">
        <v>#N/A</v>
      </c>
      <c r="DN895" t="e">
        <v>#N/A</v>
      </c>
      <c r="DO895" t="e">
        <v>#N/A</v>
      </c>
      <c r="DP895" t="e">
        <v>#N/A</v>
      </c>
      <c r="DQ895" t="e">
        <v>#N/A</v>
      </c>
      <c r="DR895" t="e">
        <v>#N/A</v>
      </c>
      <c r="DS895" t="e">
        <v>#N/A</v>
      </c>
      <c r="DT895" t="e">
        <v>#N/A</v>
      </c>
      <c r="DU895" t="e">
        <v>#N/A</v>
      </c>
      <c r="DV895" t="e">
        <v>#N/A</v>
      </c>
      <c r="DW895" t="e">
        <v>#N/A</v>
      </c>
      <c r="DX895" t="e">
        <v>#N/A</v>
      </c>
      <c r="DY895" t="e">
        <v>#N/A</v>
      </c>
      <c r="DZ895" t="e">
        <v>#N/A</v>
      </c>
      <c r="EA895" t="e">
        <v>#N/A</v>
      </c>
      <c r="EB895" t="e">
        <v>#N/A</v>
      </c>
      <c r="EC895" t="e">
        <v>#N/A</v>
      </c>
    </row>
    <row r="896" spans="1:133" customFormat="1" x14ac:dyDescent="0.25">
      <c r="A896" t="s">
        <v>942</v>
      </c>
      <c r="B896" t="s">
        <v>942</v>
      </c>
      <c r="C896" s="2" t="s">
        <v>942</v>
      </c>
      <c r="DH896" t="e">
        <v>#N/A</v>
      </c>
      <c r="DI896" t="e">
        <v>#N/A</v>
      </c>
      <c r="DJ896" t="e">
        <v>#N/A</v>
      </c>
      <c r="DK896" t="e">
        <v>#N/A</v>
      </c>
      <c r="DL896" t="e">
        <v>#N/A</v>
      </c>
      <c r="DM896" t="e">
        <v>#N/A</v>
      </c>
      <c r="DN896" t="e">
        <v>#N/A</v>
      </c>
      <c r="DO896" t="e">
        <v>#N/A</v>
      </c>
      <c r="DP896" t="e">
        <v>#N/A</v>
      </c>
      <c r="DQ896" t="e">
        <v>#N/A</v>
      </c>
      <c r="DR896" t="e">
        <v>#N/A</v>
      </c>
      <c r="DS896" t="e">
        <v>#N/A</v>
      </c>
      <c r="DT896" t="e">
        <v>#N/A</v>
      </c>
      <c r="DU896" t="e">
        <v>#N/A</v>
      </c>
      <c r="DV896" t="e">
        <v>#N/A</v>
      </c>
      <c r="DW896" t="e">
        <v>#N/A</v>
      </c>
      <c r="DX896" t="e">
        <v>#N/A</v>
      </c>
      <c r="DY896" t="e">
        <v>#N/A</v>
      </c>
      <c r="DZ896" t="e">
        <v>#N/A</v>
      </c>
      <c r="EA896" t="e">
        <v>#N/A</v>
      </c>
      <c r="EB896" t="e">
        <v>#N/A</v>
      </c>
      <c r="EC896" t="e">
        <v>#N/A</v>
      </c>
    </row>
    <row r="897" spans="1:133" customFormat="1" x14ac:dyDescent="0.25">
      <c r="A897" t="s">
        <v>942</v>
      </c>
      <c r="B897" t="s">
        <v>942</v>
      </c>
      <c r="C897" s="2" t="s">
        <v>942</v>
      </c>
      <c r="DH897" t="e">
        <v>#N/A</v>
      </c>
      <c r="DI897" t="e">
        <v>#N/A</v>
      </c>
      <c r="DJ897" t="e">
        <v>#N/A</v>
      </c>
      <c r="DK897" t="e">
        <v>#N/A</v>
      </c>
      <c r="DL897" t="e">
        <v>#N/A</v>
      </c>
      <c r="DM897" t="e">
        <v>#N/A</v>
      </c>
      <c r="DN897" t="e">
        <v>#N/A</v>
      </c>
      <c r="DO897" t="e">
        <v>#N/A</v>
      </c>
      <c r="DP897" t="e">
        <v>#N/A</v>
      </c>
      <c r="DQ897" t="e">
        <v>#N/A</v>
      </c>
      <c r="DR897" t="e">
        <v>#N/A</v>
      </c>
      <c r="DS897" t="e">
        <v>#N/A</v>
      </c>
      <c r="DT897" t="e">
        <v>#N/A</v>
      </c>
      <c r="DU897" t="e">
        <v>#N/A</v>
      </c>
      <c r="DV897" t="e">
        <v>#N/A</v>
      </c>
      <c r="DW897" t="e">
        <v>#N/A</v>
      </c>
      <c r="DX897" t="e">
        <v>#N/A</v>
      </c>
      <c r="DY897" t="e">
        <v>#N/A</v>
      </c>
      <c r="DZ897" t="e">
        <v>#N/A</v>
      </c>
      <c r="EA897" t="e">
        <v>#N/A</v>
      </c>
      <c r="EB897" t="e">
        <v>#N/A</v>
      </c>
      <c r="EC897" t="e">
        <v>#N/A</v>
      </c>
    </row>
    <row r="898" spans="1:133" customFormat="1" x14ac:dyDescent="0.25">
      <c r="A898" t="s">
        <v>942</v>
      </c>
      <c r="B898" t="s">
        <v>942</v>
      </c>
      <c r="C898" s="2" t="s">
        <v>942</v>
      </c>
      <c r="DH898" t="e">
        <v>#N/A</v>
      </c>
      <c r="DI898" t="e">
        <v>#N/A</v>
      </c>
      <c r="DJ898" t="e">
        <v>#N/A</v>
      </c>
      <c r="DK898" t="e">
        <v>#N/A</v>
      </c>
      <c r="DL898" t="e">
        <v>#N/A</v>
      </c>
      <c r="DM898" t="e">
        <v>#N/A</v>
      </c>
      <c r="DN898" t="e">
        <v>#N/A</v>
      </c>
      <c r="DO898" t="e">
        <v>#N/A</v>
      </c>
      <c r="DP898" t="e">
        <v>#N/A</v>
      </c>
      <c r="DQ898" t="e">
        <v>#N/A</v>
      </c>
      <c r="DR898" t="e">
        <v>#N/A</v>
      </c>
      <c r="DS898" t="e">
        <v>#N/A</v>
      </c>
      <c r="DT898" t="e">
        <v>#N/A</v>
      </c>
      <c r="DU898" t="e">
        <v>#N/A</v>
      </c>
      <c r="DV898" t="e">
        <v>#N/A</v>
      </c>
      <c r="DW898" t="e">
        <v>#N/A</v>
      </c>
      <c r="DX898" t="e">
        <v>#N/A</v>
      </c>
      <c r="DY898" t="e">
        <v>#N/A</v>
      </c>
      <c r="DZ898" t="e">
        <v>#N/A</v>
      </c>
      <c r="EA898" t="e">
        <v>#N/A</v>
      </c>
      <c r="EB898" t="e">
        <v>#N/A</v>
      </c>
      <c r="EC898" t="e">
        <v>#N/A</v>
      </c>
    </row>
    <row r="899" spans="1:133" customFormat="1" x14ac:dyDescent="0.25">
      <c r="A899" t="s">
        <v>942</v>
      </c>
      <c r="B899" t="s">
        <v>942</v>
      </c>
      <c r="C899" s="2" t="s">
        <v>942</v>
      </c>
      <c r="DH899" t="e">
        <v>#N/A</v>
      </c>
      <c r="DI899" t="e">
        <v>#N/A</v>
      </c>
      <c r="DJ899" t="e">
        <v>#N/A</v>
      </c>
      <c r="DK899" t="e">
        <v>#N/A</v>
      </c>
      <c r="DL899" t="e">
        <v>#N/A</v>
      </c>
      <c r="DM899" t="e">
        <v>#N/A</v>
      </c>
      <c r="DN899" t="e">
        <v>#N/A</v>
      </c>
      <c r="DO899" t="e">
        <v>#N/A</v>
      </c>
      <c r="DP899" t="e">
        <v>#N/A</v>
      </c>
      <c r="DQ899" t="e">
        <v>#N/A</v>
      </c>
      <c r="DR899" t="e">
        <v>#N/A</v>
      </c>
      <c r="DS899" t="e">
        <v>#N/A</v>
      </c>
      <c r="DT899" t="e">
        <v>#N/A</v>
      </c>
      <c r="DU899" t="e">
        <v>#N/A</v>
      </c>
      <c r="DV899" t="e">
        <v>#N/A</v>
      </c>
      <c r="DW899" t="e">
        <v>#N/A</v>
      </c>
      <c r="DX899" t="e">
        <v>#N/A</v>
      </c>
      <c r="DY899" t="e">
        <v>#N/A</v>
      </c>
      <c r="DZ899" t="e">
        <v>#N/A</v>
      </c>
      <c r="EA899" t="e">
        <v>#N/A</v>
      </c>
      <c r="EB899" t="e">
        <v>#N/A</v>
      </c>
      <c r="EC899" t="e">
        <v>#N/A</v>
      </c>
    </row>
    <row r="900" spans="1:133" customFormat="1" x14ac:dyDescent="0.25">
      <c r="A900" t="s">
        <v>942</v>
      </c>
      <c r="B900" t="s">
        <v>942</v>
      </c>
      <c r="C900" s="2" t="s">
        <v>942</v>
      </c>
      <c r="DH900" t="e">
        <v>#N/A</v>
      </c>
      <c r="DI900" t="e">
        <v>#N/A</v>
      </c>
      <c r="DJ900" t="e">
        <v>#N/A</v>
      </c>
      <c r="DK900" t="e">
        <v>#N/A</v>
      </c>
      <c r="DL900" t="e">
        <v>#N/A</v>
      </c>
      <c r="DM900" t="e">
        <v>#N/A</v>
      </c>
      <c r="DN900" t="e">
        <v>#N/A</v>
      </c>
      <c r="DO900" t="e">
        <v>#N/A</v>
      </c>
      <c r="DP900" t="e">
        <v>#N/A</v>
      </c>
      <c r="DQ900" t="e">
        <v>#N/A</v>
      </c>
      <c r="DR900" t="e">
        <v>#N/A</v>
      </c>
      <c r="DS900" t="e">
        <v>#N/A</v>
      </c>
      <c r="DT900" t="e">
        <v>#N/A</v>
      </c>
      <c r="DU900" t="e">
        <v>#N/A</v>
      </c>
      <c r="DV900" t="e">
        <v>#N/A</v>
      </c>
      <c r="DW900" t="e">
        <v>#N/A</v>
      </c>
      <c r="DX900" t="e">
        <v>#N/A</v>
      </c>
      <c r="DY900" t="e">
        <v>#N/A</v>
      </c>
      <c r="DZ900" t="e">
        <v>#N/A</v>
      </c>
      <c r="EA900" t="e">
        <v>#N/A</v>
      </c>
      <c r="EB900" t="e">
        <v>#N/A</v>
      </c>
      <c r="EC900" t="e">
        <v>#N/A</v>
      </c>
    </row>
    <row r="901" spans="1:133" customFormat="1" x14ac:dyDescent="0.25">
      <c r="A901" t="s">
        <v>942</v>
      </c>
      <c r="B901" t="s">
        <v>942</v>
      </c>
      <c r="C901" s="2" t="s">
        <v>942</v>
      </c>
      <c r="DH901" t="e">
        <v>#N/A</v>
      </c>
      <c r="DI901" t="e">
        <v>#N/A</v>
      </c>
      <c r="DJ901" t="e">
        <v>#N/A</v>
      </c>
      <c r="DK901" t="e">
        <v>#N/A</v>
      </c>
      <c r="DL901" t="e">
        <v>#N/A</v>
      </c>
      <c r="DM901" t="e">
        <v>#N/A</v>
      </c>
      <c r="DN901" t="e">
        <v>#N/A</v>
      </c>
      <c r="DO901" t="e">
        <v>#N/A</v>
      </c>
      <c r="DP901" t="e">
        <v>#N/A</v>
      </c>
      <c r="DQ901" t="e">
        <v>#N/A</v>
      </c>
      <c r="DR901" t="e">
        <v>#N/A</v>
      </c>
      <c r="DS901" t="e">
        <v>#N/A</v>
      </c>
      <c r="DT901" t="e">
        <v>#N/A</v>
      </c>
      <c r="DU901" t="e">
        <v>#N/A</v>
      </c>
      <c r="DV901" t="e">
        <v>#N/A</v>
      </c>
      <c r="DW901" t="e">
        <v>#N/A</v>
      </c>
      <c r="DX901" t="e">
        <v>#N/A</v>
      </c>
      <c r="DY901" t="e">
        <v>#N/A</v>
      </c>
      <c r="DZ901" t="e">
        <v>#N/A</v>
      </c>
      <c r="EA901" t="e">
        <v>#N/A</v>
      </c>
      <c r="EB901" t="e">
        <v>#N/A</v>
      </c>
      <c r="EC901" t="e">
        <v>#N/A</v>
      </c>
    </row>
    <row r="902" spans="1:133" customFormat="1" x14ac:dyDescent="0.25">
      <c r="A902" t="s">
        <v>942</v>
      </c>
      <c r="B902" t="s">
        <v>942</v>
      </c>
      <c r="C902" s="2" t="s">
        <v>942</v>
      </c>
      <c r="DH902" t="e">
        <v>#N/A</v>
      </c>
      <c r="DI902" t="e">
        <v>#N/A</v>
      </c>
      <c r="DJ902" t="e">
        <v>#N/A</v>
      </c>
      <c r="DK902" t="e">
        <v>#N/A</v>
      </c>
      <c r="DL902" t="e">
        <v>#N/A</v>
      </c>
      <c r="DM902" t="e">
        <v>#N/A</v>
      </c>
      <c r="DN902" t="e">
        <v>#N/A</v>
      </c>
      <c r="DO902" t="e">
        <v>#N/A</v>
      </c>
      <c r="DP902" t="e">
        <v>#N/A</v>
      </c>
      <c r="DQ902" t="e">
        <v>#N/A</v>
      </c>
      <c r="DR902" t="e">
        <v>#N/A</v>
      </c>
      <c r="DS902" t="e">
        <v>#N/A</v>
      </c>
      <c r="DT902" t="e">
        <v>#N/A</v>
      </c>
      <c r="DU902" t="e">
        <v>#N/A</v>
      </c>
      <c r="DV902" t="e">
        <v>#N/A</v>
      </c>
      <c r="DW902" t="e">
        <v>#N/A</v>
      </c>
      <c r="DX902" t="e">
        <v>#N/A</v>
      </c>
      <c r="DY902" t="e">
        <v>#N/A</v>
      </c>
      <c r="DZ902" t="e">
        <v>#N/A</v>
      </c>
      <c r="EA902" t="e">
        <v>#N/A</v>
      </c>
      <c r="EB902" t="e">
        <v>#N/A</v>
      </c>
      <c r="EC902" t="e">
        <v>#N/A</v>
      </c>
    </row>
    <row r="903" spans="1:133" customFormat="1" x14ac:dyDescent="0.25">
      <c r="A903" t="s">
        <v>942</v>
      </c>
      <c r="B903" t="s">
        <v>942</v>
      </c>
      <c r="C903" s="2" t="s">
        <v>942</v>
      </c>
      <c r="DH903" t="e">
        <v>#N/A</v>
      </c>
      <c r="DI903" t="e">
        <v>#N/A</v>
      </c>
      <c r="DJ903" t="e">
        <v>#N/A</v>
      </c>
      <c r="DK903" t="e">
        <v>#N/A</v>
      </c>
      <c r="DL903" t="e">
        <v>#N/A</v>
      </c>
      <c r="DM903" t="e">
        <v>#N/A</v>
      </c>
      <c r="DN903" t="e">
        <v>#N/A</v>
      </c>
      <c r="DO903" t="e">
        <v>#N/A</v>
      </c>
      <c r="DP903" t="e">
        <v>#N/A</v>
      </c>
      <c r="DQ903" t="e">
        <v>#N/A</v>
      </c>
      <c r="DR903" t="e">
        <v>#N/A</v>
      </c>
      <c r="DS903" t="e">
        <v>#N/A</v>
      </c>
      <c r="DT903" t="e">
        <v>#N/A</v>
      </c>
      <c r="DU903" t="e">
        <v>#N/A</v>
      </c>
      <c r="DV903" t="e">
        <v>#N/A</v>
      </c>
      <c r="DW903" t="e">
        <v>#N/A</v>
      </c>
      <c r="DX903" t="e">
        <v>#N/A</v>
      </c>
      <c r="DY903" t="e">
        <v>#N/A</v>
      </c>
      <c r="DZ903" t="e">
        <v>#N/A</v>
      </c>
      <c r="EA903" t="e">
        <v>#N/A</v>
      </c>
      <c r="EB903" t="e">
        <v>#N/A</v>
      </c>
      <c r="EC903" t="e">
        <v>#N/A</v>
      </c>
    </row>
    <row r="904" spans="1:133" customFormat="1" x14ac:dyDescent="0.25">
      <c r="A904" t="s">
        <v>942</v>
      </c>
      <c r="B904" t="s">
        <v>942</v>
      </c>
      <c r="C904" s="2" t="s">
        <v>942</v>
      </c>
      <c r="DH904" t="e">
        <v>#N/A</v>
      </c>
      <c r="DI904" t="e">
        <v>#N/A</v>
      </c>
      <c r="DJ904" t="e">
        <v>#N/A</v>
      </c>
      <c r="DK904" t="e">
        <v>#N/A</v>
      </c>
      <c r="DL904" t="e">
        <v>#N/A</v>
      </c>
      <c r="DM904" t="e">
        <v>#N/A</v>
      </c>
      <c r="DN904" t="e">
        <v>#N/A</v>
      </c>
      <c r="DO904" t="e">
        <v>#N/A</v>
      </c>
      <c r="DP904" t="e">
        <v>#N/A</v>
      </c>
      <c r="DQ904" t="e">
        <v>#N/A</v>
      </c>
      <c r="DR904" t="e">
        <v>#N/A</v>
      </c>
      <c r="DS904" t="e">
        <v>#N/A</v>
      </c>
      <c r="DT904" t="e">
        <v>#N/A</v>
      </c>
      <c r="DU904" t="e">
        <v>#N/A</v>
      </c>
      <c r="DV904" t="e">
        <v>#N/A</v>
      </c>
      <c r="DW904" t="e">
        <v>#N/A</v>
      </c>
      <c r="DX904" t="e">
        <v>#N/A</v>
      </c>
      <c r="DY904" t="e">
        <v>#N/A</v>
      </c>
      <c r="DZ904" t="e">
        <v>#N/A</v>
      </c>
      <c r="EA904" t="e">
        <v>#N/A</v>
      </c>
      <c r="EB904" t="e">
        <v>#N/A</v>
      </c>
      <c r="EC904" t="e">
        <v>#N/A</v>
      </c>
    </row>
    <row r="905" spans="1:133" customFormat="1" x14ac:dyDescent="0.25">
      <c r="A905" t="s">
        <v>942</v>
      </c>
      <c r="B905" t="s">
        <v>942</v>
      </c>
      <c r="C905" s="2" t="s">
        <v>942</v>
      </c>
      <c r="DH905" t="e">
        <v>#N/A</v>
      </c>
      <c r="DI905" t="e">
        <v>#N/A</v>
      </c>
      <c r="DJ905" t="e">
        <v>#N/A</v>
      </c>
      <c r="DK905" t="e">
        <v>#N/A</v>
      </c>
      <c r="DL905" t="e">
        <v>#N/A</v>
      </c>
      <c r="DM905" t="e">
        <v>#N/A</v>
      </c>
      <c r="DN905" t="e">
        <v>#N/A</v>
      </c>
      <c r="DO905" t="e">
        <v>#N/A</v>
      </c>
      <c r="DP905" t="e">
        <v>#N/A</v>
      </c>
      <c r="DQ905" t="e">
        <v>#N/A</v>
      </c>
      <c r="DR905" t="e">
        <v>#N/A</v>
      </c>
      <c r="DS905" t="e">
        <v>#N/A</v>
      </c>
      <c r="DT905" t="e">
        <v>#N/A</v>
      </c>
      <c r="DU905" t="e">
        <v>#N/A</v>
      </c>
      <c r="DV905" t="e">
        <v>#N/A</v>
      </c>
      <c r="DW905" t="e">
        <v>#N/A</v>
      </c>
      <c r="DX905" t="e">
        <v>#N/A</v>
      </c>
      <c r="DY905" t="e">
        <v>#N/A</v>
      </c>
      <c r="DZ905" t="e">
        <v>#N/A</v>
      </c>
      <c r="EA905" t="e">
        <v>#N/A</v>
      </c>
      <c r="EB905" t="e">
        <v>#N/A</v>
      </c>
      <c r="EC905" t="e">
        <v>#N/A</v>
      </c>
    </row>
    <row r="906" spans="1:133" customFormat="1" x14ac:dyDescent="0.25">
      <c r="A906" t="s">
        <v>942</v>
      </c>
      <c r="B906" t="s">
        <v>942</v>
      </c>
      <c r="C906" s="2" t="s">
        <v>942</v>
      </c>
      <c r="DH906" t="e">
        <v>#N/A</v>
      </c>
      <c r="DI906" t="e">
        <v>#N/A</v>
      </c>
      <c r="DJ906" t="e">
        <v>#N/A</v>
      </c>
      <c r="DK906" t="e">
        <v>#N/A</v>
      </c>
      <c r="DL906" t="e">
        <v>#N/A</v>
      </c>
      <c r="DM906" t="e">
        <v>#N/A</v>
      </c>
      <c r="DN906" t="e">
        <v>#N/A</v>
      </c>
      <c r="DO906" t="e">
        <v>#N/A</v>
      </c>
      <c r="DP906" t="e">
        <v>#N/A</v>
      </c>
      <c r="DQ906" t="e">
        <v>#N/A</v>
      </c>
      <c r="DR906" t="e">
        <v>#N/A</v>
      </c>
      <c r="DS906" t="e">
        <v>#N/A</v>
      </c>
      <c r="DT906" t="e">
        <v>#N/A</v>
      </c>
      <c r="DU906" t="e">
        <v>#N/A</v>
      </c>
      <c r="DV906" t="e">
        <v>#N/A</v>
      </c>
      <c r="DW906" t="e">
        <v>#N/A</v>
      </c>
      <c r="DX906" t="e">
        <v>#N/A</v>
      </c>
      <c r="DY906" t="e">
        <v>#N/A</v>
      </c>
      <c r="DZ906" t="e">
        <v>#N/A</v>
      </c>
      <c r="EA906" t="e">
        <v>#N/A</v>
      </c>
      <c r="EB906" t="e">
        <v>#N/A</v>
      </c>
      <c r="EC906" t="e">
        <v>#N/A</v>
      </c>
    </row>
    <row r="907" spans="1:133" customFormat="1" x14ac:dyDescent="0.25">
      <c r="A907" t="s">
        <v>942</v>
      </c>
      <c r="B907" t="s">
        <v>942</v>
      </c>
      <c r="C907" s="2" t="s">
        <v>942</v>
      </c>
      <c r="DH907" t="e">
        <v>#N/A</v>
      </c>
      <c r="DI907" t="e">
        <v>#N/A</v>
      </c>
      <c r="DJ907" t="e">
        <v>#N/A</v>
      </c>
      <c r="DK907" t="e">
        <v>#N/A</v>
      </c>
      <c r="DL907" t="e">
        <v>#N/A</v>
      </c>
      <c r="DM907" t="e">
        <v>#N/A</v>
      </c>
      <c r="DN907" t="e">
        <v>#N/A</v>
      </c>
      <c r="DO907" t="e">
        <v>#N/A</v>
      </c>
      <c r="DP907" t="e">
        <v>#N/A</v>
      </c>
      <c r="DQ907" t="e">
        <v>#N/A</v>
      </c>
      <c r="DR907" t="e">
        <v>#N/A</v>
      </c>
      <c r="DS907" t="e">
        <v>#N/A</v>
      </c>
      <c r="DT907" t="e">
        <v>#N/A</v>
      </c>
      <c r="DU907" t="e">
        <v>#N/A</v>
      </c>
      <c r="DV907" t="e">
        <v>#N/A</v>
      </c>
      <c r="DW907" t="e">
        <v>#N/A</v>
      </c>
      <c r="DX907" t="e">
        <v>#N/A</v>
      </c>
      <c r="DY907" t="e">
        <v>#N/A</v>
      </c>
      <c r="DZ907" t="e">
        <v>#N/A</v>
      </c>
      <c r="EA907" t="e">
        <v>#N/A</v>
      </c>
      <c r="EB907" t="e">
        <v>#N/A</v>
      </c>
      <c r="EC907" t="e">
        <v>#N/A</v>
      </c>
    </row>
    <row r="908" spans="1:133" customFormat="1" x14ac:dyDescent="0.25">
      <c r="A908" t="s">
        <v>942</v>
      </c>
      <c r="B908" t="s">
        <v>942</v>
      </c>
      <c r="C908" s="2" t="s">
        <v>942</v>
      </c>
      <c r="DH908" t="e">
        <v>#N/A</v>
      </c>
      <c r="DI908" t="e">
        <v>#N/A</v>
      </c>
      <c r="DJ908" t="e">
        <v>#N/A</v>
      </c>
      <c r="DK908" t="e">
        <v>#N/A</v>
      </c>
      <c r="DL908" t="e">
        <v>#N/A</v>
      </c>
      <c r="DM908" t="e">
        <v>#N/A</v>
      </c>
      <c r="DN908" t="e">
        <v>#N/A</v>
      </c>
      <c r="DO908" t="e">
        <v>#N/A</v>
      </c>
      <c r="DP908" t="e">
        <v>#N/A</v>
      </c>
      <c r="DQ908" t="e">
        <v>#N/A</v>
      </c>
      <c r="DR908" t="e">
        <v>#N/A</v>
      </c>
      <c r="DS908" t="e">
        <v>#N/A</v>
      </c>
      <c r="DT908" t="e">
        <v>#N/A</v>
      </c>
      <c r="DU908" t="e">
        <v>#N/A</v>
      </c>
      <c r="DV908" t="e">
        <v>#N/A</v>
      </c>
      <c r="DW908" t="e">
        <v>#N/A</v>
      </c>
      <c r="DX908" t="e">
        <v>#N/A</v>
      </c>
      <c r="DY908" t="e">
        <v>#N/A</v>
      </c>
      <c r="DZ908" t="e">
        <v>#N/A</v>
      </c>
      <c r="EA908" t="e">
        <v>#N/A</v>
      </c>
      <c r="EB908" t="e">
        <v>#N/A</v>
      </c>
      <c r="EC908" t="e">
        <v>#N/A</v>
      </c>
    </row>
    <row r="909" spans="1:133" customFormat="1" x14ac:dyDescent="0.25">
      <c r="A909" t="s">
        <v>942</v>
      </c>
      <c r="B909" t="s">
        <v>942</v>
      </c>
      <c r="C909" s="2" t="s">
        <v>942</v>
      </c>
      <c r="DH909" t="e">
        <v>#N/A</v>
      </c>
      <c r="DI909" t="e">
        <v>#N/A</v>
      </c>
      <c r="DJ909" t="e">
        <v>#N/A</v>
      </c>
      <c r="DK909" t="e">
        <v>#N/A</v>
      </c>
      <c r="DL909" t="e">
        <v>#N/A</v>
      </c>
      <c r="DM909" t="e">
        <v>#N/A</v>
      </c>
      <c r="DN909" t="e">
        <v>#N/A</v>
      </c>
      <c r="DO909" t="e">
        <v>#N/A</v>
      </c>
      <c r="DP909" t="e">
        <v>#N/A</v>
      </c>
      <c r="DQ909" t="e">
        <v>#N/A</v>
      </c>
      <c r="DR909" t="e">
        <v>#N/A</v>
      </c>
      <c r="DS909" t="e">
        <v>#N/A</v>
      </c>
      <c r="DT909" t="e">
        <v>#N/A</v>
      </c>
      <c r="DU909" t="e">
        <v>#N/A</v>
      </c>
      <c r="DV909" t="e">
        <v>#N/A</v>
      </c>
      <c r="DW909" t="e">
        <v>#N/A</v>
      </c>
      <c r="DX909" t="e">
        <v>#N/A</v>
      </c>
      <c r="DY909" t="e">
        <v>#N/A</v>
      </c>
      <c r="DZ909" t="e">
        <v>#N/A</v>
      </c>
      <c r="EA909" t="e">
        <v>#N/A</v>
      </c>
      <c r="EB909" t="e">
        <v>#N/A</v>
      </c>
      <c r="EC909" t="e">
        <v>#N/A</v>
      </c>
    </row>
    <row r="910" spans="1:133" customFormat="1" x14ac:dyDescent="0.25">
      <c r="A910" t="s">
        <v>942</v>
      </c>
      <c r="B910" t="s">
        <v>942</v>
      </c>
      <c r="C910" s="2" t="s">
        <v>942</v>
      </c>
      <c r="DH910" t="e">
        <v>#N/A</v>
      </c>
      <c r="DI910" t="e">
        <v>#N/A</v>
      </c>
      <c r="DJ910" t="e">
        <v>#N/A</v>
      </c>
      <c r="DK910" t="e">
        <v>#N/A</v>
      </c>
      <c r="DL910" t="e">
        <v>#N/A</v>
      </c>
      <c r="DM910" t="e">
        <v>#N/A</v>
      </c>
      <c r="DN910" t="e">
        <v>#N/A</v>
      </c>
      <c r="DO910" t="e">
        <v>#N/A</v>
      </c>
      <c r="DP910" t="e">
        <v>#N/A</v>
      </c>
      <c r="DQ910" t="e">
        <v>#N/A</v>
      </c>
      <c r="DR910" t="e">
        <v>#N/A</v>
      </c>
      <c r="DS910" t="e">
        <v>#N/A</v>
      </c>
      <c r="DT910" t="e">
        <v>#N/A</v>
      </c>
      <c r="DU910" t="e">
        <v>#N/A</v>
      </c>
      <c r="DV910" t="e">
        <v>#N/A</v>
      </c>
      <c r="DW910" t="e">
        <v>#N/A</v>
      </c>
      <c r="DX910" t="e">
        <v>#N/A</v>
      </c>
      <c r="DY910" t="e">
        <v>#N/A</v>
      </c>
      <c r="DZ910" t="e">
        <v>#N/A</v>
      </c>
      <c r="EA910" t="e">
        <v>#N/A</v>
      </c>
      <c r="EB910" t="e">
        <v>#N/A</v>
      </c>
      <c r="EC910" t="e">
        <v>#N/A</v>
      </c>
    </row>
    <row r="911" spans="1:133" customFormat="1" x14ac:dyDescent="0.25">
      <c r="A911" t="s">
        <v>942</v>
      </c>
      <c r="B911" t="s">
        <v>942</v>
      </c>
      <c r="C911" s="2" t="s">
        <v>942</v>
      </c>
      <c r="DH911" t="e">
        <v>#N/A</v>
      </c>
      <c r="DI911" t="e">
        <v>#N/A</v>
      </c>
      <c r="DJ911" t="e">
        <v>#N/A</v>
      </c>
      <c r="DK911" t="e">
        <v>#N/A</v>
      </c>
      <c r="DL911" t="e">
        <v>#N/A</v>
      </c>
      <c r="DM911" t="e">
        <v>#N/A</v>
      </c>
      <c r="DN911" t="e">
        <v>#N/A</v>
      </c>
      <c r="DO911" t="e">
        <v>#N/A</v>
      </c>
      <c r="DP911" t="e">
        <v>#N/A</v>
      </c>
      <c r="DQ911" t="e">
        <v>#N/A</v>
      </c>
      <c r="DR911" t="e">
        <v>#N/A</v>
      </c>
      <c r="DS911" t="e">
        <v>#N/A</v>
      </c>
      <c r="DT911" t="e">
        <v>#N/A</v>
      </c>
      <c r="DU911" t="e">
        <v>#N/A</v>
      </c>
      <c r="DV911" t="e">
        <v>#N/A</v>
      </c>
      <c r="DW911" t="e">
        <v>#N/A</v>
      </c>
      <c r="DX911" t="e">
        <v>#N/A</v>
      </c>
      <c r="DY911" t="e">
        <v>#N/A</v>
      </c>
      <c r="DZ911" t="e">
        <v>#N/A</v>
      </c>
      <c r="EA911" t="e">
        <v>#N/A</v>
      </c>
      <c r="EB911" t="e">
        <v>#N/A</v>
      </c>
      <c r="EC911" t="e">
        <v>#N/A</v>
      </c>
    </row>
    <row r="912" spans="1:133" customFormat="1" x14ac:dyDescent="0.25">
      <c r="A912" t="s">
        <v>942</v>
      </c>
      <c r="B912" t="s">
        <v>942</v>
      </c>
      <c r="C912" s="2" t="s">
        <v>942</v>
      </c>
      <c r="DH912" t="e">
        <v>#N/A</v>
      </c>
      <c r="DI912" t="e">
        <v>#N/A</v>
      </c>
      <c r="DJ912" t="e">
        <v>#N/A</v>
      </c>
      <c r="DK912" t="e">
        <v>#N/A</v>
      </c>
      <c r="DL912" t="e">
        <v>#N/A</v>
      </c>
      <c r="DM912" t="e">
        <v>#N/A</v>
      </c>
      <c r="DN912" t="e">
        <v>#N/A</v>
      </c>
      <c r="DO912" t="e">
        <v>#N/A</v>
      </c>
      <c r="DP912" t="e">
        <v>#N/A</v>
      </c>
      <c r="DQ912" t="e">
        <v>#N/A</v>
      </c>
      <c r="DR912" t="e">
        <v>#N/A</v>
      </c>
      <c r="DS912" t="e">
        <v>#N/A</v>
      </c>
      <c r="DT912" t="e">
        <v>#N/A</v>
      </c>
      <c r="DU912" t="e">
        <v>#N/A</v>
      </c>
      <c r="DV912" t="e">
        <v>#N/A</v>
      </c>
      <c r="DW912" t="e">
        <v>#N/A</v>
      </c>
      <c r="DX912" t="e">
        <v>#N/A</v>
      </c>
      <c r="DY912" t="e">
        <v>#N/A</v>
      </c>
      <c r="DZ912" t="e">
        <v>#N/A</v>
      </c>
      <c r="EA912" t="e">
        <v>#N/A</v>
      </c>
      <c r="EB912" t="e">
        <v>#N/A</v>
      </c>
      <c r="EC912" t="e">
        <v>#N/A</v>
      </c>
    </row>
    <row r="913" spans="1:133" customFormat="1" x14ac:dyDescent="0.25">
      <c r="A913" t="s">
        <v>942</v>
      </c>
      <c r="B913" t="s">
        <v>942</v>
      </c>
      <c r="C913" s="2" t="s">
        <v>942</v>
      </c>
      <c r="DH913" t="e">
        <v>#N/A</v>
      </c>
      <c r="DI913" t="e">
        <v>#N/A</v>
      </c>
      <c r="DJ913" t="e">
        <v>#N/A</v>
      </c>
      <c r="DK913" t="e">
        <v>#N/A</v>
      </c>
      <c r="DL913" t="e">
        <v>#N/A</v>
      </c>
      <c r="DM913" t="e">
        <v>#N/A</v>
      </c>
      <c r="DN913" t="e">
        <v>#N/A</v>
      </c>
      <c r="DO913" t="e">
        <v>#N/A</v>
      </c>
      <c r="DP913" t="e">
        <v>#N/A</v>
      </c>
      <c r="DQ913" t="e">
        <v>#N/A</v>
      </c>
      <c r="DR913" t="e">
        <v>#N/A</v>
      </c>
      <c r="DS913" t="e">
        <v>#N/A</v>
      </c>
      <c r="DT913" t="e">
        <v>#N/A</v>
      </c>
      <c r="DU913" t="e">
        <v>#N/A</v>
      </c>
      <c r="DV913" t="e">
        <v>#N/A</v>
      </c>
      <c r="DW913" t="e">
        <v>#N/A</v>
      </c>
      <c r="DX913" t="e">
        <v>#N/A</v>
      </c>
      <c r="DY913" t="e">
        <v>#N/A</v>
      </c>
      <c r="DZ913" t="e">
        <v>#N/A</v>
      </c>
      <c r="EA913" t="e">
        <v>#N/A</v>
      </c>
      <c r="EB913" t="e">
        <v>#N/A</v>
      </c>
      <c r="EC913" t="e">
        <v>#N/A</v>
      </c>
    </row>
    <row r="914" spans="1:133" customFormat="1" x14ac:dyDescent="0.25">
      <c r="A914" t="s">
        <v>942</v>
      </c>
      <c r="B914" t="s">
        <v>942</v>
      </c>
      <c r="C914" s="2" t="s">
        <v>942</v>
      </c>
      <c r="DH914" t="e">
        <v>#N/A</v>
      </c>
      <c r="DI914" t="e">
        <v>#N/A</v>
      </c>
      <c r="DJ914" t="e">
        <v>#N/A</v>
      </c>
      <c r="DK914" t="e">
        <v>#N/A</v>
      </c>
      <c r="DL914" t="e">
        <v>#N/A</v>
      </c>
      <c r="DM914" t="e">
        <v>#N/A</v>
      </c>
      <c r="DN914" t="e">
        <v>#N/A</v>
      </c>
      <c r="DO914" t="e">
        <v>#N/A</v>
      </c>
      <c r="DP914" t="e">
        <v>#N/A</v>
      </c>
      <c r="DQ914" t="e">
        <v>#N/A</v>
      </c>
      <c r="DR914" t="e">
        <v>#N/A</v>
      </c>
      <c r="DS914" t="e">
        <v>#N/A</v>
      </c>
      <c r="DT914" t="e">
        <v>#N/A</v>
      </c>
      <c r="DU914" t="e">
        <v>#N/A</v>
      </c>
      <c r="DV914" t="e">
        <v>#N/A</v>
      </c>
      <c r="DW914" t="e">
        <v>#N/A</v>
      </c>
      <c r="DX914" t="e">
        <v>#N/A</v>
      </c>
      <c r="DY914" t="e">
        <v>#N/A</v>
      </c>
      <c r="DZ914" t="e">
        <v>#N/A</v>
      </c>
      <c r="EA914" t="e">
        <v>#N/A</v>
      </c>
      <c r="EB914" t="e">
        <v>#N/A</v>
      </c>
      <c r="EC914" t="e">
        <v>#N/A</v>
      </c>
    </row>
    <row r="915" spans="1:133" customFormat="1" x14ac:dyDescent="0.25">
      <c r="A915" t="s">
        <v>942</v>
      </c>
      <c r="B915" t="s">
        <v>942</v>
      </c>
      <c r="C915" s="2" t="s">
        <v>942</v>
      </c>
      <c r="DH915" t="e">
        <v>#N/A</v>
      </c>
      <c r="DI915" t="e">
        <v>#N/A</v>
      </c>
      <c r="DJ915" t="e">
        <v>#N/A</v>
      </c>
      <c r="DK915" t="e">
        <v>#N/A</v>
      </c>
      <c r="DL915" t="e">
        <v>#N/A</v>
      </c>
      <c r="DM915" t="e">
        <v>#N/A</v>
      </c>
      <c r="DN915" t="e">
        <v>#N/A</v>
      </c>
      <c r="DO915" t="e">
        <v>#N/A</v>
      </c>
      <c r="DP915" t="e">
        <v>#N/A</v>
      </c>
      <c r="DQ915" t="e">
        <v>#N/A</v>
      </c>
      <c r="DR915" t="e">
        <v>#N/A</v>
      </c>
      <c r="DS915" t="e">
        <v>#N/A</v>
      </c>
      <c r="DT915" t="e">
        <v>#N/A</v>
      </c>
      <c r="DU915" t="e">
        <v>#N/A</v>
      </c>
      <c r="DV915" t="e">
        <v>#N/A</v>
      </c>
      <c r="DW915" t="e">
        <v>#N/A</v>
      </c>
      <c r="DX915" t="e">
        <v>#N/A</v>
      </c>
      <c r="DY915" t="e">
        <v>#N/A</v>
      </c>
      <c r="DZ915" t="e">
        <v>#N/A</v>
      </c>
      <c r="EA915" t="e">
        <v>#N/A</v>
      </c>
      <c r="EB915" t="e">
        <v>#N/A</v>
      </c>
      <c r="EC915" t="e">
        <v>#N/A</v>
      </c>
    </row>
    <row r="916" spans="1:133" customFormat="1" x14ac:dyDescent="0.25">
      <c r="A916" t="s">
        <v>942</v>
      </c>
      <c r="B916" t="s">
        <v>942</v>
      </c>
      <c r="C916" s="2" t="s">
        <v>942</v>
      </c>
      <c r="DH916" t="e">
        <v>#N/A</v>
      </c>
      <c r="DI916" t="e">
        <v>#N/A</v>
      </c>
      <c r="DJ916" t="e">
        <v>#N/A</v>
      </c>
      <c r="DK916" t="e">
        <v>#N/A</v>
      </c>
      <c r="DL916" t="e">
        <v>#N/A</v>
      </c>
      <c r="DM916" t="e">
        <v>#N/A</v>
      </c>
      <c r="DN916" t="e">
        <v>#N/A</v>
      </c>
      <c r="DO916" t="e">
        <v>#N/A</v>
      </c>
      <c r="DP916" t="e">
        <v>#N/A</v>
      </c>
      <c r="DQ916" t="e">
        <v>#N/A</v>
      </c>
      <c r="DR916" t="e">
        <v>#N/A</v>
      </c>
      <c r="DS916" t="e">
        <v>#N/A</v>
      </c>
      <c r="DT916" t="e">
        <v>#N/A</v>
      </c>
      <c r="DU916" t="e">
        <v>#N/A</v>
      </c>
      <c r="DV916" t="e">
        <v>#N/A</v>
      </c>
      <c r="DW916" t="e">
        <v>#N/A</v>
      </c>
      <c r="DX916" t="e">
        <v>#N/A</v>
      </c>
      <c r="DY916" t="e">
        <v>#N/A</v>
      </c>
      <c r="DZ916" t="e">
        <v>#N/A</v>
      </c>
      <c r="EA916" t="e">
        <v>#N/A</v>
      </c>
      <c r="EB916" t="e">
        <v>#N/A</v>
      </c>
      <c r="EC916" t="e">
        <v>#N/A</v>
      </c>
    </row>
    <row r="917" spans="1:133" customFormat="1" x14ac:dyDescent="0.25">
      <c r="A917" t="s">
        <v>942</v>
      </c>
      <c r="B917" t="s">
        <v>942</v>
      </c>
      <c r="C917" s="2" t="s">
        <v>942</v>
      </c>
      <c r="DH917" t="e">
        <v>#N/A</v>
      </c>
      <c r="DI917" t="e">
        <v>#N/A</v>
      </c>
      <c r="DJ917" t="e">
        <v>#N/A</v>
      </c>
      <c r="DK917" t="e">
        <v>#N/A</v>
      </c>
      <c r="DL917" t="e">
        <v>#N/A</v>
      </c>
      <c r="DM917" t="e">
        <v>#N/A</v>
      </c>
      <c r="DN917" t="e">
        <v>#N/A</v>
      </c>
      <c r="DO917" t="e">
        <v>#N/A</v>
      </c>
      <c r="DP917" t="e">
        <v>#N/A</v>
      </c>
      <c r="DQ917" t="e">
        <v>#N/A</v>
      </c>
      <c r="DR917" t="e">
        <v>#N/A</v>
      </c>
      <c r="DS917" t="e">
        <v>#N/A</v>
      </c>
      <c r="DT917" t="e">
        <v>#N/A</v>
      </c>
      <c r="DU917" t="e">
        <v>#N/A</v>
      </c>
      <c r="DV917" t="e">
        <v>#N/A</v>
      </c>
      <c r="DW917" t="e">
        <v>#N/A</v>
      </c>
      <c r="DX917" t="e">
        <v>#N/A</v>
      </c>
      <c r="DY917" t="e">
        <v>#N/A</v>
      </c>
      <c r="DZ917" t="e">
        <v>#N/A</v>
      </c>
      <c r="EA917" t="e">
        <v>#N/A</v>
      </c>
      <c r="EB917" t="e">
        <v>#N/A</v>
      </c>
      <c r="EC917" t="e">
        <v>#N/A</v>
      </c>
    </row>
    <row r="918" spans="1:133" customFormat="1" x14ac:dyDescent="0.25">
      <c r="A918" t="s">
        <v>942</v>
      </c>
      <c r="B918" t="s">
        <v>942</v>
      </c>
      <c r="C918" s="2" t="s">
        <v>942</v>
      </c>
      <c r="DH918" t="e">
        <v>#N/A</v>
      </c>
      <c r="DI918" t="e">
        <v>#N/A</v>
      </c>
      <c r="DJ918" t="e">
        <v>#N/A</v>
      </c>
      <c r="DK918" t="e">
        <v>#N/A</v>
      </c>
      <c r="DL918" t="e">
        <v>#N/A</v>
      </c>
      <c r="DM918" t="e">
        <v>#N/A</v>
      </c>
      <c r="DN918" t="e">
        <v>#N/A</v>
      </c>
      <c r="DO918" t="e">
        <v>#N/A</v>
      </c>
      <c r="DP918" t="e">
        <v>#N/A</v>
      </c>
      <c r="DQ918" t="e">
        <v>#N/A</v>
      </c>
      <c r="DR918" t="e">
        <v>#N/A</v>
      </c>
      <c r="DS918" t="e">
        <v>#N/A</v>
      </c>
      <c r="DT918" t="e">
        <v>#N/A</v>
      </c>
      <c r="DU918" t="e">
        <v>#N/A</v>
      </c>
      <c r="DV918" t="e">
        <v>#N/A</v>
      </c>
      <c r="DW918" t="e">
        <v>#N/A</v>
      </c>
      <c r="DX918" t="e">
        <v>#N/A</v>
      </c>
      <c r="DY918" t="e">
        <v>#N/A</v>
      </c>
      <c r="DZ918" t="e">
        <v>#N/A</v>
      </c>
      <c r="EA918" t="e">
        <v>#N/A</v>
      </c>
      <c r="EB918" t="e">
        <v>#N/A</v>
      </c>
      <c r="EC918" t="e">
        <v>#N/A</v>
      </c>
    </row>
    <row r="919" spans="1:133" customFormat="1" x14ac:dyDescent="0.25">
      <c r="A919" t="s">
        <v>942</v>
      </c>
      <c r="B919" t="s">
        <v>942</v>
      </c>
      <c r="C919" s="2" t="s">
        <v>942</v>
      </c>
      <c r="DH919" t="e">
        <v>#N/A</v>
      </c>
      <c r="DI919" t="e">
        <v>#N/A</v>
      </c>
      <c r="DJ919" t="e">
        <v>#N/A</v>
      </c>
      <c r="DK919" t="e">
        <v>#N/A</v>
      </c>
      <c r="DL919" t="e">
        <v>#N/A</v>
      </c>
      <c r="DM919" t="e">
        <v>#N/A</v>
      </c>
      <c r="DN919" t="e">
        <v>#N/A</v>
      </c>
      <c r="DO919" t="e">
        <v>#N/A</v>
      </c>
      <c r="DP919" t="e">
        <v>#N/A</v>
      </c>
      <c r="DQ919" t="e">
        <v>#N/A</v>
      </c>
      <c r="DR919" t="e">
        <v>#N/A</v>
      </c>
      <c r="DS919" t="e">
        <v>#N/A</v>
      </c>
      <c r="DT919" t="e">
        <v>#N/A</v>
      </c>
      <c r="DU919" t="e">
        <v>#N/A</v>
      </c>
      <c r="DV919" t="e">
        <v>#N/A</v>
      </c>
      <c r="DW919" t="e">
        <v>#N/A</v>
      </c>
      <c r="DX919" t="e">
        <v>#N/A</v>
      </c>
      <c r="DY919" t="e">
        <v>#N/A</v>
      </c>
      <c r="DZ919" t="e">
        <v>#N/A</v>
      </c>
      <c r="EA919" t="e">
        <v>#N/A</v>
      </c>
      <c r="EB919" t="e">
        <v>#N/A</v>
      </c>
      <c r="EC919" t="e">
        <v>#N/A</v>
      </c>
    </row>
    <row r="920" spans="1:133" customFormat="1" x14ac:dyDescent="0.25">
      <c r="A920" t="s">
        <v>942</v>
      </c>
      <c r="B920" t="s">
        <v>942</v>
      </c>
      <c r="C920" s="2" t="s">
        <v>942</v>
      </c>
      <c r="DH920" t="e">
        <v>#N/A</v>
      </c>
      <c r="DI920" t="e">
        <v>#N/A</v>
      </c>
      <c r="DJ920" t="e">
        <v>#N/A</v>
      </c>
      <c r="DK920" t="e">
        <v>#N/A</v>
      </c>
      <c r="DL920" t="e">
        <v>#N/A</v>
      </c>
      <c r="DM920" t="e">
        <v>#N/A</v>
      </c>
      <c r="DN920" t="e">
        <v>#N/A</v>
      </c>
      <c r="DO920" t="e">
        <v>#N/A</v>
      </c>
      <c r="DP920" t="e">
        <v>#N/A</v>
      </c>
      <c r="DQ920" t="e">
        <v>#N/A</v>
      </c>
      <c r="DR920" t="e">
        <v>#N/A</v>
      </c>
      <c r="DS920" t="e">
        <v>#N/A</v>
      </c>
      <c r="DT920" t="e">
        <v>#N/A</v>
      </c>
      <c r="DU920" t="e">
        <v>#N/A</v>
      </c>
      <c r="DV920" t="e">
        <v>#N/A</v>
      </c>
      <c r="DW920" t="e">
        <v>#N/A</v>
      </c>
      <c r="DX920" t="e">
        <v>#N/A</v>
      </c>
      <c r="DY920" t="e">
        <v>#N/A</v>
      </c>
      <c r="DZ920" t="e">
        <v>#N/A</v>
      </c>
      <c r="EA920" t="e">
        <v>#N/A</v>
      </c>
      <c r="EB920" t="e">
        <v>#N/A</v>
      </c>
      <c r="EC920" t="e">
        <v>#N/A</v>
      </c>
    </row>
    <row r="921" spans="1:133" customFormat="1" x14ac:dyDescent="0.25">
      <c r="A921" t="s">
        <v>942</v>
      </c>
      <c r="B921" t="s">
        <v>942</v>
      </c>
      <c r="C921" s="2" t="s">
        <v>942</v>
      </c>
      <c r="DH921" t="e">
        <v>#N/A</v>
      </c>
      <c r="DI921" t="e">
        <v>#N/A</v>
      </c>
      <c r="DJ921" t="e">
        <v>#N/A</v>
      </c>
      <c r="DK921" t="e">
        <v>#N/A</v>
      </c>
      <c r="DL921" t="e">
        <v>#N/A</v>
      </c>
      <c r="DM921" t="e">
        <v>#N/A</v>
      </c>
      <c r="DN921" t="e">
        <v>#N/A</v>
      </c>
      <c r="DO921" t="e">
        <v>#N/A</v>
      </c>
      <c r="DP921" t="e">
        <v>#N/A</v>
      </c>
      <c r="DQ921" t="e">
        <v>#N/A</v>
      </c>
      <c r="DR921" t="e">
        <v>#N/A</v>
      </c>
      <c r="DS921" t="e">
        <v>#N/A</v>
      </c>
      <c r="DT921" t="e">
        <v>#N/A</v>
      </c>
      <c r="DU921" t="e">
        <v>#N/A</v>
      </c>
      <c r="DV921" t="e">
        <v>#N/A</v>
      </c>
      <c r="DW921" t="e">
        <v>#N/A</v>
      </c>
      <c r="DX921" t="e">
        <v>#N/A</v>
      </c>
      <c r="DY921" t="e">
        <v>#N/A</v>
      </c>
      <c r="DZ921" t="e">
        <v>#N/A</v>
      </c>
      <c r="EA921" t="e">
        <v>#N/A</v>
      </c>
      <c r="EB921" t="e">
        <v>#N/A</v>
      </c>
      <c r="EC921" t="e">
        <v>#N/A</v>
      </c>
    </row>
    <row r="922" spans="1:133" customFormat="1" x14ac:dyDescent="0.25">
      <c r="A922" t="s">
        <v>942</v>
      </c>
      <c r="B922" t="s">
        <v>942</v>
      </c>
      <c r="C922" s="2" t="s">
        <v>942</v>
      </c>
      <c r="DH922" t="e">
        <v>#N/A</v>
      </c>
      <c r="DI922" t="e">
        <v>#N/A</v>
      </c>
      <c r="DJ922" t="e">
        <v>#N/A</v>
      </c>
      <c r="DK922" t="e">
        <v>#N/A</v>
      </c>
      <c r="DL922" t="e">
        <v>#N/A</v>
      </c>
      <c r="DM922" t="e">
        <v>#N/A</v>
      </c>
      <c r="DN922" t="e">
        <v>#N/A</v>
      </c>
      <c r="DO922" t="e">
        <v>#N/A</v>
      </c>
      <c r="DP922" t="e">
        <v>#N/A</v>
      </c>
      <c r="DQ922" t="e">
        <v>#N/A</v>
      </c>
      <c r="DR922" t="e">
        <v>#N/A</v>
      </c>
      <c r="DS922" t="e">
        <v>#N/A</v>
      </c>
      <c r="DT922" t="e">
        <v>#N/A</v>
      </c>
      <c r="DU922" t="e">
        <v>#N/A</v>
      </c>
      <c r="DV922" t="e">
        <v>#N/A</v>
      </c>
      <c r="DW922" t="e">
        <v>#N/A</v>
      </c>
      <c r="DX922" t="e">
        <v>#N/A</v>
      </c>
      <c r="DY922" t="e">
        <v>#N/A</v>
      </c>
      <c r="DZ922" t="e">
        <v>#N/A</v>
      </c>
      <c r="EA922" t="e">
        <v>#N/A</v>
      </c>
      <c r="EB922" t="e">
        <v>#N/A</v>
      </c>
      <c r="EC922" t="e">
        <v>#N/A</v>
      </c>
    </row>
    <row r="923" spans="1:133" customFormat="1" x14ac:dyDescent="0.25">
      <c r="A923" t="s">
        <v>942</v>
      </c>
      <c r="B923" t="s">
        <v>942</v>
      </c>
      <c r="C923" s="2" t="s">
        <v>942</v>
      </c>
      <c r="DH923" t="e">
        <v>#N/A</v>
      </c>
      <c r="DI923" t="e">
        <v>#N/A</v>
      </c>
      <c r="DJ923" t="e">
        <v>#N/A</v>
      </c>
      <c r="DK923" t="e">
        <v>#N/A</v>
      </c>
      <c r="DL923" t="e">
        <v>#N/A</v>
      </c>
      <c r="DM923" t="e">
        <v>#N/A</v>
      </c>
      <c r="DN923" t="e">
        <v>#N/A</v>
      </c>
      <c r="DO923" t="e">
        <v>#N/A</v>
      </c>
      <c r="DP923" t="e">
        <v>#N/A</v>
      </c>
      <c r="DQ923" t="e">
        <v>#N/A</v>
      </c>
      <c r="DR923" t="e">
        <v>#N/A</v>
      </c>
      <c r="DS923" t="e">
        <v>#N/A</v>
      </c>
      <c r="DT923" t="e">
        <v>#N/A</v>
      </c>
      <c r="DU923" t="e">
        <v>#N/A</v>
      </c>
      <c r="DV923" t="e">
        <v>#N/A</v>
      </c>
      <c r="DW923" t="e">
        <v>#N/A</v>
      </c>
      <c r="DX923" t="e">
        <v>#N/A</v>
      </c>
      <c r="DY923" t="e">
        <v>#N/A</v>
      </c>
      <c r="DZ923" t="e">
        <v>#N/A</v>
      </c>
      <c r="EA923" t="e">
        <v>#N/A</v>
      </c>
      <c r="EB923" t="e">
        <v>#N/A</v>
      </c>
      <c r="EC923" t="e">
        <v>#N/A</v>
      </c>
    </row>
    <row r="924" spans="1:133" customFormat="1" x14ac:dyDescent="0.25">
      <c r="A924" t="s">
        <v>942</v>
      </c>
      <c r="B924" t="s">
        <v>942</v>
      </c>
      <c r="C924" s="2" t="s">
        <v>942</v>
      </c>
      <c r="DH924" t="e">
        <v>#N/A</v>
      </c>
      <c r="DI924" t="e">
        <v>#N/A</v>
      </c>
      <c r="DJ924" t="e">
        <v>#N/A</v>
      </c>
      <c r="DK924" t="e">
        <v>#N/A</v>
      </c>
      <c r="DL924" t="e">
        <v>#N/A</v>
      </c>
      <c r="DM924" t="e">
        <v>#N/A</v>
      </c>
      <c r="DN924" t="e">
        <v>#N/A</v>
      </c>
      <c r="DO924" t="e">
        <v>#N/A</v>
      </c>
      <c r="DP924" t="e">
        <v>#N/A</v>
      </c>
      <c r="DQ924" t="e">
        <v>#N/A</v>
      </c>
      <c r="DR924" t="e">
        <v>#N/A</v>
      </c>
      <c r="DS924" t="e">
        <v>#N/A</v>
      </c>
      <c r="DT924" t="e">
        <v>#N/A</v>
      </c>
      <c r="DU924" t="e">
        <v>#N/A</v>
      </c>
      <c r="DV924" t="e">
        <v>#N/A</v>
      </c>
      <c r="DW924" t="e">
        <v>#N/A</v>
      </c>
      <c r="DX924" t="e">
        <v>#N/A</v>
      </c>
      <c r="DY924" t="e">
        <v>#N/A</v>
      </c>
      <c r="DZ924" t="e">
        <v>#N/A</v>
      </c>
      <c r="EA924" t="e">
        <v>#N/A</v>
      </c>
      <c r="EB924" t="e">
        <v>#N/A</v>
      </c>
      <c r="EC924" t="e">
        <v>#N/A</v>
      </c>
    </row>
    <row r="925" spans="1:133" customFormat="1" x14ac:dyDescent="0.25">
      <c r="A925" t="s">
        <v>942</v>
      </c>
      <c r="B925" t="s">
        <v>942</v>
      </c>
      <c r="C925" s="2" t="s">
        <v>942</v>
      </c>
      <c r="DH925" t="e">
        <v>#N/A</v>
      </c>
      <c r="DI925" t="e">
        <v>#N/A</v>
      </c>
      <c r="DJ925" t="e">
        <v>#N/A</v>
      </c>
      <c r="DK925" t="e">
        <v>#N/A</v>
      </c>
      <c r="DL925" t="e">
        <v>#N/A</v>
      </c>
      <c r="DM925" t="e">
        <v>#N/A</v>
      </c>
      <c r="DN925" t="e">
        <v>#N/A</v>
      </c>
      <c r="DO925" t="e">
        <v>#N/A</v>
      </c>
      <c r="DP925" t="e">
        <v>#N/A</v>
      </c>
      <c r="DQ925" t="e">
        <v>#N/A</v>
      </c>
      <c r="DR925" t="e">
        <v>#N/A</v>
      </c>
      <c r="DS925" t="e">
        <v>#N/A</v>
      </c>
      <c r="DT925" t="e">
        <v>#N/A</v>
      </c>
      <c r="DU925" t="e">
        <v>#N/A</v>
      </c>
      <c r="DV925" t="e">
        <v>#N/A</v>
      </c>
      <c r="DW925" t="e">
        <v>#N/A</v>
      </c>
      <c r="DX925" t="e">
        <v>#N/A</v>
      </c>
      <c r="DY925" t="e">
        <v>#N/A</v>
      </c>
      <c r="DZ925" t="e">
        <v>#N/A</v>
      </c>
      <c r="EA925" t="e">
        <v>#N/A</v>
      </c>
      <c r="EB925" t="e">
        <v>#N/A</v>
      </c>
      <c r="EC925" t="e">
        <v>#N/A</v>
      </c>
    </row>
    <row r="926" spans="1:133" customFormat="1" x14ac:dyDescent="0.25">
      <c r="A926" t="s">
        <v>942</v>
      </c>
      <c r="B926" t="s">
        <v>942</v>
      </c>
      <c r="C926" s="2" t="s">
        <v>942</v>
      </c>
      <c r="DH926" t="e">
        <v>#N/A</v>
      </c>
      <c r="DI926" t="e">
        <v>#N/A</v>
      </c>
      <c r="DJ926" t="e">
        <v>#N/A</v>
      </c>
      <c r="DK926" t="e">
        <v>#N/A</v>
      </c>
      <c r="DL926" t="e">
        <v>#N/A</v>
      </c>
      <c r="DM926" t="e">
        <v>#N/A</v>
      </c>
      <c r="DN926" t="e">
        <v>#N/A</v>
      </c>
      <c r="DO926" t="e">
        <v>#N/A</v>
      </c>
      <c r="DP926" t="e">
        <v>#N/A</v>
      </c>
      <c r="DQ926" t="e">
        <v>#N/A</v>
      </c>
      <c r="DR926" t="e">
        <v>#N/A</v>
      </c>
      <c r="DS926" t="e">
        <v>#N/A</v>
      </c>
      <c r="DT926" t="e">
        <v>#N/A</v>
      </c>
      <c r="DU926" t="e">
        <v>#N/A</v>
      </c>
      <c r="DV926" t="e">
        <v>#N/A</v>
      </c>
      <c r="DW926" t="e">
        <v>#N/A</v>
      </c>
      <c r="DX926" t="e">
        <v>#N/A</v>
      </c>
      <c r="DY926" t="e">
        <v>#N/A</v>
      </c>
      <c r="DZ926" t="e">
        <v>#N/A</v>
      </c>
      <c r="EA926" t="e">
        <v>#N/A</v>
      </c>
      <c r="EB926" t="e">
        <v>#N/A</v>
      </c>
      <c r="EC926" t="e">
        <v>#N/A</v>
      </c>
    </row>
    <row r="927" spans="1:133" customFormat="1" x14ac:dyDescent="0.25">
      <c r="A927" t="s">
        <v>942</v>
      </c>
      <c r="B927" t="s">
        <v>942</v>
      </c>
      <c r="C927" s="2" t="s">
        <v>942</v>
      </c>
      <c r="DH927" t="e">
        <v>#N/A</v>
      </c>
      <c r="DI927" t="e">
        <v>#N/A</v>
      </c>
      <c r="DJ927" t="e">
        <v>#N/A</v>
      </c>
      <c r="DK927" t="e">
        <v>#N/A</v>
      </c>
      <c r="DL927" t="e">
        <v>#N/A</v>
      </c>
      <c r="DM927" t="e">
        <v>#N/A</v>
      </c>
      <c r="DN927" t="e">
        <v>#N/A</v>
      </c>
      <c r="DO927" t="e">
        <v>#N/A</v>
      </c>
      <c r="DP927" t="e">
        <v>#N/A</v>
      </c>
      <c r="DQ927" t="e">
        <v>#N/A</v>
      </c>
      <c r="DR927" t="e">
        <v>#N/A</v>
      </c>
      <c r="DS927" t="e">
        <v>#N/A</v>
      </c>
      <c r="DT927" t="e">
        <v>#N/A</v>
      </c>
      <c r="DU927" t="e">
        <v>#N/A</v>
      </c>
      <c r="DV927" t="e">
        <v>#N/A</v>
      </c>
      <c r="DW927" t="e">
        <v>#N/A</v>
      </c>
      <c r="DX927" t="e">
        <v>#N/A</v>
      </c>
      <c r="DY927" t="e">
        <v>#N/A</v>
      </c>
      <c r="DZ927" t="e">
        <v>#N/A</v>
      </c>
      <c r="EA927" t="e">
        <v>#N/A</v>
      </c>
      <c r="EB927" t="e">
        <v>#N/A</v>
      </c>
      <c r="EC927" t="e">
        <v>#N/A</v>
      </c>
    </row>
    <row r="928" spans="1:133" customFormat="1" x14ac:dyDescent="0.25">
      <c r="A928" t="s">
        <v>942</v>
      </c>
      <c r="B928" t="s">
        <v>942</v>
      </c>
      <c r="C928" s="2" t="s">
        <v>942</v>
      </c>
      <c r="DH928" t="e">
        <v>#N/A</v>
      </c>
      <c r="DI928" t="e">
        <v>#N/A</v>
      </c>
      <c r="DJ928" t="e">
        <v>#N/A</v>
      </c>
      <c r="DK928" t="e">
        <v>#N/A</v>
      </c>
      <c r="DL928" t="e">
        <v>#N/A</v>
      </c>
      <c r="DM928" t="e">
        <v>#N/A</v>
      </c>
      <c r="DN928" t="e">
        <v>#N/A</v>
      </c>
      <c r="DO928" t="e">
        <v>#N/A</v>
      </c>
      <c r="DP928" t="e">
        <v>#N/A</v>
      </c>
      <c r="DQ928" t="e">
        <v>#N/A</v>
      </c>
      <c r="DR928" t="e">
        <v>#N/A</v>
      </c>
      <c r="DS928" t="e">
        <v>#N/A</v>
      </c>
      <c r="DT928" t="e">
        <v>#N/A</v>
      </c>
      <c r="DU928" t="e">
        <v>#N/A</v>
      </c>
      <c r="DV928" t="e">
        <v>#N/A</v>
      </c>
      <c r="DW928" t="e">
        <v>#N/A</v>
      </c>
      <c r="DX928" t="e">
        <v>#N/A</v>
      </c>
      <c r="DY928" t="e">
        <v>#N/A</v>
      </c>
      <c r="DZ928" t="e">
        <v>#N/A</v>
      </c>
      <c r="EA928" t="e">
        <v>#N/A</v>
      </c>
      <c r="EB928" t="e">
        <v>#N/A</v>
      </c>
      <c r="EC928" t="e">
        <v>#N/A</v>
      </c>
    </row>
    <row r="929" spans="1:133" customFormat="1" x14ac:dyDescent="0.25">
      <c r="A929" t="s">
        <v>942</v>
      </c>
      <c r="B929" t="s">
        <v>942</v>
      </c>
      <c r="C929" s="2" t="s">
        <v>942</v>
      </c>
      <c r="DH929" t="e">
        <v>#N/A</v>
      </c>
      <c r="DI929" t="e">
        <v>#N/A</v>
      </c>
      <c r="DJ929" t="e">
        <v>#N/A</v>
      </c>
      <c r="DK929" t="e">
        <v>#N/A</v>
      </c>
      <c r="DL929" t="e">
        <v>#N/A</v>
      </c>
      <c r="DM929" t="e">
        <v>#N/A</v>
      </c>
      <c r="DN929" t="e">
        <v>#N/A</v>
      </c>
      <c r="DO929" t="e">
        <v>#N/A</v>
      </c>
      <c r="DP929" t="e">
        <v>#N/A</v>
      </c>
      <c r="DQ929" t="e">
        <v>#N/A</v>
      </c>
      <c r="DR929" t="e">
        <v>#N/A</v>
      </c>
      <c r="DS929" t="e">
        <v>#N/A</v>
      </c>
      <c r="DT929" t="e">
        <v>#N/A</v>
      </c>
      <c r="DU929" t="e">
        <v>#N/A</v>
      </c>
      <c r="DV929" t="e">
        <v>#N/A</v>
      </c>
      <c r="DW929" t="e">
        <v>#N/A</v>
      </c>
      <c r="DX929" t="e">
        <v>#N/A</v>
      </c>
      <c r="DY929" t="e">
        <v>#N/A</v>
      </c>
      <c r="DZ929" t="e">
        <v>#N/A</v>
      </c>
      <c r="EA929" t="e">
        <v>#N/A</v>
      </c>
      <c r="EB929" t="e">
        <v>#N/A</v>
      </c>
      <c r="EC929" t="e">
        <v>#N/A</v>
      </c>
    </row>
    <row r="930" spans="1:133" customFormat="1" x14ac:dyDescent="0.25">
      <c r="A930" t="s">
        <v>942</v>
      </c>
      <c r="B930" t="s">
        <v>942</v>
      </c>
      <c r="C930" s="2" t="s">
        <v>942</v>
      </c>
      <c r="DH930" t="e">
        <v>#N/A</v>
      </c>
      <c r="DI930" t="e">
        <v>#N/A</v>
      </c>
      <c r="DJ930" t="e">
        <v>#N/A</v>
      </c>
      <c r="DK930" t="e">
        <v>#N/A</v>
      </c>
      <c r="DL930" t="e">
        <v>#N/A</v>
      </c>
      <c r="DM930" t="e">
        <v>#N/A</v>
      </c>
      <c r="DN930" t="e">
        <v>#N/A</v>
      </c>
      <c r="DO930" t="e">
        <v>#N/A</v>
      </c>
      <c r="DP930" t="e">
        <v>#N/A</v>
      </c>
      <c r="DQ930" t="e">
        <v>#N/A</v>
      </c>
      <c r="DR930" t="e">
        <v>#N/A</v>
      </c>
      <c r="DS930" t="e">
        <v>#N/A</v>
      </c>
      <c r="DT930" t="e">
        <v>#N/A</v>
      </c>
      <c r="DU930" t="e">
        <v>#N/A</v>
      </c>
      <c r="DV930" t="e">
        <v>#N/A</v>
      </c>
      <c r="DW930" t="e">
        <v>#N/A</v>
      </c>
      <c r="DX930" t="e">
        <v>#N/A</v>
      </c>
      <c r="DY930" t="e">
        <v>#N/A</v>
      </c>
      <c r="DZ930" t="e">
        <v>#N/A</v>
      </c>
      <c r="EA930" t="e">
        <v>#N/A</v>
      </c>
      <c r="EB930" t="e">
        <v>#N/A</v>
      </c>
      <c r="EC930" t="e">
        <v>#N/A</v>
      </c>
    </row>
    <row r="931" spans="1:133" customFormat="1" x14ac:dyDescent="0.25">
      <c r="A931" t="s">
        <v>942</v>
      </c>
      <c r="B931" t="s">
        <v>942</v>
      </c>
      <c r="C931" s="2" t="s">
        <v>942</v>
      </c>
      <c r="DH931" t="e">
        <v>#N/A</v>
      </c>
      <c r="DI931" t="e">
        <v>#N/A</v>
      </c>
      <c r="DJ931" t="e">
        <v>#N/A</v>
      </c>
      <c r="DK931" t="e">
        <v>#N/A</v>
      </c>
      <c r="DL931" t="e">
        <v>#N/A</v>
      </c>
      <c r="DM931" t="e">
        <v>#N/A</v>
      </c>
      <c r="DN931" t="e">
        <v>#N/A</v>
      </c>
      <c r="DO931" t="e">
        <v>#N/A</v>
      </c>
      <c r="DP931" t="e">
        <v>#N/A</v>
      </c>
      <c r="DQ931" t="e">
        <v>#N/A</v>
      </c>
      <c r="DR931" t="e">
        <v>#N/A</v>
      </c>
      <c r="DS931" t="e">
        <v>#N/A</v>
      </c>
      <c r="DT931" t="e">
        <v>#N/A</v>
      </c>
      <c r="DU931" t="e">
        <v>#N/A</v>
      </c>
      <c r="DV931" t="e">
        <v>#N/A</v>
      </c>
      <c r="DW931" t="e">
        <v>#N/A</v>
      </c>
      <c r="DX931" t="e">
        <v>#N/A</v>
      </c>
      <c r="DY931" t="e">
        <v>#N/A</v>
      </c>
      <c r="DZ931" t="e">
        <v>#N/A</v>
      </c>
      <c r="EA931" t="e">
        <v>#N/A</v>
      </c>
      <c r="EB931" t="e">
        <v>#N/A</v>
      </c>
      <c r="EC931" t="e">
        <v>#N/A</v>
      </c>
    </row>
    <row r="932" spans="1:133" customFormat="1" x14ac:dyDescent="0.25">
      <c r="A932" t="s">
        <v>942</v>
      </c>
      <c r="B932" t="s">
        <v>942</v>
      </c>
      <c r="C932" s="2" t="s">
        <v>942</v>
      </c>
      <c r="DH932" t="e">
        <v>#N/A</v>
      </c>
      <c r="DI932" t="e">
        <v>#N/A</v>
      </c>
      <c r="DJ932" t="e">
        <v>#N/A</v>
      </c>
      <c r="DK932" t="e">
        <v>#N/A</v>
      </c>
      <c r="DL932" t="e">
        <v>#N/A</v>
      </c>
      <c r="DM932" t="e">
        <v>#N/A</v>
      </c>
      <c r="DN932" t="e">
        <v>#N/A</v>
      </c>
      <c r="DO932" t="e">
        <v>#N/A</v>
      </c>
      <c r="DP932" t="e">
        <v>#N/A</v>
      </c>
      <c r="DQ932" t="e">
        <v>#N/A</v>
      </c>
      <c r="DR932" t="e">
        <v>#N/A</v>
      </c>
      <c r="DS932" t="e">
        <v>#N/A</v>
      </c>
      <c r="DT932" t="e">
        <v>#N/A</v>
      </c>
      <c r="DU932" t="e">
        <v>#N/A</v>
      </c>
      <c r="DV932" t="e">
        <v>#N/A</v>
      </c>
      <c r="DW932" t="e">
        <v>#N/A</v>
      </c>
      <c r="DX932" t="e">
        <v>#N/A</v>
      </c>
      <c r="DY932" t="e">
        <v>#N/A</v>
      </c>
      <c r="DZ932" t="e">
        <v>#N/A</v>
      </c>
      <c r="EA932" t="e">
        <v>#N/A</v>
      </c>
      <c r="EB932" t="e">
        <v>#N/A</v>
      </c>
      <c r="EC932" t="e">
        <v>#N/A</v>
      </c>
    </row>
    <row r="933" spans="1:133" customFormat="1" x14ac:dyDescent="0.25">
      <c r="A933" t="s">
        <v>942</v>
      </c>
      <c r="B933" t="s">
        <v>942</v>
      </c>
      <c r="C933" s="2" t="s">
        <v>942</v>
      </c>
      <c r="DH933" t="e">
        <v>#N/A</v>
      </c>
      <c r="DI933" t="e">
        <v>#N/A</v>
      </c>
      <c r="DJ933" t="e">
        <v>#N/A</v>
      </c>
      <c r="DK933" t="e">
        <v>#N/A</v>
      </c>
      <c r="DL933" t="e">
        <v>#N/A</v>
      </c>
      <c r="DM933" t="e">
        <v>#N/A</v>
      </c>
      <c r="DN933" t="e">
        <v>#N/A</v>
      </c>
      <c r="DO933" t="e">
        <v>#N/A</v>
      </c>
      <c r="DP933" t="e">
        <v>#N/A</v>
      </c>
      <c r="DQ933" t="e">
        <v>#N/A</v>
      </c>
      <c r="DR933" t="e">
        <v>#N/A</v>
      </c>
      <c r="DS933" t="e">
        <v>#N/A</v>
      </c>
      <c r="DT933" t="e">
        <v>#N/A</v>
      </c>
      <c r="DU933" t="e">
        <v>#N/A</v>
      </c>
      <c r="DV933" t="e">
        <v>#N/A</v>
      </c>
      <c r="DW933" t="e">
        <v>#N/A</v>
      </c>
      <c r="DX933" t="e">
        <v>#N/A</v>
      </c>
      <c r="DY933" t="e">
        <v>#N/A</v>
      </c>
      <c r="DZ933" t="e">
        <v>#N/A</v>
      </c>
      <c r="EA933" t="e">
        <v>#N/A</v>
      </c>
      <c r="EB933" t="e">
        <v>#N/A</v>
      </c>
      <c r="EC933" t="e">
        <v>#N/A</v>
      </c>
    </row>
    <row r="934" spans="1:133" customFormat="1" x14ac:dyDescent="0.25">
      <c r="A934" t="s">
        <v>942</v>
      </c>
      <c r="B934" t="s">
        <v>942</v>
      </c>
      <c r="C934" s="2" t="s">
        <v>942</v>
      </c>
      <c r="DH934" t="e">
        <v>#N/A</v>
      </c>
      <c r="DI934" t="e">
        <v>#N/A</v>
      </c>
      <c r="DJ934" t="e">
        <v>#N/A</v>
      </c>
      <c r="DK934" t="e">
        <v>#N/A</v>
      </c>
      <c r="DL934" t="e">
        <v>#N/A</v>
      </c>
      <c r="DM934" t="e">
        <v>#N/A</v>
      </c>
      <c r="DN934" t="e">
        <v>#N/A</v>
      </c>
      <c r="DO934" t="e">
        <v>#N/A</v>
      </c>
      <c r="DP934" t="e">
        <v>#N/A</v>
      </c>
      <c r="DQ934" t="e">
        <v>#N/A</v>
      </c>
      <c r="DR934" t="e">
        <v>#N/A</v>
      </c>
      <c r="DS934" t="e">
        <v>#N/A</v>
      </c>
      <c r="DT934" t="e">
        <v>#N/A</v>
      </c>
      <c r="DU934" t="e">
        <v>#N/A</v>
      </c>
      <c r="DV934" t="e">
        <v>#N/A</v>
      </c>
      <c r="DW934" t="e">
        <v>#N/A</v>
      </c>
      <c r="DX934" t="e">
        <v>#N/A</v>
      </c>
      <c r="DY934" t="e">
        <v>#N/A</v>
      </c>
      <c r="DZ934" t="e">
        <v>#N/A</v>
      </c>
      <c r="EA934" t="e">
        <v>#N/A</v>
      </c>
      <c r="EB934" t="e">
        <v>#N/A</v>
      </c>
      <c r="EC934" t="e">
        <v>#N/A</v>
      </c>
    </row>
    <row r="935" spans="1:133" customFormat="1" x14ac:dyDescent="0.25">
      <c r="A935" t="s">
        <v>942</v>
      </c>
      <c r="B935" t="s">
        <v>942</v>
      </c>
      <c r="C935" s="2" t="s">
        <v>942</v>
      </c>
      <c r="DH935" t="e">
        <v>#N/A</v>
      </c>
      <c r="DI935" t="e">
        <v>#N/A</v>
      </c>
      <c r="DJ935" t="e">
        <v>#N/A</v>
      </c>
      <c r="DK935" t="e">
        <v>#N/A</v>
      </c>
      <c r="DL935" t="e">
        <v>#N/A</v>
      </c>
      <c r="DM935" t="e">
        <v>#N/A</v>
      </c>
      <c r="DN935" t="e">
        <v>#N/A</v>
      </c>
      <c r="DO935" t="e">
        <v>#N/A</v>
      </c>
      <c r="DP935" t="e">
        <v>#N/A</v>
      </c>
      <c r="DQ935" t="e">
        <v>#N/A</v>
      </c>
      <c r="DR935" t="e">
        <v>#N/A</v>
      </c>
      <c r="DS935" t="e">
        <v>#N/A</v>
      </c>
      <c r="DT935" t="e">
        <v>#N/A</v>
      </c>
      <c r="DU935" t="e">
        <v>#N/A</v>
      </c>
      <c r="DV935" t="e">
        <v>#N/A</v>
      </c>
      <c r="DW935" t="e">
        <v>#N/A</v>
      </c>
      <c r="DX935" t="e">
        <v>#N/A</v>
      </c>
      <c r="DY935" t="e">
        <v>#N/A</v>
      </c>
      <c r="DZ935" t="e">
        <v>#N/A</v>
      </c>
      <c r="EA935" t="e">
        <v>#N/A</v>
      </c>
      <c r="EB935" t="e">
        <v>#N/A</v>
      </c>
      <c r="EC935" t="e">
        <v>#N/A</v>
      </c>
    </row>
    <row r="936" spans="1:133" customFormat="1" x14ac:dyDescent="0.25">
      <c r="A936" t="s">
        <v>942</v>
      </c>
      <c r="B936" t="s">
        <v>942</v>
      </c>
      <c r="C936" s="2" t="s">
        <v>942</v>
      </c>
      <c r="DH936" t="e">
        <v>#N/A</v>
      </c>
      <c r="DI936" t="e">
        <v>#N/A</v>
      </c>
      <c r="DJ936" t="e">
        <v>#N/A</v>
      </c>
      <c r="DK936" t="e">
        <v>#N/A</v>
      </c>
      <c r="DL936" t="e">
        <v>#N/A</v>
      </c>
      <c r="DM936" t="e">
        <v>#N/A</v>
      </c>
      <c r="DN936" t="e">
        <v>#N/A</v>
      </c>
      <c r="DO936" t="e">
        <v>#N/A</v>
      </c>
      <c r="DP936" t="e">
        <v>#N/A</v>
      </c>
      <c r="DQ936" t="e">
        <v>#N/A</v>
      </c>
      <c r="DR936" t="e">
        <v>#N/A</v>
      </c>
      <c r="DS936" t="e">
        <v>#N/A</v>
      </c>
      <c r="DT936" t="e">
        <v>#N/A</v>
      </c>
      <c r="DU936" t="e">
        <v>#N/A</v>
      </c>
      <c r="DV936" t="e">
        <v>#N/A</v>
      </c>
      <c r="DW936" t="e">
        <v>#N/A</v>
      </c>
      <c r="DX936" t="e">
        <v>#N/A</v>
      </c>
      <c r="DY936" t="e">
        <v>#N/A</v>
      </c>
      <c r="DZ936" t="e">
        <v>#N/A</v>
      </c>
      <c r="EA936" t="e">
        <v>#N/A</v>
      </c>
      <c r="EB936" t="e">
        <v>#N/A</v>
      </c>
      <c r="EC936" t="e">
        <v>#N/A</v>
      </c>
    </row>
    <row r="937" spans="1:133" customFormat="1" x14ac:dyDescent="0.25">
      <c r="A937" t="s">
        <v>942</v>
      </c>
      <c r="B937" t="s">
        <v>942</v>
      </c>
      <c r="C937" s="2" t="s">
        <v>942</v>
      </c>
      <c r="DH937" t="e">
        <v>#N/A</v>
      </c>
      <c r="DI937" t="e">
        <v>#N/A</v>
      </c>
      <c r="DJ937" t="e">
        <v>#N/A</v>
      </c>
      <c r="DK937" t="e">
        <v>#N/A</v>
      </c>
      <c r="DL937" t="e">
        <v>#N/A</v>
      </c>
      <c r="DM937" t="e">
        <v>#N/A</v>
      </c>
      <c r="DN937" t="e">
        <v>#N/A</v>
      </c>
      <c r="DO937" t="e">
        <v>#N/A</v>
      </c>
      <c r="DP937" t="e">
        <v>#N/A</v>
      </c>
      <c r="DQ937" t="e">
        <v>#N/A</v>
      </c>
      <c r="DR937" t="e">
        <v>#N/A</v>
      </c>
      <c r="DS937" t="e">
        <v>#N/A</v>
      </c>
      <c r="DT937" t="e">
        <v>#N/A</v>
      </c>
      <c r="DU937" t="e">
        <v>#N/A</v>
      </c>
      <c r="DV937" t="e">
        <v>#N/A</v>
      </c>
      <c r="DW937" t="e">
        <v>#N/A</v>
      </c>
      <c r="DX937" t="e">
        <v>#N/A</v>
      </c>
      <c r="DY937" t="e">
        <v>#N/A</v>
      </c>
      <c r="DZ937" t="e">
        <v>#N/A</v>
      </c>
      <c r="EA937" t="e">
        <v>#N/A</v>
      </c>
      <c r="EB937" t="e">
        <v>#N/A</v>
      </c>
      <c r="EC937" t="e">
        <v>#N/A</v>
      </c>
    </row>
    <row r="938" spans="1:133" customFormat="1" x14ac:dyDescent="0.25">
      <c r="A938" t="s">
        <v>942</v>
      </c>
      <c r="B938" t="s">
        <v>942</v>
      </c>
      <c r="C938" s="2" t="s">
        <v>942</v>
      </c>
      <c r="DH938" t="e">
        <v>#N/A</v>
      </c>
      <c r="DI938" t="e">
        <v>#N/A</v>
      </c>
      <c r="DJ938" t="e">
        <v>#N/A</v>
      </c>
      <c r="DK938" t="e">
        <v>#N/A</v>
      </c>
      <c r="DL938" t="e">
        <v>#N/A</v>
      </c>
      <c r="DM938" t="e">
        <v>#N/A</v>
      </c>
      <c r="DN938" t="e">
        <v>#N/A</v>
      </c>
      <c r="DO938" t="e">
        <v>#N/A</v>
      </c>
      <c r="DP938" t="e">
        <v>#N/A</v>
      </c>
      <c r="DQ938" t="e">
        <v>#N/A</v>
      </c>
      <c r="DR938" t="e">
        <v>#N/A</v>
      </c>
      <c r="DS938" t="e">
        <v>#N/A</v>
      </c>
      <c r="DT938" t="e">
        <v>#N/A</v>
      </c>
      <c r="DU938" t="e">
        <v>#N/A</v>
      </c>
      <c r="DV938" t="e">
        <v>#N/A</v>
      </c>
      <c r="DW938" t="e">
        <v>#N/A</v>
      </c>
      <c r="DX938" t="e">
        <v>#N/A</v>
      </c>
      <c r="DY938" t="e">
        <v>#N/A</v>
      </c>
      <c r="DZ938" t="e">
        <v>#N/A</v>
      </c>
      <c r="EA938" t="e">
        <v>#N/A</v>
      </c>
      <c r="EB938" t="e">
        <v>#N/A</v>
      </c>
      <c r="EC938" t="e">
        <v>#N/A</v>
      </c>
    </row>
    <row r="939" spans="1:133" customFormat="1" x14ac:dyDescent="0.25">
      <c r="A939" t="s">
        <v>942</v>
      </c>
      <c r="B939" t="s">
        <v>942</v>
      </c>
      <c r="C939" s="2" t="s">
        <v>942</v>
      </c>
      <c r="DH939" t="e">
        <v>#N/A</v>
      </c>
      <c r="DI939" t="e">
        <v>#N/A</v>
      </c>
      <c r="DJ939" t="e">
        <v>#N/A</v>
      </c>
      <c r="DK939" t="e">
        <v>#N/A</v>
      </c>
      <c r="DL939" t="e">
        <v>#N/A</v>
      </c>
      <c r="DM939" t="e">
        <v>#N/A</v>
      </c>
      <c r="DN939" t="e">
        <v>#N/A</v>
      </c>
      <c r="DO939" t="e">
        <v>#N/A</v>
      </c>
      <c r="DP939" t="e">
        <v>#N/A</v>
      </c>
      <c r="DQ939" t="e">
        <v>#N/A</v>
      </c>
      <c r="DR939" t="e">
        <v>#N/A</v>
      </c>
      <c r="DS939" t="e">
        <v>#N/A</v>
      </c>
      <c r="DT939" t="e">
        <v>#N/A</v>
      </c>
      <c r="DU939" t="e">
        <v>#N/A</v>
      </c>
      <c r="DV939" t="e">
        <v>#N/A</v>
      </c>
      <c r="DW939" t="e">
        <v>#N/A</v>
      </c>
      <c r="DX939" t="e">
        <v>#N/A</v>
      </c>
      <c r="DY939" t="e">
        <v>#N/A</v>
      </c>
      <c r="DZ939" t="e">
        <v>#N/A</v>
      </c>
      <c r="EA939" t="e">
        <v>#N/A</v>
      </c>
      <c r="EB939" t="e">
        <v>#N/A</v>
      </c>
      <c r="EC939" t="e">
        <v>#N/A</v>
      </c>
    </row>
    <row r="940" spans="1:133" customFormat="1" x14ac:dyDescent="0.25">
      <c r="A940" t="s">
        <v>942</v>
      </c>
      <c r="B940" t="s">
        <v>942</v>
      </c>
      <c r="C940" s="2" t="s">
        <v>942</v>
      </c>
      <c r="DH940" t="e">
        <v>#N/A</v>
      </c>
      <c r="DI940" t="e">
        <v>#N/A</v>
      </c>
      <c r="DJ940" t="e">
        <v>#N/A</v>
      </c>
      <c r="DK940" t="e">
        <v>#N/A</v>
      </c>
      <c r="DL940" t="e">
        <v>#N/A</v>
      </c>
      <c r="DM940" t="e">
        <v>#N/A</v>
      </c>
      <c r="DN940" t="e">
        <v>#N/A</v>
      </c>
      <c r="DO940" t="e">
        <v>#N/A</v>
      </c>
      <c r="DP940" t="e">
        <v>#N/A</v>
      </c>
      <c r="DQ940" t="e">
        <v>#N/A</v>
      </c>
      <c r="DR940" t="e">
        <v>#N/A</v>
      </c>
      <c r="DS940" t="e">
        <v>#N/A</v>
      </c>
      <c r="DT940" t="e">
        <v>#N/A</v>
      </c>
      <c r="DU940" t="e">
        <v>#N/A</v>
      </c>
      <c r="DV940" t="e">
        <v>#N/A</v>
      </c>
      <c r="DW940" t="e">
        <v>#N/A</v>
      </c>
      <c r="DX940" t="e">
        <v>#N/A</v>
      </c>
      <c r="DY940" t="e">
        <v>#N/A</v>
      </c>
      <c r="DZ940" t="e">
        <v>#N/A</v>
      </c>
      <c r="EA940" t="e">
        <v>#N/A</v>
      </c>
      <c r="EB940" t="e">
        <v>#N/A</v>
      </c>
      <c r="EC940" t="e">
        <v>#N/A</v>
      </c>
    </row>
    <row r="941" spans="1:133" customFormat="1" x14ac:dyDescent="0.25">
      <c r="A941" t="s">
        <v>942</v>
      </c>
      <c r="B941" t="s">
        <v>942</v>
      </c>
      <c r="C941" s="2" t="s">
        <v>942</v>
      </c>
      <c r="DH941" t="e">
        <v>#N/A</v>
      </c>
      <c r="DI941" t="e">
        <v>#N/A</v>
      </c>
      <c r="DJ941" t="e">
        <v>#N/A</v>
      </c>
      <c r="DK941" t="e">
        <v>#N/A</v>
      </c>
      <c r="DL941" t="e">
        <v>#N/A</v>
      </c>
      <c r="DM941" t="e">
        <v>#N/A</v>
      </c>
      <c r="DN941" t="e">
        <v>#N/A</v>
      </c>
      <c r="DO941" t="e">
        <v>#N/A</v>
      </c>
      <c r="DP941" t="e">
        <v>#N/A</v>
      </c>
      <c r="DQ941" t="e">
        <v>#N/A</v>
      </c>
      <c r="DR941" t="e">
        <v>#N/A</v>
      </c>
      <c r="DS941" t="e">
        <v>#N/A</v>
      </c>
      <c r="DT941" t="e">
        <v>#N/A</v>
      </c>
      <c r="DU941" t="e">
        <v>#N/A</v>
      </c>
      <c r="DV941" t="e">
        <v>#N/A</v>
      </c>
      <c r="DW941" t="e">
        <v>#N/A</v>
      </c>
      <c r="DX941" t="e">
        <v>#N/A</v>
      </c>
      <c r="DY941" t="e">
        <v>#N/A</v>
      </c>
      <c r="DZ941" t="e">
        <v>#N/A</v>
      </c>
      <c r="EA941" t="e">
        <v>#N/A</v>
      </c>
      <c r="EB941" t="e">
        <v>#N/A</v>
      </c>
      <c r="EC941" t="e">
        <v>#N/A</v>
      </c>
    </row>
    <row r="942" spans="1:133" customFormat="1" x14ac:dyDescent="0.25">
      <c r="A942" t="s">
        <v>942</v>
      </c>
      <c r="B942" t="s">
        <v>942</v>
      </c>
      <c r="C942" s="2" t="s">
        <v>942</v>
      </c>
      <c r="DH942" t="e">
        <v>#N/A</v>
      </c>
      <c r="DI942" t="e">
        <v>#N/A</v>
      </c>
      <c r="DJ942" t="e">
        <v>#N/A</v>
      </c>
      <c r="DK942" t="e">
        <v>#N/A</v>
      </c>
      <c r="DL942" t="e">
        <v>#N/A</v>
      </c>
      <c r="DM942" t="e">
        <v>#N/A</v>
      </c>
      <c r="DN942" t="e">
        <v>#N/A</v>
      </c>
      <c r="DO942" t="e">
        <v>#N/A</v>
      </c>
      <c r="DP942" t="e">
        <v>#N/A</v>
      </c>
      <c r="DQ942" t="e">
        <v>#N/A</v>
      </c>
      <c r="DR942" t="e">
        <v>#N/A</v>
      </c>
      <c r="DS942" t="e">
        <v>#N/A</v>
      </c>
      <c r="DT942" t="e">
        <v>#N/A</v>
      </c>
      <c r="DU942" t="e">
        <v>#N/A</v>
      </c>
      <c r="DV942" t="e">
        <v>#N/A</v>
      </c>
      <c r="DW942" t="e">
        <v>#N/A</v>
      </c>
      <c r="DX942" t="e">
        <v>#N/A</v>
      </c>
      <c r="DY942" t="e">
        <v>#N/A</v>
      </c>
      <c r="DZ942" t="e">
        <v>#N/A</v>
      </c>
      <c r="EA942" t="e">
        <v>#N/A</v>
      </c>
      <c r="EB942" t="e">
        <v>#N/A</v>
      </c>
      <c r="EC942" t="e">
        <v>#N/A</v>
      </c>
    </row>
    <row r="943" spans="1:133" customFormat="1" x14ac:dyDescent="0.25">
      <c r="A943" t="s">
        <v>942</v>
      </c>
      <c r="B943" t="s">
        <v>942</v>
      </c>
      <c r="C943" s="2" t="s">
        <v>942</v>
      </c>
      <c r="DH943" t="e">
        <v>#N/A</v>
      </c>
      <c r="DI943" t="e">
        <v>#N/A</v>
      </c>
      <c r="DJ943" t="e">
        <v>#N/A</v>
      </c>
      <c r="DK943" t="e">
        <v>#N/A</v>
      </c>
      <c r="DL943" t="e">
        <v>#N/A</v>
      </c>
      <c r="DM943" t="e">
        <v>#N/A</v>
      </c>
      <c r="DN943" t="e">
        <v>#N/A</v>
      </c>
      <c r="DO943" t="e">
        <v>#N/A</v>
      </c>
      <c r="DP943" t="e">
        <v>#N/A</v>
      </c>
      <c r="DQ943" t="e">
        <v>#N/A</v>
      </c>
      <c r="DR943" t="e">
        <v>#N/A</v>
      </c>
      <c r="DS943" t="e">
        <v>#N/A</v>
      </c>
      <c r="DT943" t="e">
        <v>#N/A</v>
      </c>
      <c r="DU943" t="e">
        <v>#N/A</v>
      </c>
      <c r="DV943" t="e">
        <v>#N/A</v>
      </c>
      <c r="DW943" t="e">
        <v>#N/A</v>
      </c>
      <c r="DX943" t="e">
        <v>#N/A</v>
      </c>
      <c r="DY943" t="e">
        <v>#N/A</v>
      </c>
      <c r="DZ943" t="e">
        <v>#N/A</v>
      </c>
      <c r="EA943" t="e">
        <v>#N/A</v>
      </c>
      <c r="EB943" t="e">
        <v>#N/A</v>
      </c>
      <c r="EC943" t="e">
        <v>#N/A</v>
      </c>
    </row>
    <row r="944" spans="1:133" customFormat="1" x14ac:dyDescent="0.25">
      <c r="A944" t="s">
        <v>942</v>
      </c>
      <c r="B944" t="s">
        <v>942</v>
      </c>
      <c r="C944" s="2" t="s">
        <v>942</v>
      </c>
      <c r="DH944" t="e">
        <v>#N/A</v>
      </c>
      <c r="DI944" t="e">
        <v>#N/A</v>
      </c>
      <c r="DJ944" t="e">
        <v>#N/A</v>
      </c>
      <c r="DK944" t="e">
        <v>#N/A</v>
      </c>
      <c r="DL944" t="e">
        <v>#N/A</v>
      </c>
      <c r="DM944" t="e">
        <v>#N/A</v>
      </c>
      <c r="DN944" t="e">
        <v>#N/A</v>
      </c>
      <c r="DO944" t="e">
        <v>#N/A</v>
      </c>
      <c r="DP944" t="e">
        <v>#N/A</v>
      </c>
      <c r="DQ944" t="e">
        <v>#N/A</v>
      </c>
      <c r="DR944" t="e">
        <v>#N/A</v>
      </c>
      <c r="DS944" t="e">
        <v>#N/A</v>
      </c>
      <c r="DT944" t="e">
        <v>#N/A</v>
      </c>
      <c r="DU944" t="e">
        <v>#N/A</v>
      </c>
      <c r="DV944" t="e">
        <v>#N/A</v>
      </c>
      <c r="DW944" t="e">
        <v>#N/A</v>
      </c>
      <c r="DX944" t="e">
        <v>#N/A</v>
      </c>
      <c r="DY944" t="e">
        <v>#N/A</v>
      </c>
      <c r="DZ944" t="e">
        <v>#N/A</v>
      </c>
      <c r="EA944" t="e">
        <v>#N/A</v>
      </c>
      <c r="EB944" t="e">
        <v>#N/A</v>
      </c>
      <c r="EC944" t="e">
        <v>#N/A</v>
      </c>
    </row>
    <row r="945" spans="1:133" customFormat="1" x14ac:dyDescent="0.25">
      <c r="A945" t="s">
        <v>942</v>
      </c>
      <c r="B945" t="s">
        <v>942</v>
      </c>
      <c r="C945" s="2" t="s">
        <v>942</v>
      </c>
      <c r="DH945" t="e">
        <v>#N/A</v>
      </c>
      <c r="DI945" t="e">
        <v>#N/A</v>
      </c>
      <c r="DJ945" t="e">
        <v>#N/A</v>
      </c>
      <c r="DK945" t="e">
        <v>#N/A</v>
      </c>
      <c r="DL945" t="e">
        <v>#N/A</v>
      </c>
      <c r="DM945" t="e">
        <v>#N/A</v>
      </c>
      <c r="DN945" t="e">
        <v>#N/A</v>
      </c>
      <c r="DO945" t="e">
        <v>#N/A</v>
      </c>
      <c r="DP945" t="e">
        <v>#N/A</v>
      </c>
      <c r="DQ945" t="e">
        <v>#N/A</v>
      </c>
      <c r="DR945" t="e">
        <v>#N/A</v>
      </c>
      <c r="DS945" t="e">
        <v>#N/A</v>
      </c>
      <c r="DT945" t="e">
        <v>#N/A</v>
      </c>
      <c r="DU945" t="e">
        <v>#N/A</v>
      </c>
      <c r="DV945" t="e">
        <v>#N/A</v>
      </c>
      <c r="DW945" t="e">
        <v>#N/A</v>
      </c>
      <c r="DX945" t="e">
        <v>#N/A</v>
      </c>
      <c r="DY945" t="e">
        <v>#N/A</v>
      </c>
      <c r="DZ945" t="e">
        <v>#N/A</v>
      </c>
      <c r="EA945" t="e">
        <v>#N/A</v>
      </c>
      <c r="EB945" t="e">
        <v>#N/A</v>
      </c>
      <c r="EC945" t="e">
        <v>#N/A</v>
      </c>
    </row>
    <row r="946" spans="1:133" customFormat="1" x14ac:dyDescent="0.25">
      <c r="A946" t="s">
        <v>942</v>
      </c>
      <c r="B946" t="s">
        <v>942</v>
      </c>
      <c r="C946" s="2" t="s">
        <v>942</v>
      </c>
      <c r="DH946" t="e">
        <v>#N/A</v>
      </c>
      <c r="DI946" t="e">
        <v>#N/A</v>
      </c>
      <c r="DJ946" t="e">
        <v>#N/A</v>
      </c>
      <c r="DK946" t="e">
        <v>#N/A</v>
      </c>
      <c r="DL946" t="e">
        <v>#N/A</v>
      </c>
      <c r="DM946" t="e">
        <v>#N/A</v>
      </c>
      <c r="DN946" t="e">
        <v>#N/A</v>
      </c>
      <c r="DO946" t="e">
        <v>#N/A</v>
      </c>
      <c r="DP946" t="e">
        <v>#N/A</v>
      </c>
      <c r="DQ946" t="e">
        <v>#N/A</v>
      </c>
      <c r="DR946" t="e">
        <v>#N/A</v>
      </c>
      <c r="DS946" t="e">
        <v>#N/A</v>
      </c>
      <c r="DT946" t="e">
        <v>#N/A</v>
      </c>
      <c r="DU946" t="e">
        <v>#N/A</v>
      </c>
      <c r="DV946" t="e">
        <v>#N/A</v>
      </c>
      <c r="DW946" t="e">
        <v>#N/A</v>
      </c>
      <c r="DX946" t="e">
        <v>#N/A</v>
      </c>
      <c r="DY946" t="e">
        <v>#N/A</v>
      </c>
      <c r="DZ946" t="e">
        <v>#N/A</v>
      </c>
      <c r="EA946" t="e">
        <v>#N/A</v>
      </c>
      <c r="EB946" t="e">
        <v>#N/A</v>
      </c>
      <c r="EC946" t="e">
        <v>#N/A</v>
      </c>
    </row>
    <row r="947" spans="1:133" customFormat="1" x14ac:dyDescent="0.25">
      <c r="A947" t="s">
        <v>942</v>
      </c>
      <c r="B947" t="s">
        <v>942</v>
      </c>
      <c r="C947" s="2" t="s">
        <v>942</v>
      </c>
      <c r="DH947" t="e">
        <v>#N/A</v>
      </c>
      <c r="DI947" t="e">
        <v>#N/A</v>
      </c>
      <c r="DJ947" t="e">
        <v>#N/A</v>
      </c>
      <c r="DK947" t="e">
        <v>#N/A</v>
      </c>
      <c r="DL947" t="e">
        <v>#N/A</v>
      </c>
      <c r="DM947" t="e">
        <v>#N/A</v>
      </c>
      <c r="DN947" t="e">
        <v>#N/A</v>
      </c>
      <c r="DO947" t="e">
        <v>#N/A</v>
      </c>
      <c r="DP947" t="e">
        <v>#N/A</v>
      </c>
      <c r="DQ947" t="e">
        <v>#N/A</v>
      </c>
      <c r="DR947" t="e">
        <v>#N/A</v>
      </c>
      <c r="DS947" t="e">
        <v>#N/A</v>
      </c>
      <c r="DT947" t="e">
        <v>#N/A</v>
      </c>
      <c r="DU947" t="e">
        <v>#N/A</v>
      </c>
      <c r="DV947" t="e">
        <v>#N/A</v>
      </c>
      <c r="DW947" t="e">
        <v>#N/A</v>
      </c>
      <c r="DX947" t="e">
        <v>#N/A</v>
      </c>
      <c r="DY947" t="e">
        <v>#N/A</v>
      </c>
      <c r="DZ947" t="e">
        <v>#N/A</v>
      </c>
      <c r="EA947" t="e">
        <v>#N/A</v>
      </c>
      <c r="EB947" t="e">
        <v>#N/A</v>
      </c>
      <c r="EC947" t="e">
        <v>#N/A</v>
      </c>
    </row>
    <row r="948" spans="1:133" customFormat="1" x14ac:dyDescent="0.25">
      <c r="A948" t="s">
        <v>942</v>
      </c>
      <c r="B948" t="s">
        <v>942</v>
      </c>
      <c r="C948" s="2" t="s">
        <v>942</v>
      </c>
      <c r="DH948" t="e">
        <v>#N/A</v>
      </c>
      <c r="DI948" t="e">
        <v>#N/A</v>
      </c>
      <c r="DJ948" t="e">
        <v>#N/A</v>
      </c>
      <c r="DK948" t="e">
        <v>#N/A</v>
      </c>
      <c r="DL948" t="e">
        <v>#N/A</v>
      </c>
      <c r="DM948" t="e">
        <v>#N/A</v>
      </c>
      <c r="DN948" t="e">
        <v>#N/A</v>
      </c>
      <c r="DO948" t="e">
        <v>#N/A</v>
      </c>
      <c r="DP948" t="e">
        <v>#N/A</v>
      </c>
      <c r="DQ948" t="e">
        <v>#N/A</v>
      </c>
      <c r="DR948" t="e">
        <v>#N/A</v>
      </c>
      <c r="DS948" t="e">
        <v>#N/A</v>
      </c>
      <c r="DT948" t="e">
        <v>#N/A</v>
      </c>
      <c r="DU948" t="e">
        <v>#N/A</v>
      </c>
      <c r="DV948" t="e">
        <v>#N/A</v>
      </c>
      <c r="DW948" t="e">
        <v>#N/A</v>
      </c>
      <c r="DX948" t="e">
        <v>#N/A</v>
      </c>
      <c r="DY948" t="e">
        <v>#N/A</v>
      </c>
      <c r="DZ948" t="e">
        <v>#N/A</v>
      </c>
      <c r="EA948" t="e">
        <v>#N/A</v>
      </c>
      <c r="EB948" t="e">
        <v>#N/A</v>
      </c>
      <c r="EC948" t="e">
        <v>#N/A</v>
      </c>
    </row>
    <row r="949" spans="1:133" customFormat="1" x14ac:dyDescent="0.25">
      <c r="A949" t="s">
        <v>942</v>
      </c>
      <c r="B949" t="s">
        <v>942</v>
      </c>
      <c r="C949" s="2" t="s">
        <v>942</v>
      </c>
      <c r="DH949" t="e">
        <v>#N/A</v>
      </c>
      <c r="DI949" t="e">
        <v>#N/A</v>
      </c>
      <c r="DJ949" t="e">
        <v>#N/A</v>
      </c>
      <c r="DK949" t="e">
        <v>#N/A</v>
      </c>
      <c r="DL949" t="e">
        <v>#N/A</v>
      </c>
      <c r="DM949" t="e">
        <v>#N/A</v>
      </c>
      <c r="DN949" t="e">
        <v>#N/A</v>
      </c>
      <c r="DO949" t="e">
        <v>#N/A</v>
      </c>
      <c r="DP949" t="e">
        <v>#N/A</v>
      </c>
      <c r="DQ949" t="e">
        <v>#N/A</v>
      </c>
      <c r="DR949" t="e">
        <v>#N/A</v>
      </c>
      <c r="DS949" t="e">
        <v>#N/A</v>
      </c>
      <c r="DT949" t="e">
        <v>#N/A</v>
      </c>
      <c r="DU949" t="e">
        <v>#N/A</v>
      </c>
      <c r="DV949" t="e">
        <v>#N/A</v>
      </c>
      <c r="DW949" t="e">
        <v>#N/A</v>
      </c>
      <c r="DX949" t="e">
        <v>#N/A</v>
      </c>
      <c r="DY949" t="e">
        <v>#N/A</v>
      </c>
      <c r="DZ949" t="e">
        <v>#N/A</v>
      </c>
      <c r="EA949" t="e">
        <v>#N/A</v>
      </c>
      <c r="EB949" t="e">
        <v>#N/A</v>
      </c>
      <c r="EC949" t="e">
        <v>#N/A</v>
      </c>
    </row>
    <row r="950" spans="1:133" customFormat="1" x14ac:dyDescent="0.25">
      <c r="A950" t="s">
        <v>942</v>
      </c>
      <c r="B950" t="s">
        <v>942</v>
      </c>
      <c r="C950" s="2" t="s">
        <v>942</v>
      </c>
      <c r="DH950" t="e">
        <v>#N/A</v>
      </c>
      <c r="DI950" t="e">
        <v>#N/A</v>
      </c>
      <c r="DJ950" t="e">
        <v>#N/A</v>
      </c>
      <c r="DK950" t="e">
        <v>#N/A</v>
      </c>
      <c r="DL950" t="e">
        <v>#N/A</v>
      </c>
      <c r="DM950" t="e">
        <v>#N/A</v>
      </c>
      <c r="DN950" t="e">
        <v>#N/A</v>
      </c>
      <c r="DO950" t="e">
        <v>#N/A</v>
      </c>
      <c r="DP950" t="e">
        <v>#N/A</v>
      </c>
      <c r="DQ950" t="e">
        <v>#N/A</v>
      </c>
      <c r="DR950" t="e">
        <v>#N/A</v>
      </c>
      <c r="DS950" t="e">
        <v>#N/A</v>
      </c>
      <c r="DT950" t="e">
        <v>#N/A</v>
      </c>
      <c r="DU950" t="e">
        <v>#N/A</v>
      </c>
      <c r="DV950" t="e">
        <v>#N/A</v>
      </c>
      <c r="DW950" t="e">
        <v>#N/A</v>
      </c>
      <c r="DX950" t="e">
        <v>#N/A</v>
      </c>
      <c r="DY950" t="e">
        <v>#N/A</v>
      </c>
      <c r="DZ950" t="e">
        <v>#N/A</v>
      </c>
      <c r="EA950" t="e">
        <v>#N/A</v>
      </c>
      <c r="EB950" t="e">
        <v>#N/A</v>
      </c>
      <c r="EC950" t="e">
        <v>#N/A</v>
      </c>
    </row>
    <row r="951" spans="1:133" customFormat="1" x14ac:dyDescent="0.25">
      <c r="A951" t="s">
        <v>942</v>
      </c>
      <c r="B951" t="s">
        <v>942</v>
      </c>
      <c r="C951" s="2" t="s">
        <v>942</v>
      </c>
      <c r="DH951" t="e">
        <v>#N/A</v>
      </c>
      <c r="DI951" t="e">
        <v>#N/A</v>
      </c>
      <c r="DJ951" t="e">
        <v>#N/A</v>
      </c>
      <c r="DK951" t="e">
        <v>#N/A</v>
      </c>
      <c r="DL951" t="e">
        <v>#N/A</v>
      </c>
      <c r="DM951" t="e">
        <v>#N/A</v>
      </c>
      <c r="DN951" t="e">
        <v>#N/A</v>
      </c>
      <c r="DO951" t="e">
        <v>#N/A</v>
      </c>
      <c r="DP951" t="e">
        <v>#N/A</v>
      </c>
      <c r="DQ951" t="e">
        <v>#N/A</v>
      </c>
      <c r="DR951" t="e">
        <v>#N/A</v>
      </c>
      <c r="DS951" t="e">
        <v>#N/A</v>
      </c>
      <c r="DT951" t="e">
        <v>#N/A</v>
      </c>
      <c r="DU951" t="e">
        <v>#N/A</v>
      </c>
      <c r="DV951" t="e">
        <v>#N/A</v>
      </c>
      <c r="DW951" t="e">
        <v>#N/A</v>
      </c>
      <c r="DX951" t="e">
        <v>#N/A</v>
      </c>
      <c r="DY951" t="e">
        <v>#N/A</v>
      </c>
      <c r="DZ951" t="e">
        <v>#N/A</v>
      </c>
      <c r="EA951" t="e">
        <v>#N/A</v>
      </c>
      <c r="EB951" t="e">
        <v>#N/A</v>
      </c>
      <c r="EC951" t="e">
        <v>#N/A</v>
      </c>
    </row>
    <row r="952" spans="1:133" customFormat="1" x14ac:dyDescent="0.25">
      <c r="A952" t="s">
        <v>942</v>
      </c>
      <c r="B952" t="s">
        <v>942</v>
      </c>
      <c r="C952" s="2" t="s">
        <v>942</v>
      </c>
      <c r="DH952" t="e">
        <v>#N/A</v>
      </c>
      <c r="DI952" t="e">
        <v>#N/A</v>
      </c>
      <c r="DJ952" t="e">
        <v>#N/A</v>
      </c>
      <c r="DK952" t="e">
        <v>#N/A</v>
      </c>
      <c r="DL952" t="e">
        <v>#N/A</v>
      </c>
      <c r="DM952" t="e">
        <v>#N/A</v>
      </c>
      <c r="DN952" t="e">
        <v>#N/A</v>
      </c>
      <c r="DO952" t="e">
        <v>#N/A</v>
      </c>
      <c r="DP952" t="e">
        <v>#N/A</v>
      </c>
      <c r="DQ952" t="e">
        <v>#N/A</v>
      </c>
      <c r="DR952" t="e">
        <v>#N/A</v>
      </c>
      <c r="DS952" t="e">
        <v>#N/A</v>
      </c>
      <c r="DT952" t="e">
        <v>#N/A</v>
      </c>
      <c r="DU952" t="e">
        <v>#N/A</v>
      </c>
      <c r="DV952" t="e">
        <v>#N/A</v>
      </c>
      <c r="DW952" t="e">
        <v>#N/A</v>
      </c>
      <c r="DX952" t="e">
        <v>#N/A</v>
      </c>
      <c r="DY952" t="e">
        <v>#N/A</v>
      </c>
      <c r="DZ952" t="e">
        <v>#N/A</v>
      </c>
      <c r="EA952" t="e">
        <v>#N/A</v>
      </c>
      <c r="EB952" t="e">
        <v>#N/A</v>
      </c>
      <c r="EC952" t="e">
        <v>#N/A</v>
      </c>
    </row>
    <row r="953" spans="1:133" customFormat="1" x14ac:dyDescent="0.25">
      <c r="A953" t="s">
        <v>942</v>
      </c>
      <c r="B953" t="s">
        <v>942</v>
      </c>
      <c r="C953" s="2" t="s">
        <v>942</v>
      </c>
      <c r="DH953" t="e">
        <v>#N/A</v>
      </c>
      <c r="DI953" t="e">
        <v>#N/A</v>
      </c>
      <c r="DJ953" t="e">
        <v>#N/A</v>
      </c>
      <c r="DK953" t="e">
        <v>#N/A</v>
      </c>
      <c r="DL953" t="e">
        <v>#N/A</v>
      </c>
      <c r="DM953" t="e">
        <v>#N/A</v>
      </c>
      <c r="DN953" t="e">
        <v>#N/A</v>
      </c>
      <c r="DO953" t="e">
        <v>#N/A</v>
      </c>
      <c r="DP953" t="e">
        <v>#N/A</v>
      </c>
      <c r="DQ953" t="e">
        <v>#N/A</v>
      </c>
      <c r="DR953" t="e">
        <v>#N/A</v>
      </c>
      <c r="DS953" t="e">
        <v>#N/A</v>
      </c>
      <c r="DT953" t="e">
        <v>#N/A</v>
      </c>
      <c r="DU953" t="e">
        <v>#N/A</v>
      </c>
      <c r="DV953" t="e">
        <v>#N/A</v>
      </c>
      <c r="DW953" t="e">
        <v>#N/A</v>
      </c>
      <c r="DX953" t="e">
        <v>#N/A</v>
      </c>
      <c r="DY953" t="e">
        <v>#N/A</v>
      </c>
      <c r="DZ953" t="e">
        <v>#N/A</v>
      </c>
      <c r="EA953" t="e">
        <v>#N/A</v>
      </c>
      <c r="EB953" t="e">
        <v>#N/A</v>
      </c>
      <c r="EC953" t="e">
        <v>#N/A</v>
      </c>
    </row>
    <row r="954" spans="1:133" customFormat="1" x14ac:dyDescent="0.25">
      <c r="A954" t="s">
        <v>942</v>
      </c>
      <c r="B954" t="s">
        <v>942</v>
      </c>
      <c r="C954" s="2" t="s">
        <v>942</v>
      </c>
      <c r="DH954" t="e">
        <v>#N/A</v>
      </c>
      <c r="DI954" t="e">
        <v>#N/A</v>
      </c>
      <c r="DJ954" t="e">
        <v>#N/A</v>
      </c>
      <c r="DK954" t="e">
        <v>#N/A</v>
      </c>
      <c r="DL954" t="e">
        <v>#N/A</v>
      </c>
      <c r="DM954" t="e">
        <v>#N/A</v>
      </c>
      <c r="DN954" t="e">
        <v>#N/A</v>
      </c>
      <c r="DO954" t="e">
        <v>#N/A</v>
      </c>
      <c r="DP954" t="e">
        <v>#N/A</v>
      </c>
      <c r="DQ954" t="e">
        <v>#N/A</v>
      </c>
      <c r="DR954" t="e">
        <v>#N/A</v>
      </c>
      <c r="DS954" t="e">
        <v>#N/A</v>
      </c>
      <c r="DT954" t="e">
        <v>#N/A</v>
      </c>
      <c r="DU954" t="e">
        <v>#N/A</v>
      </c>
      <c r="DV954" t="e">
        <v>#N/A</v>
      </c>
      <c r="DW954" t="e">
        <v>#N/A</v>
      </c>
      <c r="DX954" t="e">
        <v>#N/A</v>
      </c>
      <c r="DY954" t="e">
        <v>#N/A</v>
      </c>
      <c r="DZ954" t="e">
        <v>#N/A</v>
      </c>
      <c r="EA954" t="e">
        <v>#N/A</v>
      </c>
      <c r="EB954" t="e">
        <v>#N/A</v>
      </c>
      <c r="EC954" t="e">
        <v>#N/A</v>
      </c>
    </row>
    <row r="955" spans="1:133" customFormat="1" x14ac:dyDescent="0.25">
      <c r="A955" t="s">
        <v>942</v>
      </c>
      <c r="B955" t="s">
        <v>942</v>
      </c>
      <c r="C955" s="2" t="s">
        <v>942</v>
      </c>
      <c r="DH955" t="e">
        <v>#N/A</v>
      </c>
      <c r="DI955" t="e">
        <v>#N/A</v>
      </c>
      <c r="DJ955" t="e">
        <v>#N/A</v>
      </c>
      <c r="DK955" t="e">
        <v>#N/A</v>
      </c>
      <c r="DL955" t="e">
        <v>#N/A</v>
      </c>
      <c r="DM955" t="e">
        <v>#N/A</v>
      </c>
      <c r="DN955" t="e">
        <v>#N/A</v>
      </c>
      <c r="DO955" t="e">
        <v>#N/A</v>
      </c>
      <c r="DP955" t="e">
        <v>#N/A</v>
      </c>
      <c r="DQ955" t="e">
        <v>#N/A</v>
      </c>
      <c r="DR955" t="e">
        <v>#N/A</v>
      </c>
      <c r="DS955" t="e">
        <v>#N/A</v>
      </c>
      <c r="DT955" t="e">
        <v>#N/A</v>
      </c>
      <c r="DU955" t="e">
        <v>#N/A</v>
      </c>
      <c r="DV955" t="e">
        <v>#N/A</v>
      </c>
      <c r="DW955" t="e">
        <v>#N/A</v>
      </c>
      <c r="DX955" t="e">
        <v>#N/A</v>
      </c>
      <c r="DY955" t="e">
        <v>#N/A</v>
      </c>
      <c r="DZ955" t="e">
        <v>#N/A</v>
      </c>
      <c r="EA955" t="e">
        <v>#N/A</v>
      </c>
      <c r="EB955" t="e">
        <v>#N/A</v>
      </c>
      <c r="EC955" t="e">
        <v>#N/A</v>
      </c>
    </row>
    <row r="956" spans="1:133" customFormat="1" x14ac:dyDescent="0.25">
      <c r="A956" t="s">
        <v>942</v>
      </c>
      <c r="B956" t="s">
        <v>942</v>
      </c>
      <c r="C956" s="2" t="s">
        <v>942</v>
      </c>
      <c r="DH956" t="e">
        <v>#N/A</v>
      </c>
      <c r="DI956" t="e">
        <v>#N/A</v>
      </c>
      <c r="DJ956" t="e">
        <v>#N/A</v>
      </c>
      <c r="DK956" t="e">
        <v>#N/A</v>
      </c>
      <c r="DL956" t="e">
        <v>#N/A</v>
      </c>
      <c r="DM956" t="e">
        <v>#N/A</v>
      </c>
      <c r="DN956" t="e">
        <v>#N/A</v>
      </c>
      <c r="DO956" t="e">
        <v>#N/A</v>
      </c>
      <c r="DP956" t="e">
        <v>#N/A</v>
      </c>
      <c r="DQ956" t="e">
        <v>#N/A</v>
      </c>
      <c r="DR956" t="e">
        <v>#N/A</v>
      </c>
      <c r="DS956" t="e">
        <v>#N/A</v>
      </c>
      <c r="DT956" t="e">
        <v>#N/A</v>
      </c>
      <c r="DU956" t="e">
        <v>#N/A</v>
      </c>
      <c r="DV956" t="e">
        <v>#N/A</v>
      </c>
      <c r="DW956" t="e">
        <v>#N/A</v>
      </c>
      <c r="DX956" t="e">
        <v>#N/A</v>
      </c>
      <c r="DY956" t="e">
        <v>#N/A</v>
      </c>
      <c r="DZ956" t="e">
        <v>#N/A</v>
      </c>
      <c r="EA956" t="e">
        <v>#N/A</v>
      </c>
      <c r="EB956" t="e">
        <v>#N/A</v>
      </c>
      <c r="EC956" t="e">
        <v>#N/A</v>
      </c>
    </row>
    <row r="957" spans="1:133" customFormat="1" x14ac:dyDescent="0.25">
      <c r="A957" t="s">
        <v>942</v>
      </c>
      <c r="B957" t="s">
        <v>942</v>
      </c>
      <c r="C957" s="2" t="s">
        <v>942</v>
      </c>
      <c r="DH957" t="e">
        <v>#N/A</v>
      </c>
      <c r="DI957" t="e">
        <v>#N/A</v>
      </c>
      <c r="DJ957" t="e">
        <v>#N/A</v>
      </c>
      <c r="DK957" t="e">
        <v>#N/A</v>
      </c>
      <c r="DL957" t="e">
        <v>#N/A</v>
      </c>
      <c r="DM957" t="e">
        <v>#N/A</v>
      </c>
      <c r="DN957" t="e">
        <v>#N/A</v>
      </c>
      <c r="DO957" t="e">
        <v>#N/A</v>
      </c>
      <c r="DP957" t="e">
        <v>#N/A</v>
      </c>
      <c r="DQ957" t="e">
        <v>#N/A</v>
      </c>
      <c r="DR957" t="e">
        <v>#N/A</v>
      </c>
      <c r="DS957" t="e">
        <v>#N/A</v>
      </c>
      <c r="DT957" t="e">
        <v>#N/A</v>
      </c>
      <c r="DU957" t="e">
        <v>#N/A</v>
      </c>
      <c r="DV957" t="e">
        <v>#N/A</v>
      </c>
      <c r="DW957" t="e">
        <v>#N/A</v>
      </c>
      <c r="DX957" t="e">
        <v>#N/A</v>
      </c>
      <c r="DY957" t="e">
        <v>#N/A</v>
      </c>
      <c r="DZ957" t="e">
        <v>#N/A</v>
      </c>
      <c r="EA957" t="e">
        <v>#N/A</v>
      </c>
      <c r="EB957" t="e">
        <v>#N/A</v>
      </c>
      <c r="EC957" t="e">
        <v>#N/A</v>
      </c>
    </row>
    <row r="958" spans="1:133" customFormat="1" x14ac:dyDescent="0.25">
      <c r="A958" t="s">
        <v>942</v>
      </c>
      <c r="B958" t="s">
        <v>942</v>
      </c>
      <c r="C958" s="2" t="s">
        <v>942</v>
      </c>
      <c r="DH958" t="e">
        <v>#N/A</v>
      </c>
      <c r="DI958" t="e">
        <v>#N/A</v>
      </c>
      <c r="DJ958" t="e">
        <v>#N/A</v>
      </c>
      <c r="DK958" t="e">
        <v>#N/A</v>
      </c>
      <c r="DL958" t="e">
        <v>#N/A</v>
      </c>
      <c r="DM958" t="e">
        <v>#N/A</v>
      </c>
      <c r="DN958" t="e">
        <v>#N/A</v>
      </c>
      <c r="DO958" t="e">
        <v>#N/A</v>
      </c>
      <c r="DP958" t="e">
        <v>#N/A</v>
      </c>
      <c r="DQ958" t="e">
        <v>#N/A</v>
      </c>
      <c r="DR958" t="e">
        <v>#N/A</v>
      </c>
      <c r="DS958" t="e">
        <v>#N/A</v>
      </c>
      <c r="DT958" t="e">
        <v>#N/A</v>
      </c>
      <c r="DU958" t="e">
        <v>#N/A</v>
      </c>
      <c r="DV958" t="e">
        <v>#N/A</v>
      </c>
      <c r="DW958" t="e">
        <v>#N/A</v>
      </c>
      <c r="DX958" t="e">
        <v>#N/A</v>
      </c>
      <c r="DY958" t="e">
        <v>#N/A</v>
      </c>
      <c r="DZ958" t="e">
        <v>#N/A</v>
      </c>
      <c r="EA958" t="e">
        <v>#N/A</v>
      </c>
      <c r="EB958" t="e">
        <v>#N/A</v>
      </c>
      <c r="EC958" t="e">
        <v>#N/A</v>
      </c>
    </row>
    <row r="959" spans="1:133" customFormat="1" x14ac:dyDescent="0.25">
      <c r="A959" t="s">
        <v>942</v>
      </c>
      <c r="B959" t="s">
        <v>942</v>
      </c>
      <c r="C959" s="2" t="s">
        <v>942</v>
      </c>
      <c r="DH959" t="e">
        <v>#N/A</v>
      </c>
      <c r="DI959" t="e">
        <v>#N/A</v>
      </c>
      <c r="DJ959" t="e">
        <v>#N/A</v>
      </c>
      <c r="DK959" t="e">
        <v>#N/A</v>
      </c>
      <c r="DL959" t="e">
        <v>#N/A</v>
      </c>
      <c r="DM959" t="e">
        <v>#N/A</v>
      </c>
      <c r="DN959" t="e">
        <v>#N/A</v>
      </c>
      <c r="DO959" t="e">
        <v>#N/A</v>
      </c>
      <c r="DP959" t="e">
        <v>#N/A</v>
      </c>
      <c r="DQ959" t="e">
        <v>#N/A</v>
      </c>
      <c r="DR959" t="e">
        <v>#N/A</v>
      </c>
      <c r="DS959" t="e">
        <v>#N/A</v>
      </c>
      <c r="DT959" t="e">
        <v>#N/A</v>
      </c>
      <c r="DU959" t="e">
        <v>#N/A</v>
      </c>
      <c r="DV959" t="e">
        <v>#N/A</v>
      </c>
      <c r="DW959" t="e">
        <v>#N/A</v>
      </c>
      <c r="DX959" t="e">
        <v>#N/A</v>
      </c>
      <c r="DY959" t="e">
        <v>#N/A</v>
      </c>
      <c r="DZ959" t="e">
        <v>#N/A</v>
      </c>
      <c r="EA959" t="e">
        <v>#N/A</v>
      </c>
      <c r="EB959" t="e">
        <v>#N/A</v>
      </c>
      <c r="EC959" t="e">
        <v>#N/A</v>
      </c>
    </row>
    <row r="960" spans="1:133" customFormat="1" x14ac:dyDescent="0.25">
      <c r="A960" t="s">
        <v>942</v>
      </c>
      <c r="B960" t="s">
        <v>942</v>
      </c>
      <c r="C960" s="2" t="s">
        <v>942</v>
      </c>
      <c r="DH960" t="e">
        <v>#N/A</v>
      </c>
      <c r="DI960" t="e">
        <v>#N/A</v>
      </c>
      <c r="DJ960" t="e">
        <v>#N/A</v>
      </c>
      <c r="DK960" t="e">
        <v>#N/A</v>
      </c>
      <c r="DL960" t="e">
        <v>#N/A</v>
      </c>
      <c r="DM960" t="e">
        <v>#N/A</v>
      </c>
      <c r="DN960" t="e">
        <v>#N/A</v>
      </c>
      <c r="DO960" t="e">
        <v>#N/A</v>
      </c>
      <c r="DP960" t="e">
        <v>#N/A</v>
      </c>
      <c r="DQ960" t="e">
        <v>#N/A</v>
      </c>
      <c r="DR960" t="e">
        <v>#N/A</v>
      </c>
      <c r="DS960" t="e">
        <v>#N/A</v>
      </c>
      <c r="DT960" t="e">
        <v>#N/A</v>
      </c>
      <c r="DU960" t="e">
        <v>#N/A</v>
      </c>
      <c r="DV960" t="e">
        <v>#N/A</v>
      </c>
      <c r="DW960" t="e">
        <v>#N/A</v>
      </c>
      <c r="DX960" t="e">
        <v>#N/A</v>
      </c>
      <c r="DY960" t="e">
        <v>#N/A</v>
      </c>
      <c r="DZ960" t="e">
        <v>#N/A</v>
      </c>
      <c r="EA960" t="e">
        <v>#N/A</v>
      </c>
      <c r="EB960" t="e">
        <v>#N/A</v>
      </c>
      <c r="EC960" t="e">
        <v>#N/A</v>
      </c>
    </row>
    <row r="961" spans="1:133" customFormat="1" x14ac:dyDescent="0.25">
      <c r="A961" t="s">
        <v>942</v>
      </c>
      <c r="B961" t="s">
        <v>942</v>
      </c>
      <c r="C961" s="2" t="s">
        <v>942</v>
      </c>
      <c r="DH961" t="e">
        <v>#N/A</v>
      </c>
      <c r="DI961" t="e">
        <v>#N/A</v>
      </c>
      <c r="DJ961" t="e">
        <v>#N/A</v>
      </c>
      <c r="DK961" t="e">
        <v>#N/A</v>
      </c>
      <c r="DL961" t="e">
        <v>#N/A</v>
      </c>
      <c r="DM961" t="e">
        <v>#N/A</v>
      </c>
      <c r="DN961" t="e">
        <v>#N/A</v>
      </c>
      <c r="DO961" t="e">
        <v>#N/A</v>
      </c>
      <c r="DP961" t="e">
        <v>#N/A</v>
      </c>
      <c r="DQ961" t="e">
        <v>#N/A</v>
      </c>
      <c r="DR961" t="e">
        <v>#N/A</v>
      </c>
      <c r="DS961" t="e">
        <v>#N/A</v>
      </c>
      <c r="DT961" t="e">
        <v>#N/A</v>
      </c>
      <c r="DU961" t="e">
        <v>#N/A</v>
      </c>
      <c r="DV961" t="e">
        <v>#N/A</v>
      </c>
      <c r="DW961" t="e">
        <v>#N/A</v>
      </c>
      <c r="DX961" t="e">
        <v>#N/A</v>
      </c>
      <c r="DY961" t="e">
        <v>#N/A</v>
      </c>
      <c r="DZ961" t="e">
        <v>#N/A</v>
      </c>
      <c r="EA961" t="e">
        <v>#N/A</v>
      </c>
      <c r="EB961" t="e">
        <v>#N/A</v>
      </c>
      <c r="EC961" t="e">
        <v>#N/A</v>
      </c>
    </row>
    <row r="962" spans="1:133" customFormat="1" x14ac:dyDescent="0.25">
      <c r="A962" t="s">
        <v>942</v>
      </c>
      <c r="B962" t="s">
        <v>942</v>
      </c>
      <c r="C962" s="2" t="s">
        <v>942</v>
      </c>
      <c r="DH962" t="e">
        <v>#N/A</v>
      </c>
      <c r="DI962" t="e">
        <v>#N/A</v>
      </c>
      <c r="DJ962" t="e">
        <v>#N/A</v>
      </c>
      <c r="DK962" t="e">
        <v>#N/A</v>
      </c>
      <c r="DL962" t="e">
        <v>#N/A</v>
      </c>
      <c r="DM962" t="e">
        <v>#N/A</v>
      </c>
      <c r="DN962" t="e">
        <v>#N/A</v>
      </c>
      <c r="DO962" t="e">
        <v>#N/A</v>
      </c>
      <c r="DP962" t="e">
        <v>#N/A</v>
      </c>
      <c r="DQ962" t="e">
        <v>#N/A</v>
      </c>
      <c r="DR962" t="e">
        <v>#N/A</v>
      </c>
      <c r="DS962" t="e">
        <v>#N/A</v>
      </c>
      <c r="DT962" t="e">
        <v>#N/A</v>
      </c>
      <c r="DU962" t="e">
        <v>#N/A</v>
      </c>
      <c r="DV962" t="e">
        <v>#N/A</v>
      </c>
      <c r="DW962" t="e">
        <v>#N/A</v>
      </c>
      <c r="DX962" t="e">
        <v>#N/A</v>
      </c>
      <c r="DY962" t="e">
        <v>#N/A</v>
      </c>
      <c r="DZ962" t="e">
        <v>#N/A</v>
      </c>
      <c r="EA962" t="e">
        <v>#N/A</v>
      </c>
      <c r="EB962" t="e">
        <v>#N/A</v>
      </c>
      <c r="EC962" t="e">
        <v>#N/A</v>
      </c>
    </row>
    <row r="963" spans="1:133" customFormat="1" x14ac:dyDescent="0.25">
      <c r="A963" t="s">
        <v>942</v>
      </c>
      <c r="B963" t="s">
        <v>942</v>
      </c>
      <c r="C963" s="2" t="s">
        <v>942</v>
      </c>
      <c r="DH963" t="e">
        <v>#N/A</v>
      </c>
      <c r="DI963" t="e">
        <v>#N/A</v>
      </c>
      <c r="DJ963" t="e">
        <v>#N/A</v>
      </c>
      <c r="DK963" t="e">
        <v>#N/A</v>
      </c>
      <c r="DL963" t="e">
        <v>#N/A</v>
      </c>
      <c r="DM963" t="e">
        <v>#N/A</v>
      </c>
      <c r="DN963" t="e">
        <v>#N/A</v>
      </c>
      <c r="DO963" t="e">
        <v>#N/A</v>
      </c>
      <c r="DP963" t="e">
        <v>#N/A</v>
      </c>
      <c r="DQ963" t="e">
        <v>#N/A</v>
      </c>
      <c r="DR963" t="e">
        <v>#N/A</v>
      </c>
      <c r="DS963" t="e">
        <v>#N/A</v>
      </c>
      <c r="DT963" t="e">
        <v>#N/A</v>
      </c>
      <c r="DU963" t="e">
        <v>#N/A</v>
      </c>
      <c r="DV963" t="e">
        <v>#N/A</v>
      </c>
      <c r="DW963" t="e">
        <v>#N/A</v>
      </c>
      <c r="DX963" t="e">
        <v>#N/A</v>
      </c>
      <c r="DY963" t="e">
        <v>#N/A</v>
      </c>
      <c r="DZ963" t="e">
        <v>#N/A</v>
      </c>
      <c r="EA963" t="e">
        <v>#N/A</v>
      </c>
      <c r="EB963" t="e">
        <v>#N/A</v>
      </c>
      <c r="EC963" t="e">
        <v>#N/A</v>
      </c>
    </row>
    <row r="964" spans="1:133" customFormat="1" x14ac:dyDescent="0.25">
      <c r="A964" t="s">
        <v>942</v>
      </c>
      <c r="B964" t="s">
        <v>942</v>
      </c>
      <c r="C964" s="2" t="s">
        <v>942</v>
      </c>
      <c r="DH964" t="e">
        <v>#N/A</v>
      </c>
      <c r="DI964" t="e">
        <v>#N/A</v>
      </c>
      <c r="DJ964" t="e">
        <v>#N/A</v>
      </c>
      <c r="DK964" t="e">
        <v>#N/A</v>
      </c>
      <c r="DL964" t="e">
        <v>#N/A</v>
      </c>
      <c r="DM964" t="e">
        <v>#N/A</v>
      </c>
      <c r="DN964" t="e">
        <v>#N/A</v>
      </c>
      <c r="DO964" t="e">
        <v>#N/A</v>
      </c>
      <c r="DP964" t="e">
        <v>#N/A</v>
      </c>
      <c r="DQ964" t="e">
        <v>#N/A</v>
      </c>
      <c r="DR964" t="e">
        <v>#N/A</v>
      </c>
      <c r="DS964" t="e">
        <v>#N/A</v>
      </c>
      <c r="DT964" t="e">
        <v>#N/A</v>
      </c>
      <c r="DU964" t="e">
        <v>#N/A</v>
      </c>
      <c r="DV964" t="e">
        <v>#N/A</v>
      </c>
      <c r="DW964" t="e">
        <v>#N/A</v>
      </c>
      <c r="DX964" t="e">
        <v>#N/A</v>
      </c>
      <c r="DY964" t="e">
        <v>#N/A</v>
      </c>
      <c r="DZ964" t="e">
        <v>#N/A</v>
      </c>
      <c r="EA964" t="e">
        <v>#N/A</v>
      </c>
      <c r="EB964" t="e">
        <v>#N/A</v>
      </c>
      <c r="EC964" t="e">
        <v>#N/A</v>
      </c>
    </row>
    <row r="965" spans="1:133" customFormat="1" x14ac:dyDescent="0.25">
      <c r="A965" t="s">
        <v>942</v>
      </c>
      <c r="B965" t="s">
        <v>942</v>
      </c>
      <c r="C965" s="2" t="s">
        <v>942</v>
      </c>
      <c r="DH965" t="e">
        <v>#N/A</v>
      </c>
      <c r="DI965" t="e">
        <v>#N/A</v>
      </c>
      <c r="DJ965" t="e">
        <v>#N/A</v>
      </c>
      <c r="DK965" t="e">
        <v>#N/A</v>
      </c>
      <c r="DL965" t="e">
        <v>#N/A</v>
      </c>
      <c r="DM965" t="e">
        <v>#N/A</v>
      </c>
      <c r="DN965" t="e">
        <v>#N/A</v>
      </c>
      <c r="DO965" t="e">
        <v>#N/A</v>
      </c>
      <c r="DP965" t="e">
        <v>#N/A</v>
      </c>
      <c r="DQ965" t="e">
        <v>#N/A</v>
      </c>
      <c r="DR965" t="e">
        <v>#N/A</v>
      </c>
      <c r="DS965" t="e">
        <v>#N/A</v>
      </c>
      <c r="DT965" t="e">
        <v>#N/A</v>
      </c>
      <c r="DU965" t="e">
        <v>#N/A</v>
      </c>
      <c r="DV965" t="e">
        <v>#N/A</v>
      </c>
      <c r="DW965" t="e">
        <v>#N/A</v>
      </c>
      <c r="DX965" t="e">
        <v>#N/A</v>
      </c>
      <c r="DY965" t="e">
        <v>#N/A</v>
      </c>
      <c r="DZ965" t="e">
        <v>#N/A</v>
      </c>
      <c r="EA965" t="e">
        <v>#N/A</v>
      </c>
      <c r="EB965" t="e">
        <v>#N/A</v>
      </c>
      <c r="EC965" t="e">
        <v>#N/A</v>
      </c>
    </row>
    <row r="966" spans="1:133" customFormat="1" x14ac:dyDescent="0.25">
      <c r="A966" t="s">
        <v>942</v>
      </c>
      <c r="B966" t="s">
        <v>942</v>
      </c>
      <c r="C966" s="2" t="s">
        <v>942</v>
      </c>
      <c r="DH966" t="e">
        <v>#N/A</v>
      </c>
      <c r="DI966" t="e">
        <v>#N/A</v>
      </c>
      <c r="DJ966" t="e">
        <v>#N/A</v>
      </c>
      <c r="DK966" t="e">
        <v>#N/A</v>
      </c>
      <c r="DL966" t="e">
        <v>#N/A</v>
      </c>
      <c r="DM966" t="e">
        <v>#N/A</v>
      </c>
      <c r="DN966" t="e">
        <v>#N/A</v>
      </c>
      <c r="DO966" t="e">
        <v>#N/A</v>
      </c>
      <c r="DP966" t="e">
        <v>#N/A</v>
      </c>
      <c r="DQ966" t="e">
        <v>#N/A</v>
      </c>
      <c r="DR966" t="e">
        <v>#N/A</v>
      </c>
      <c r="DS966" t="e">
        <v>#N/A</v>
      </c>
      <c r="DT966" t="e">
        <v>#N/A</v>
      </c>
      <c r="DU966" t="e">
        <v>#N/A</v>
      </c>
      <c r="DV966" t="e">
        <v>#N/A</v>
      </c>
      <c r="DW966" t="e">
        <v>#N/A</v>
      </c>
      <c r="DX966" t="e">
        <v>#N/A</v>
      </c>
      <c r="DY966" t="e">
        <v>#N/A</v>
      </c>
      <c r="DZ966" t="e">
        <v>#N/A</v>
      </c>
      <c r="EA966" t="e">
        <v>#N/A</v>
      </c>
      <c r="EB966" t="e">
        <v>#N/A</v>
      </c>
      <c r="EC966" t="e">
        <v>#N/A</v>
      </c>
    </row>
    <row r="967" spans="1:133" customFormat="1" x14ac:dyDescent="0.25">
      <c r="A967" t="s">
        <v>942</v>
      </c>
      <c r="B967" t="s">
        <v>942</v>
      </c>
      <c r="C967" s="2" t="s">
        <v>942</v>
      </c>
      <c r="DH967" t="e">
        <v>#N/A</v>
      </c>
      <c r="DI967" t="e">
        <v>#N/A</v>
      </c>
      <c r="DJ967" t="e">
        <v>#N/A</v>
      </c>
      <c r="DK967" t="e">
        <v>#N/A</v>
      </c>
      <c r="DL967" t="e">
        <v>#N/A</v>
      </c>
      <c r="DM967" t="e">
        <v>#N/A</v>
      </c>
      <c r="DN967" t="e">
        <v>#N/A</v>
      </c>
      <c r="DO967" t="e">
        <v>#N/A</v>
      </c>
      <c r="DP967" t="e">
        <v>#N/A</v>
      </c>
      <c r="DQ967" t="e">
        <v>#N/A</v>
      </c>
      <c r="DR967" t="e">
        <v>#N/A</v>
      </c>
      <c r="DS967" t="e">
        <v>#N/A</v>
      </c>
      <c r="DT967" t="e">
        <v>#N/A</v>
      </c>
      <c r="DU967" t="e">
        <v>#N/A</v>
      </c>
      <c r="DV967" t="e">
        <v>#N/A</v>
      </c>
      <c r="DW967" t="e">
        <v>#N/A</v>
      </c>
      <c r="DX967" t="e">
        <v>#N/A</v>
      </c>
      <c r="DY967" t="e">
        <v>#N/A</v>
      </c>
      <c r="DZ967" t="e">
        <v>#N/A</v>
      </c>
      <c r="EA967" t="e">
        <v>#N/A</v>
      </c>
      <c r="EB967" t="e">
        <v>#N/A</v>
      </c>
      <c r="EC967" t="e">
        <v>#N/A</v>
      </c>
    </row>
    <row r="968" spans="1:133" customFormat="1" x14ac:dyDescent="0.25">
      <c r="A968" t="s">
        <v>942</v>
      </c>
      <c r="B968" t="s">
        <v>942</v>
      </c>
      <c r="C968" s="2" t="s">
        <v>942</v>
      </c>
      <c r="DH968" t="e">
        <v>#N/A</v>
      </c>
      <c r="DI968" t="e">
        <v>#N/A</v>
      </c>
      <c r="DJ968" t="e">
        <v>#N/A</v>
      </c>
      <c r="DK968" t="e">
        <v>#N/A</v>
      </c>
      <c r="DL968" t="e">
        <v>#N/A</v>
      </c>
      <c r="DM968" t="e">
        <v>#N/A</v>
      </c>
      <c r="DN968" t="e">
        <v>#N/A</v>
      </c>
      <c r="DO968" t="e">
        <v>#N/A</v>
      </c>
      <c r="DP968" t="e">
        <v>#N/A</v>
      </c>
      <c r="DQ968" t="e">
        <v>#N/A</v>
      </c>
      <c r="DR968" t="e">
        <v>#N/A</v>
      </c>
      <c r="DS968" t="e">
        <v>#N/A</v>
      </c>
      <c r="DT968" t="e">
        <v>#N/A</v>
      </c>
      <c r="DU968" t="e">
        <v>#N/A</v>
      </c>
      <c r="DV968" t="e">
        <v>#N/A</v>
      </c>
      <c r="DW968" t="e">
        <v>#N/A</v>
      </c>
      <c r="DX968" t="e">
        <v>#N/A</v>
      </c>
      <c r="DY968" t="e">
        <v>#N/A</v>
      </c>
      <c r="DZ968" t="e">
        <v>#N/A</v>
      </c>
      <c r="EA968" t="e">
        <v>#N/A</v>
      </c>
      <c r="EB968" t="e">
        <v>#N/A</v>
      </c>
      <c r="EC968" t="e">
        <v>#N/A</v>
      </c>
    </row>
    <row r="969" spans="1:133" customFormat="1" x14ac:dyDescent="0.25">
      <c r="A969" t="s">
        <v>942</v>
      </c>
      <c r="B969" t="s">
        <v>942</v>
      </c>
      <c r="C969" s="2" t="s">
        <v>942</v>
      </c>
      <c r="DH969" t="e">
        <v>#N/A</v>
      </c>
      <c r="DI969" t="e">
        <v>#N/A</v>
      </c>
      <c r="DJ969" t="e">
        <v>#N/A</v>
      </c>
      <c r="DK969" t="e">
        <v>#N/A</v>
      </c>
      <c r="DL969" t="e">
        <v>#N/A</v>
      </c>
      <c r="DM969" t="e">
        <v>#N/A</v>
      </c>
      <c r="DN969" t="e">
        <v>#N/A</v>
      </c>
      <c r="DO969" t="e">
        <v>#N/A</v>
      </c>
      <c r="DP969" t="e">
        <v>#N/A</v>
      </c>
      <c r="DQ969" t="e">
        <v>#N/A</v>
      </c>
      <c r="DR969" t="e">
        <v>#N/A</v>
      </c>
      <c r="DS969" t="e">
        <v>#N/A</v>
      </c>
      <c r="DT969" t="e">
        <v>#N/A</v>
      </c>
      <c r="DU969" t="e">
        <v>#N/A</v>
      </c>
      <c r="DV969" t="e">
        <v>#N/A</v>
      </c>
      <c r="DW969" t="e">
        <v>#N/A</v>
      </c>
      <c r="DX969" t="e">
        <v>#N/A</v>
      </c>
      <c r="DY969" t="e">
        <v>#N/A</v>
      </c>
      <c r="DZ969" t="e">
        <v>#N/A</v>
      </c>
      <c r="EA969" t="e">
        <v>#N/A</v>
      </c>
      <c r="EB969" t="e">
        <v>#N/A</v>
      </c>
      <c r="EC969" t="e">
        <v>#N/A</v>
      </c>
    </row>
    <row r="970" spans="1:133" customFormat="1" x14ac:dyDescent="0.25">
      <c r="A970" t="s">
        <v>942</v>
      </c>
      <c r="B970" t="s">
        <v>942</v>
      </c>
      <c r="C970" s="2" t="s">
        <v>942</v>
      </c>
      <c r="DH970" t="e">
        <v>#N/A</v>
      </c>
      <c r="DI970" t="e">
        <v>#N/A</v>
      </c>
      <c r="DJ970" t="e">
        <v>#N/A</v>
      </c>
      <c r="DK970" t="e">
        <v>#N/A</v>
      </c>
      <c r="DL970" t="e">
        <v>#N/A</v>
      </c>
      <c r="DM970" t="e">
        <v>#N/A</v>
      </c>
      <c r="DN970" t="e">
        <v>#N/A</v>
      </c>
      <c r="DO970" t="e">
        <v>#N/A</v>
      </c>
      <c r="DP970" t="e">
        <v>#N/A</v>
      </c>
      <c r="DQ970" t="e">
        <v>#N/A</v>
      </c>
      <c r="DR970" t="e">
        <v>#N/A</v>
      </c>
      <c r="DS970" t="e">
        <v>#N/A</v>
      </c>
      <c r="DT970" t="e">
        <v>#N/A</v>
      </c>
      <c r="DU970" t="e">
        <v>#N/A</v>
      </c>
      <c r="DV970" t="e">
        <v>#N/A</v>
      </c>
      <c r="DW970" t="e">
        <v>#N/A</v>
      </c>
      <c r="DX970" t="e">
        <v>#N/A</v>
      </c>
      <c r="DY970" t="e">
        <v>#N/A</v>
      </c>
      <c r="DZ970" t="e">
        <v>#N/A</v>
      </c>
      <c r="EA970" t="e">
        <v>#N/A</v>
      </c>
      <c r="EB970" t="e">
        <v>#N/A</v>
      </c>
      <c r="EC970" t="e">
        <v>#N/A</v>
      </c>
    </row>
    <row r="971" spans="1:133" customFormat="1" x14ac:dyDescent="0.25">
      <c r="A971" t="s">
        <v>942</v>
      </c>
      <c r="B971" t="s">
        <v>942</v>
      </c>
      <c r="C971" s="2" t="s">
        <v>942</v>
      </c>
      <c r="DH971" t="e">
        <v>#N/A</v>
      </c>
      <c r="DI971" t="e">
        <v>#N/A</v>
      </c>
      <c r="DJ971" t="e">
        <v>#N/A</v>
      </c>
      <c r="DK971" t="e">
        <v>#N/A</v>
      </c>
      <c r="DL971" t="e">
        <v>#N/A</v>
      </c>
      <c r="DM971" t="e">
        <v>#N/A</v>
      </c>
      <c r="DN971" t="e">
        <v>#N/A</v>
      </c>
      <c r="DO971" t="e">
        <v>#N/A</v>
      </c>
      <c r="DP971" t="e">
        <v>#N/A</v>
      </c>
      <c r="DQ971" t="e">
        <v>#N/A</v>
      </c>
      <c r="DR971" t="e">
        <v>#N/A</v>
      </c>
      <c r="DS971" t="e">
        <v>#N/A</v>
      </c>
      <c r="DT971" t="e">
        <v>#N/A</v>
      </c>
      <c r="DU971" t="e">
        <v>#N/A</v>
      </c>
      <c r="DV971" t="e">
        <v>#N/A</v>
      </c>
      <c r="DW971" t="e">
        <v>#N/A</v>
      </c>
      <c r="DX971" t="e">
        <v>#N/A</v>
      </c>
      <c r="DY971" t="e">
        <v>#N/A</v>
      </c>
      <c r="DZ971" t="e">
        <v>#N/A</v>
      </c>
      <c r="EA971" t="e">
        <v>#N/A</v>
      </c>
      <c r="EB971" t="e">
        <v>#N/A</v>
      </c>
      <c r="EC971" t="e">
        <v>#N/A</v>
      </c>
    </row>
    <row r="972" spans="1:133" customFormat="1" x14ac:dyDescent="0.25">
      <c r="A972" t="s">
        <v>942</v>
      </c>
      <c r="B972" t="s">
        <v>942</v>
      </c>
      <c r="C972" s="2" t="s">
        <v>942</v>
      </c>
      <c r="DH972" t="e">
        <v>#N/A</v>
      </c>
      <c r="DI972" t="e">
        <v>#N/A</v>
      </c>
      <c r="DJ972" t="e">
        <v>#N/A</v>
      </c>
      <c r="DK972" t="e">
        <v>#N/A</v>
      </c>
      <c r="DL972" t="e">
        <v>#N/A</v>
      </c>
      <c r="DM972" t="e">
        <v>#N/A</v>
      </c>
      <c r="DN972" t="e">
        <v>#N/A</v>
      </c>
      <c r="DO972" t="e">
        <v>#N/A</v>
      </c>
      <c r="DP972" t="e">
        <v>#N/A</v>
      </c>
      <c r="DQ972" t="e">
        <v>#N/A</v>
      </c>
      <c r="DR972" t="e">
        <v>#N/A</v>
      </c>
      <c r="DS972" t="e">
        <v>#N/A</v>
      </c>
      <c r="DT972" t="e">
        <v>#N/A</v>
      </c>
      <c r="DU972" t="e">
        <v>#N/A</v>
      </c>
      <c r="DV972" t="e">
        <v>#N/A</v>
      </c>
      <c r="DW972" t="e">
        <v>#N/A</v>
      </c>
      <c r="DX972" t="e">
        <v>#N/A</v>
      </c>
      <c r="DY972" t="e">
        <v>#N/A</v>
      </c>
      <c r="DZ972" t="e">
        <v>#N/A</v>
      </c>
      <c r="EA972" t="e">
        <v>#N/A</v>
      </c>
      <c r="EB972" t="e">
        <v>#N/A</v>
      </c>
      <c r="EC972" t="e">
        <v>#N/A</v>
      </c>
    </row>
    <row r="973" spans="1:133" customFormat="1" x14ac:dyDescent="0.25">
      <c r="A973" t="s">
        <v>942</v>
      </c>
      <c r="B973" t="s">
        <v>942</v>
      </c>
      <c r="C973" s="2" t="s">
        <v>942</v>
      </c>
      <c r="DH973" t="e">
        <v>#N/A</v>
      </c>
      <c r="DI973" t="e">
        <v>#N/A</v>
      </c>
      <c r="DJ973" t="e">
        <v>#N/A</v>
      </c>
      <c r="DK973" t="e">
        <v>#N/A</v>
      </c>
      <c r="DL973" t="e">
        <v>#N/A</v>
      </c>
      <c r="DM973" t="e">
        <v>#N/A</v>
      </c>
      <c r="DN973" t="e">
        <v>#N/A</v>
      </c>
      <c r="DO973" t="e">
        <v>#N/A</v>
      </c>
      <c r="DP973" t="e">
        <v>#N/A</v>
      </c>
      <c r="DQ973" t="e">
        <v>#N/A</v>
      </c>
      <c r="DR973" t="e">
        <v>#N/A</v>
      </c>
      <c r="DS973" t="e">
        <v>#N/A</v>
      </c>
      <c r="DT973" t="e">
        <v>#N/A</v>
      </c>
      <c r="DU973" t="e">
        <v>#N/A</v>
      </c>
      <c r="DV973" t="e">
        <v>#N/A</v>
      </c>
      <c r="DW973" t="e">
        <v>#N/A</v>
      </c>
      <c r="DX973" t="e">
        <v>#N/A</v>
      </c>
      <c r="DY973" t="e">
        <v>#N/A</v>
      </c>
      <c r="DZ973" t="e">
        <v>#N/A</v>
      </c>
      <c r="EA973" t="e">
        <v>#N/A</v>
      </c>
      <c r="EB973" t="e">
        <v>#N/A</v>
      </c>
      <c r="EC973" t="e">
        <v>#N/A</v>
      </c>
    </row>
    <row r="974" spans="1:133" customFormat="1" x14ac:dyDescent="0.25">
      <c r="A974" t="s">
        <v>942</v>
      </c>
      <c r="B974" t="s">
        <v>942</v>
      </c>
      <c r="C974" s="2" t="s">
        <v>942</v>
      </c>
      <c r="DH974" t="e">
        <v>#N/A</v>
      </c>
      <c r="DI974" t="e">
        <v>#N/A</v>
      </c>
      <c r="DJ974" t="e">
        <v>#N/A</v>
      </c>
      <c r="DK974" t="e">
        <v>#N/A</v>
      </c>
      <c r="DL974" t="e">
        <v>#N/A</v>
      </c>
      <c r="DM974" t="e">
        <v>#N/A</v>
      </c>
      <c r="DN974" t="e">
        <v>#N/A</v>
      </c>
      <c r="DO974" t="e">
        <v>#N/A</v>
      </c>
      <c r="DP974" t="e">
        <v>#N/A</v>
      </c>
      <c r="DQ974" t="e">
        <v>#N/A</v>
      </c>
      <c r="DR974" t="e">
        <v>#N/A</v>
      </c>
      <c r="DS974" t="e">
        <v>#N/A</v>
      </c>
      <c r="DT974" t="e">
        <v>#N/A</v>
      </c>
      <c r="DU974" t="e">
        <v>#N/A</v>
      </c>
      <c r="DV974" t="e">
        <v>#N/A</v>
      </c>
      <c r="DW974" t="e">
        <v>#N/A</v>
      </c>
      <c r="DX974" t="e">
        <v>#N/A</v>
      </c>
      <c r="DY974" t="e">
        <v>#N/A</v>
      </c>
      <c r="DZ974" t="e">
        <v>#N/A</v>
      </c>
      <c r="EA974" t="e">
        <v>#N/A</v>
      </c>
      <c r="EB974" t="e">
        <v>#N/A</v>
      </c>
      <c r="EC974" t="e">
        <v>#N/A</v>
      </c>
    </row>
    <row r="975" spans="1:133" customFormat="1" x14ac:dyDescent="0.25">
      <c r="A975" t="s">
        <v>942</v>
      </c>
      <c r="B975" t="s">
        <v>942</v>
      </c>
      <c r="C975" s="2" t="s">
        <v>942</v>
      </c>
      <c r="DH975" t="e">
        <v>#N/A</v>
      </c>
      <c r="DI975" t="e">
        <v>#N/A</v>
      </c>
      <c r="DJ975" t="e">
        <v>#N/A</v>
      </c>
      <c r="DK975" t="e">
        <v>#N/A</v>
      </c>
      <c r="DL975" t="e">
        <v>#N/A</v>
      </c>
      <c r="DM975" t="e">
        <v>#N/A</v>
      </c>
      <c r="DN975" t="e">
        <v>#N/A</v>
      </c>
      <c r="DO975" t="e">
        <v>#N/A</v>
      </c>
      <c r="DP975" t="e">
        <v>#N/A</v>
      </c>
      <c r="DQ975" t="e">
        <v>#N/A</v>
      </c>
      <c r="DR975" t="e">
        <v>#N/A</v>
      </c>
      <c r="DS975" t="e">
        <v>#N/A</v>
      </c>
      <c r="DT975" t="e">
        <v>#N/A</v>
      </c>
      <c r="DU975" t="e">
        <v>#N/A</v>
      </c>
      <c r="DV975" t="e">
        <v>#N/A</v>
      </c>
      <c r="DW975" t="e">
        <v>#N/A</v>
      </c>
      <c r="DX975" t="e">
        <v>#N/A</v>
      </c>
      <c r="DY975" t="e">
        <v>#N/A</v>
      </c>
      <c r="DZ975" t="e">
        <v>#N/A</v>
      </c>
      <c r="EA975" t="e">
        <v>#N/A</v>
      </c>
      <c r="EB975" t="e">
        <v>#N/A</v>
      </c>
      <c r="EC975" t="e">
        <v>#N/A</v>
      </c>
    </row>
    <row r="976" spans="1:133" customFormat="1" x14ac:dyDescent="0.25">
      <c r="A976" t="s">
        <v>942</v>
      </c>
      <c r="B976" t="s">
        <v>942</v>
      </c>
      <c r="C976" s="2" t="s">
        <v>942</v>
      </c>
      <c r="DH976" t="e">
        <v>#N/A</v>
      </c>
      <c r="DI976" t="e">
        <v>#N/A</v>
      </c>
      <c r="DJ976" t="e">
        <v>#N/A</v>
      </c>
      <c r="DK976" t="e">
        <v>#N/A</v>
      </c>
      <c r="DL976" t="e">
        <v>#N/A</v>
      </c>
      <c r="DM976" t="e">
        <v>#N/A</v>
      </c>
      <c r="DN976" t="e">
        <v>#N/A</v>
      </c>
      <c r="DO976" t="e">
        <v>#N/A</v>
      </c>
      <c r="DP976" t="e">
        <v>#N/A</v>
      </c>
      <c r="DQ976" t="e">
        <v>#N/A</v>
      </c>
      <c r="DR976" t="e">
        <v>#N/A</v>
      </c>
      <c r="DS976" t="e">
        <v>#N/A</v>
      </c>
      <c r="DT976" t="e">
        <v>#N/A</v>
      </c>
      <c r="DU976" t="e">
        <v>#N/A</v>
      </c>
      <c r="DV976" t="e">
        <v>#N/A</v>
      </c>
      <c r="DW976" t="e">
        <v>#N/A</v>
      </c>
      <c r="DX976" t="e">
        <v>#N/A</v>
      </c>
      <c r="DY976" t="e">
        <v>#N/A</v>
      </c>
      <c r="DZ976" t="e">
        <v>#N/A</v>
      </c>
      <c r="EA976" t="e">
        <v>#N/A</v>
      </c>
      <c r="EB976" t="e">
        <v>#N/A</v>
      </c>
      <c r="EC976" t="e">
        <v>#N/A</v>
      </c>
    </row>
    <row r="977" spans="1:133" customFormat="1" x14ac:dyDescent="0.25">
      <c r="A977" t="s">
        <v>942</v>
      </c>
      <c r="B977" t="s">
        <v>942</v>
      </c>
      <c r="C977" s="2" t="s">
        <v>942</v>
      </c>
      <c r="DH977" t="e">
        <v>#N/A</v>
      </c>
      <c r="DI977" t="e">
        <v>#N/A</v>
      </c>
      <c r="DJ977" t="e">
        <v>#N/A</v>
      </c>
      <c r="DK977" t="e">
        <v>#N/A</v>
      </c>
      <c r="DL977" t="e">
        <v>#N/A</v>
      </c>
      <c r="DM977" t="e">
        <v>#N/A</v>
      </c>
      <c r="DN977" t="e">
        <v>#N/A</v>
      </c>
      <c r="DO977" t="e">
        <v>#N/A</v>
      </c>
      <c r="DP977" t="e">
        <v>#N/A</v>
      </c>
      <c r="DQ977" t="e">
        <v>#N/A</v>
      </c>
      <c r="DR977" t="e">
        <v>#N/A</v>
      </c>
      <c r="DS977" t="e">
        <v>#N/A</v>
      </c>
      <c r="DT977" t="e">
        <v>#N/A</v>
      </c>
      <c r="DU977" t="e">
        <v>#N/A</v>
      </c>
      <c r="DV977" t="e">
        <v>#N/A</v>
      </c>
      <c r="DW977" t="e">
        <v>#N/A</v>
      </c>
      <c r="DX977" t="e">
        <v>#N/A</v>
      </c>
      <c r="DY977" t="e">
        <v>#N/A</v>
      </c>
      <c r="DZ977" t="e">
        <v>#N/A</v>
      </c>
      <c r="EA977" t="e">
        <v>#N/A</v>
      </c>
      <c r="EB977" t="e">
        <v>#N/A</v>
      </c>
      <c r="EC977" t="e">
        <v>#N/A</v>
      </c>
    </row>
    <row r="978" spans="1:133" customFormat="1" x14ac:dyDescent="0.25">
      <c r="A978" t="s">
        <v>942</v>
      </c>
      <c r="B978" t="s">
        <v>942</v>
      </c>
      <c r="C978" s="2" t="s">
        <v>942</v>
      </c>
      <c r="DH978" t="e">
        <v>#N/A</v>
      </c>
      <c r="DI978" t="e">
        <v>#N/A</v>
      </c>
      <c r="DJ978" t="e">
        <v>#N/A</v>
      </c>
      <c r="DK978" t="e">
        <v>#N/A</v>
      </c>
      <c r="DL978" t="e">
        <v>#N/A</v>
      </c>
      <c r="DM978" t="e">
        <v>#N/A</v>
      </c>
      <c r="DN978" t="e">
        <v>#N/A</v>
      </c>
      <c r="DO978" t="e">
        <v>#N/A</v>
      </c>
      <c r="DP978" t="e">
        <v>#N/A</v>
      </c>
      <c r="DQ978" t="e">
        <v>#N/A</v>
      </c>
      <c r="DR978" t="e">
        <v>#N/A</v>
      </c>
      <c r="DS978" t="e">
        <v>#N/A</v>
      </c>
      <c r="DT978" t="e">
        <v>#N/A</v>
      </c>
      <c r="DU978" t="e">
        <v>#N/A</v>
      </c>
      <c r="DV978" t="e">
        <v>#N/A</v>
      </c>
      <c r="DW978" t="e">
        <v>#N/A</v>
      </c>
      <c r="DX978" t="e">
        <v>#N/A</v>
      </c>
      <c r="DY978" t="e">
        <v>#N/A</v>
      </c>
      <c r="DZ978" t="e">
        <v>#N/A</v>
      </c>
      <c r="EA978" t="e">
        <v>#N/A</v>
      </c>
      <c r="EB978" t="e">
        <v>#N/A</v>
      </c>
      <c r="EC978" t="e">
        <v>#N/A</v>
      </c>
    </row>
    <row r="979" spans="1:133" customFormat="1" x14ac:dyDescent="0.25">
      <c r="A979" t="s">
        <v>942</v>
      </c>
      <c r="B979" t="s">
        <v>942</v>
      </c>
      <c r="C979" s="2" t="s">
        <v>942</v>
      </c>
      <c r="DH979" t="e">
        <v>#N/A</v>
      </c>
      <c r="DI979" t="e">
        <v>#N/A</v>
      </c>
      <c r="DJ979" t="e">
        <v>#N/A</v>
      </c>
      <c r="DK979" t="e">
        <v>#N/A</v>
      </c>
      <c r="DL979" t="e">
        <v>#N/A</v>
      </c>
      <c r="DM979" t="e">
        <v>#N/A</v>
      </c>
      <c r="DN979" t="e">
        <v>#N/A</v>
      </c>
      <c r="DO979" t="e">
        <v>#N/A</v>
      </c>
      <c r="DP979" t="e">
        <v>#N/A</v>
      </c>
      <c r="DQ979" t="e">
        <v>#N/A</v>
      </c>
      <c r="DR979" t="e">
        <v>#N/A</v>
      </c>
      <c r="DS979" t="e">
        <v>#N/A</v>
      </c>
      <c r="DT979" t="e">
        <v>#N/A</v>
      </c>
      <c r="DU979" t="e">
        <v>#N/A</v>
      </c>
      <c r="DV979" t="e">
        <v>#N/A</v>
      </c>
      <c r="DW979" t="e">
        <v>#N/A</v>
      </c>
      <c r="DX979" t="e">
        <v>#N/A</v>
      </c>
      <c r="DY979" t="e">
        <v>#N/A</v>
      </c>
      <c r="DZ979" t="e">
        <v>#N/A</v>
      </c>
      <c r="EA979" t="e">
        <v>#N/A</v>
      </c>
      <c r="EB979" t="e">
        <v>#N/A</v>
      </c>
      <c r="EC979" t="e">
        <v>#N/A</v>
      </c>
    </row>
    <row r="980" spans="1:133" customFormat="1" x14ac:dyDescent="0.25">
      <c r="A980" t="s">
        <v>942</v>
      </c>
      <c r="B980" t="s">
        <v>942</v>
      </c>
      <c r="C980" s="2" t="s">
        <v>942</v>
      </c>
      <c r="DH980" t="e">
        <v>#N/A</v>
      </c>
      <c r="DI980" t="e">
        <v>#N/A</v>
      </c>
      <c r="DJ980" t="e">
        <v>#N/A</v>
      </c>
      <c r="DK980" t="e">
        <v>#N/A</v>
      </c>
      <c r="DL980" t="e">
        <v>#N/A</v>
      </c>
      <c r="DM980" t="e">
        <v>#N/A</v>
      </c>
      <c r="DN980" t="e">
        <v>#N/A</v>
      </c>
      <c r="DO980" t="e">
        <v>#N/A</v>
      </c>
      <c r="DP980" t="e">
        <v>#N/A</v>
      </c>
      <c r="DQ980" t="e">
        <v>#N/A</v>
      </c>
      <c r="DR980" t="e">
        <v>#N/A</v>
      </c>
      <c r="DS980" t="e">
        <v>#N/A</v>
      </c>
      <c r="DT980" t="e">
        <v>#N/A</v>
      </c>
      <c r="DU980" t="e">
        <v>#N/A</v>
      </c>
      <c r="DV980" t="e">
        <v>#N/A</v>
      </c>
      <c r="DW980" t="e">
        <v>#N/A</v>
      </c>
      <c r="DX980" t="e">
        <v>#N/A</v>
      </c>
      <c r="DY980" t="e">
        <v>#N/A</v>
      </c>
      <c r="DZ980" t="e">
        <v>#N/A</v>
      </c>
      <c r="EA980" t="e">
        <v>#N/A</v>
      </c>
      <c r="EB980" t="e">
        <v>#N/A</v>
      </c>
      <c r="EC980" t="e">
        <v>#N/A</v>
      </c>
    </row>
    <row r="981" spans="1:133" customFormat="1" x14ac:dyDescent="0.25">
      <c r="A981" t="s">
        <v>942</v>
      </c>
      <c r="B981" t="s">
        <v>942</v>
      </c>
      <c r="C981" s="2" t="s">
        <v>942</v>
      </c>
      <c r="DH981" t="e">
        <v>#N/A</v>
      </c>
      <c r="DI981" t="e">
        <v>#N/A</v>
      </c>
      <c r="DJ981" t="e">
        <v>#N/A</v>
      </c>
      <c r="DK981" t="e">
        <v>#N/A</v>
      </c>
      <c r="DL981" t="e">
        <v>#N/A</v>
      </c>
      <c r="DM981" t="e">
        <v>#N/A</v>
      </c>
      <c r="DN981" t="e">
        <v>#N/A</v>
      </c>
      <c r="DO981" t="e">
        <v>#N/A</v>
      </c>
      <c r="DP981" t="e">
        <v>#N/A</v>
      </c>
      <c r="DQ981" t="e">
        <v>#N/A</v>
      </c>
      <c r="DR981" t="e">
        <v>#N/A</v>
      </c>
      <c r="DS981" t="e">
        <v>#N/A</v>
      </c>
      <c r="DT981" t="e">
        <v>#N/A</v>
      </c>
      <c r="DU981" t="e">
        <v>#N/A</v>
      </c>
      <c r="DV981" t="e">
        <v>#N/A</v>
      </c>
      <c r="DW981" t="e">
        <v>#N/A</v>
      </c>
      <c r="DX981" t="e">
        <v>#N/A</v>
      </c>
      <c r="DY981" t="e">
        <v>#N/A</v>
      </c>
      <c r="DZ981" t="e">
        <v>#N/A</v>
      </c>
      <c r="EA981" t="e">
        <v>#N/A</v>
      </c>
      <c r="EB981" t="e">
        <v>#N/A</v>
      </c>
      <c r="EC981" t="e">
        <v>#N/A</v>
      </c>
    </row>
    <row r="982" spans="1:133" customFormat="1" x14ac:dyDescent="0.25">
      <c r="A982" t="s">
        <v>942</v>
      </c>
      <c r="B982" t="s">
        <v>942</v>
      </c>
      <c r="C982" s="2" t="s">
        <v>942</v>
      </c>
      <c r="DH982" t="e">
        <v>#N/A</v>
      </c>
      <c r="DI982" t="e">
        <v>#N/A</v>
      </c>
      <c r="DJ982" t="e">
        <v>#N/A</v>
      </c>
      <c r="DK982" t="e">
        <v>#N/A</v>
      </c>
      <c r="DL982" t="e">
        <v>#N/A</v>
      </c>
      <c r="DM982" t="e">
        <v>#N/A</v>
      </c>
      <c r="DN982" t="e">
        <v>#N/A</v>
      </c>
      <c r="DO982" t="e">
        <v>#N/A</v>
      </c>
      <c r="DP982" t="e">
        <v>#N/A</v>
      </c>
      <c r="DQ982" t="e">
        <v>#N/A</v>
      </c>
      <c r="DR982" t="e">
        <v>#N/A</v>
      </c>
      <c r="DS982" t="e">
        <v>#N/A</v>
      </c>
      <c r="DT982" t="e">
        <v>#N/A</v>
      </c>
      <c r="DU982" t="e">
        <v>#N/A</v>
      </c>
      <c r="DV982" t="e">
        <v>#N/A</v>
      </c>
      <c r="DW982" t="e">
        <v>#N/A</v>
      </c>
      <c r="DX982" t="e">
        <v>#N/A</v>
      </c>
      <c r="DY982" t="e">
        <v>#N/A</v>
      </c>
      <c r="DZ982" t="e">
        <v>#N/A</v>
      </c>
      <c r="EA982" t="e">
        <v>#N/A</v>
      </c>
      <c r="EB982" t="e">
        <v>#N/A</v>
      </c>
      <c r="EC982" t="e">
        <v>#N/A</v>
      </c>
    </row>
    <row r="983" spans="1:133" customFormat="1" x14ac:dyDescent="0.25">
      <c r="A983" t="s">
        <v>942</v>
      </c>
      <c r="B983" t="s">
        <v>942</v>
      </c>
      <c r="C983" s="2" t="s">
        <v>942</v>
      </c>
      <c r="DH983" t="e">
        <v>#N/A</v>
      </c>
      <c r="DI983" t="e">
        <v>#N/A</v>
      </c>
      <c r="DJ983" t="e">
        <v>#N/A</v>
      </c>
      <c r="DK983" t="e">
        <v>#N/A</v>
      </c>
      <c r="DL983" t="e">
        <v>#N/A</v>
      </c>
      <c r="DM983" t="e">
        <v>#N/A</v>
      </c>
      <c r="DN983" t="e">
        <v>#N/A</v>
      </c>
      <c r="DO983" t="e">
        <v>#N/A</v>
      </c>
      <c r="DP983" t="e">
        <v>#N/A</v>
      </c>
      <c r="DQ983" t="e">
        <v>#N/A</v>
      </c>
      <c r="DR983" t="e">
        <v>#N/A</v>
      </c>
      <c r="DS983" t="e">
        <v>#N/A</v>
      </c>
      <c r="DT983" t="e">
        <v>#N/A</v>
      </c>
      <c r="DU983" t="e">
        <v>#N/A</v>
      </c>
      <c r="DV983" t="e">
        <v>#N/A</v>
      </c>
      <c r="DW983" t="e">
        <v>#N/A</v>
      </c>
      <c r="DX983" t="e">
        <v>#N/A</v>
      </c>
      <c r="DY983" t="e">
        <v>#N/A</v>
      </c>
      <c r="DZ983" t="e">
        <v>#N/A</v>
      </c>
      <c r="EA983" t="e">
        <v>#N/A</v>
      </c>
      <c r="EB983" t="e">
        <v>#N/A</v>
      </c>
      <c r="EC983" t="e">
        <v>#N/A</v>
      </c>
    </row>
    <row r="984" spans="1:133" customFormat="1" x14ac:dyDescent="0.25">
      <c r="A984" t="s">
        <v>942</v>
      </c>
      <c r="B984" t="s">
        <v>942</v>
      </c>
      <c r="C984" s="2" t="s">
        <v>942</v>
      </c>
      <c r="DH984" t="e">
        <v>#N/A</v>
      </c>
      <c r="DI984" t="e">
        <v>#N/A</v>
      </c>
      <c r="DJ984" t="e">
        <v>#N/A</v>
      </c>
      <c r="DK984" t="e">
        <v>#N/A</v>
      </c>
      <c r="DL984" t="e">
        <v>#N/A</v>
      </c>
      <c r="DM984" t="e">
        <v>#N/A</v>
      </c>
      <c r="DN984" t="e">
        <v>#N/A</v>
      </c>
      <c r="DO984" t="e">
        <v>#N/A</v>
      </c>
      <c r="DP984" t="e">
        <v>#N/A</v>
      </c>
      <c r="DQ984" t="e">
        <v>#N/A</v>
      </c>
      <c r="DR984" t="e">
        <v>#N/A</v>
      </c>
      <c r="DS984" t="e">
        <v>#N/A</v>
      </c>
      <c r="DT984" t="e">
        <v>#N/A</v>
      </c>
      <c r="DU984" t="e">
        <v>#N/A</v>
      </c>
      <c r="DV984" t="e">
        <v>#N/A</v>
      </c>
      <c r="DW984" t="e">
        <v>#N/A</v>
      </c>
      <c r="DX984" t="e">
        <v>#N/A</v>
      </c>
      <c r="DY984" t="e">
        <v>#N/A</v>
      </c>
      <c r="DZ984" t="e">
        <v>#N/A</v>
      </c>
      <c r="EA984" t="e">
        <v>#N/A</v>
      </c>
      <c r="EB984" t="e">
        <v>#N/A</v>
      </c>
      <c r="EC984" t="e">
        <v>#N/A</v>
      </c>
    </row>
    <row r="985" spans="1:133" customFormat="1" x14ac:dyDescent="0.25">
      <c r="A985" t="s">
        <v>942</v>
      </c>
      <c r="B985" t="s">
        <v>942</v>
      </c>
      <c r="C985" s="2" t="s">
        <v>942</v>
      </c>
      <c r="DH985" t="e">
        <v>#N/A</v>
      </c>
      <c r="DI985" t="e">
        <v>#N/A</v>
      </c>
      <c r="DJ985" t="e">
        <v>#N/A</v>
      </c>
      <c r="DK985" t="e">
        <v>#N/A</v>
      </c>
      <c r="DL985" t="e">
        <v>#N/A</v>
      </c>
      <c r="DM985" t="e">
        <v>#N/A</v>
      </c>
      <c r="DN985" t="e">
        <v>#N/A</v>
      </c>
      <c r="DO985" t="e">
        <v>#N/A</v>
      </c>
      <c r="DP985" t="e">
        <v>#N/A</v>
      </c>
      <c r="DQ985" t="e">
        <v>#N/A</v>
      </c>
      <c r="DR985" t="e">
        <v>#N/A</v>
      </c>
      <c r="DS985" t="e">
        <v>#N/A</v>
      </c>
      <c r="DT985" t="e">
        <v>#N/A</v>
      </c>
      <c r="DU985" t="e">
        <v>#N/A</v>
      </c>
      <c r="DV985" t="e">
        <v>#N/A</v>
      </c>
      <c r="DW985" t="e">
        <v>#N/A</v>
      </c>
      <c r="DX985" t="e">
        <v>#N/A</v>
      </c>
      <c r="DY985" t="e">
        <v>#N/A</v>
      </c>
      <c r="DZ985" t="e">
        <v>#N/A</v>
      </c>
      <c r="EA985" t="e">
        <v>#N/A</v>
      </c>
      <c r="EB985" t="e">
        <v>#N/A</v>
      </c>
      <c r="EC985" t="e">
        <v>#N/A</v>
      </c>
    </row>
    <row r="986" spans="1:133" customFormat="1" x14ac:dyDescent="0.25">
      <c r="A986" t="s">
        <v>942</v>
      </c>
      <c r="B986" t="s">
        <v>942</v>
      </c>
      <c r="C986" s="2" t="s">
        <v>942</v>
      </c>
      <c r="DH986" t="e">
        <v>#N/A</v>
      </c>
      <c r="DI986" t="e">
        <v>#N/A</v>
      </c>
      <c r="DJ986" t="e">
        <v>#N/A</v>
      </c>
      <c r="DK986" t="e">
        <v>#N/A</v>
      </c>
      <c r="DL986" t="e">
        <v>#N/A</v>
      </c>
      <c r="DM986" t="e">
        <v>#N/A</v>
      </c>
      <c r="DN986" t="e">
        <v>#N/A</v>
      </c>
      <c r="DO986" t="e">
        <v>#N/A</v>
      </c>
      <c r="DP986" t="e">
        <v>#N/A</v>
      </c>
      <c r="DQ986" t="e">
        <v>#N/A</v>
      </c>
      <c r="DR986" t="e">
        <v>#N/A</v>
      </c>
      <c r="DS986" t="e">
        <v>#N/A</v>
      </c>
      <c r="DT986" t="e">
        <v>#N/A</v>
      </c>
      <c r="DU986" t="e">
        <v>#N/A</v>
      </c>
      <c r="DV986" t="e">
        <v>#N/A</v>
      </c>
      <c r="DW986" t="e">
        <v>#N/A</v>
      </c>
      <c r="DX986" t="e">
        <v>#N/A</v>
      </c>
      <c r="DY986" t="e">
        <v>#N/A</v>
      </c>
      <c r="DZ986" t="e">
        <v>#N/A</v>
      </c>
      <c r="EA986" t="e">
        <v>#N/A</v>
      </c>
      <c r="EB986" t="e">
        <v>#N/A</v>
      </c>
      <c r="EC986" t="e">
        <v>#N/A</v>
      </c>
    </row>
    <row r="987" spans="1:133" customFormat="1" x14ac:dyDescent="0.25">
      <c r="A987" t="s">
        <v>942</v>
      </c>
      <c r="B987" t="s">
        <v>942</v>
      </c>
      <c r="C987" s="2" t="s">
        <v>942</v>
      </c>
      <c r="DH987" t="e">
        <v>#N/A</v>
      </c>
      <c r="DI987" t="e">
        <v>#N/A</v>
      </c>
      <c r="DJ987" t="e">
        <v>#N/A</v>
      </c>
      <c r="DK987" t="e">
        <v>#N/A</v>
      </c>
      <c r="DL987" t="e">
        <v>#N/A</v>
      </c>
      <c r="DM987" t="e">
        <v>#N/A</v>
      </c>
      <c r="DN987" t="e">
        <v>#N/A</v>
      </c>
      <c r="DO987" t="e">
        <v>#N/A</v>
      </c>
      <c r="DP987" t="e">
        <v>#N/A</v>
      </c>
      <c r="DQ987" t="e">
        <v>#N/A</v>
      </c>
      <c r="DR987" t="e">
        <v>#N/A</v>
      </c>
      <c r="DS987" t="e">
        <v>#N/A</v>
      </c>
      <c r="DT987" t="e">
        <v>#N/A</v>
      </c>
      <c r="DU987" t="e">
        <v>#N/A</v>
      </c>
      <c r="DV987" t="e">
        <v>#N/A</v>
      </c>
      <c r="DW987" t="e">
        <v>#N/A</v>
      </c>
      <c r="DX987" t="e">
        <v>#N/A</v>
      </c>
      <c r="DY987" t="e">
        <v>#N/A</v>
      </c>
      <c r="DZ987" t="e">
        <v>#N/A</v>
      </c>
      <c r="EA987" t="e">
        <v>#N/A</v>
      </c>
      <c r="EB987" t="e">
        <v>#N/A</v>
      </c>
      <c r="EC987" t="e">
        <v>#N/A</v>
      </c>
    </row>
    <row r="988" spans="1:133" customFormat="1" x14ac:dyDescent="0.25">
      <c r="A988" t="s">
        <v>942</v>
      </c>
      <c r="B988" t="s">
        <v>942</v>
      </c>
      <c r="C988" s="2" t="s">
        <v>942</v>
      </c>
      <c r="DH988" t="e">
        <v>#N/A</v>
      </c>
      <c r="DI988" t="e">
        <v>#N/A</v>
      </c>
      <c r="DJ988" t="e">
        <v>#N/A</v>
      </c>
      <c r="DK988" t="e">
        <v>#N/A</v>
      </c>
      <c r="DL988" t="e">
        <v>#N/A</v>
      </c>
      <c r="DM988" t="e">
        <v>#N/A</v>
      </c>
      <c r="DN988" t="e">
        <v>#N/A</v>
      </c>
      <c r="DO988" t="e">
        <v>#N/A</v>
      </c>
      <c r="DP988" t="e">
        <v>#N/A</v>
      </c>
      <c r="DQ988" t="e">
        <v>#N/A</v>
      </c>
      <c r="DR988" t="e">
        <v>#N/A</v>
      </c>
      <c r="DS988" t="e">
        <v>#N/A</v>
      </c>
      <c r="DT988" t="e">
        <v>#N/A</v>
      </c>
      <c r="DU988" t="e">
        <v>#N/A</v>
      </c>
      <c r="DV988" t="e">
        <v>#N/A</v>
      </c>
      <c r="DW988" t="e">
        <v>#N/A</v>
      </c>
      <c r="DX988" t="e">
        <v>#N/A</v>
      </c>
      <c r="DY988" t="e">
        <v>#N/A</v>
      </c>
      <c r="DZ988" t="e">
        <v>#N/A</v>
      </c>
      <c r="EA988" t="e">
        <v>#N/A</v>
      </c>
      <c r="EB988" t="e">
        <v>#N/A</v>
      </c>
      <c r="EC988" t="e">
        <v>#N/A</v>
      </c>
    </row>
    <row r="989" spans="1:133" customFormat="1" x14ac:dyDescent="0.25">
      <c r="A989" t="s">
        <v>942</v>
      </c>
      <c r="B989" t="s">
        <v>942</v>
      </c>
      <c r="C989" s="2" t="s">
        <v>942</v>
      </c>
      <c r="DH989" t="e">
        <v>#N/A</v>
      </c>
      <c r="DI989" t="e">
        <v>#N/A</v>
      </c>
      <c r="DJ989" t="e">
        <v>#N/A</v>
      </c>
      <c r="DK989" t="e">
        <v>#N/A</v>
      </c>
      <c r="DL989" t="e">
        <v>#N/A</v>
      </c>
      <c r="DM989" t="e">
        <v>#N/A</v>
      </c>
      <c r="DN989" t="e">
        <v>#N/A</v>
      </c>
      <c r="DO989" t="e">
        <v>#N/A</v>
      </c>
      <c r="DP989" t="e">
        <v>#N/A</v>
      </c>
      <c r="DQ989" t="e">
        <v>#N/A</v>
      </c>
      <c r="DR989" t="e">
        <v>#N/A</v>
      </c>
      <c r="DS989" t="e">
        <v>#N/A</v>
      </c>
      <c r="DT989" t="e">
        <v>#N/A</v>
      </c>
      <c r="DU989" t="e">
        <v>#N/A</v>
      </c>
      <c r="DV989" t="e">
        <v>#N/A</v>
      </c>
      <c r="DW989" t="e">
        <v>#N/A</v>
      </c>
      <c r="DX989" t="e">
        <v>#N/A</v>
      </c>
      <c r="DY989" t="e">
        <v>#N/A</v>
      </c>
      <c r="DZ989" t="e">
        <v>#N/A</v>
      </c>
      <c r="EA989" t="e">
        <v>#N/A</v>
      </c>
      <c r="EB989" t="e">
        <v>#N/A</v>
      </c>
      <c r="EC989" t="e">
        <v>#N/A</v>
      </c>
    </row>
    <row r="990" spans="1:133" customFormat="1" x14ac:dyDescent="0.25">
      <c r="A990" t="s">
        <v>942</v>
      </c>
      <c r="B990" t="s">
        <v>942</v>
      </c>
      <c r="C990" s="2" t="s">
        <v>942</v>
      </c>
      <c r="DH990" t="e">
        <v>#N/A</v>
      </c>
      <c r="DI990" t="e">
        <v>#N/A</v>
      </c>
      <c r="DJ990" t="e">
        <v>#N/A</v>
      </c>
      <c r="DK990" t="e">
        <v>#N/A</v>
      </c>
      <c r="DL990" t="e">
        <v>#N/A</v>
      </c>
      <c r="DM990" t="e">
        <v>#N/A</v>
      </c>
      <c r="DN990" t="e">
        <v>#N/A</v>
      </c>
      <c r="DO990" t="e">
        <v>#N/A</v>
      </c>
      <c r="DP990" t="e">
        <v>#N/A</v>
      </c>
      <c r="DQ990" t="e">
        <v>#N/A</v>
      </c>
      <c r="DR990" t="e">
        <v>#N/A</v>
      </c>
      <c r="DS990" t="e">
        <v>#N/A</v>
      </c>
      <c r="DT990" t="e">
        <v>#N/A</v>
      </c>
      <c r="DU990" t="e">
        <v>#N/A</v>
      </c>
      <c r="DV990" t="e">
        <v>#N/A</v>
      </c>
      <c r="DW990" t="e">
        <v>#N/A</v>
      </c>
      <c r="DX990" t="e">
        <v>#N/A</v>
      </c>
      <c r="DY990" t="e">
        <v>#N/A</v>
      </c>
      <c r="DZ990" t="e">
        <v>#N/A</v>
      </c>
      <c r="EA990" t="e">
        <v>#N/A</v>
      </c>
      <c r="EB990" t="e">
        <v>#N/A</v>
      </c>
      <c r="EC990" t="e">
        <v>#N/A</v>
      </c>
    </row>
    <row r="991" spans="1:133" customFormat="1" x14ac:dyDescent="0.25">
      <c r="A991" t="s">
        <v>942</v>
      </c>
      <c r="B991" t="s">
        <v>942</v>
      </c>
      <c r="C991" s="2" t="s">
        <v>942</v>
      </c>
      <c r="DH991" t="e">
        <v>#N/A</v>
      </c>
      <c r="DI991" t="e">
        <v>#N/A</v>
      </c>
      <c r="DJ991" t="e">
        <v>#N/A</v>
      </c>
      <c r="DK991" t="e">
        <v>#N/A</v>
      </c>
      <c r="DL991" t="e">
        <v>#N/A</v>
      </c>
      <c r="DM991" t="e">
        <v>#N/A</v>
      </c>
      <c r="DN991" t="e">
        <v>#N/A</v>
      </c>
      <c r="DO991" t="e">
        <v>#N/A</v>
      </c>
      <c r="DP991" t="e">
        <v>#N/A</v>
      </c>
      <c r="DQ991" t="e">
        <v>#N/A</v>
      </c>
      <c r="DR991" t="e">
        <v>#N/A</v>
      </c>
      <c r="DS991" t="e">
        <v>#N/A</v>
      </c>
      <c r="DT991" t="e">
        <v>#N/A</v>
      </c>
      <c r="DU991" t="e">
        <v>#N/A</v>
      </c>
      <c r="DV991" t="e">
        <v>#N/A</v>
      </c>
      <c r="DW991" t="e">
        <v>#N/A</v>
      </c>
      <c r="DX991" t="e">
        <v>#N/A</v>
      </c>
      <c r="DY991" t="e">
        <v>#N/A</v>
      </c>
      <c r="DZ991" t="e">
        <v>#N/A</v>
      </c>
      <c r="EA991" t="e">
        <v>#N/A</v>
      </c>
      <c r="EB991" t="e">
        <v>#N/A</v>
      </c>
      <c r="EC991" t="e">
        <v>#N/A</v>
      </c>
    </row>
    <row r="992" spans="1:133" customFormat="1" x14ac:dyDescent="0.25">
      <c r="A992" t="s">
        <v>942</v>
      </c>
      <c r="B992" t="s">
        <v>942</v>
      </c>
      <c r="C992" s="2" t="s">
        <v>942</v>
      </c>
      <c r="DH992" t="e">
        <v>#N/A</v>
      </c>
      <c r="DI992" t="e">
        <v>#N/A</v>
      </c>
      <c r="DJ992" t="e">
        <v>#N/A</v>
      </c>
      <c r="DK992" t="e">
        <v>#N/A</v>
      </c>
      <c r="DL992" t="e">
        <v>#N/A</v>
      </c>
      <c r="DM992" t="e">
        <v>#N/A</v>
      </c>
      <c r="DN992" t="e">
        <v>#N/A</v>
      </c>
      <c r="DO992" t="e">
        <v>#N/A</v>
      </c>
      <c r="DP992" t="e">
        <v>#N/A</v>
      </c>
      <c r="DQ992" t="e">
        <v>#N/A</v>
      </c>
      <c r="DR992" t="e">
        <v>#N/A</v>
      </c>
      <c r="DS992" t="e">
        <v>#N/A</v>
      </c>
      <c r="DT992" t="e">
        <v>#N/A</v>
      </c>
      <c r="DU992" t="e">
        <v>#N/A</v>
      </c>
      <c r="DV992" t="e">
        <v>#N/A</v>
      </c>
      <c r="DW992" t="e">
        <v>#N/A</v>
      </c>
      <c r="DX992" t="e">
        <v>#N/A</v>
      </c>
      <c r="DY992" t="e">
        <v>#N/A</v>
      </c>
      <c r="DZ992" t="e">
        <v>#N/A</v>
      </c>
      <c r="EA992" t="e">
        <v>#N/A</v>
      </c>
      <c r="EB992" t="e">
        <v>#N/A</v>
      </c>
      <c r="EC992" t="e">
        <v>#N/A</v>
      </c>
    </row>
    <row r="993" spans="1:133" customFormat="1" x14ac:dyDescent="0.25">
      <c r="A993" t="s">
        <v>942</v>
      </c>
      <c r="B993" t="s">
        <v>942</v>
      </c>
      <c r="C993" s="2" t="s">
        <v>942</v>
      </c>
      <c r="DH993" t="e">
        <v>#N/A</v>
      </c>
      <c r="DI993" t="e">
        <v>#N/A</v>
      </c>
      <c r="DJ993" t="e">
        <v>#N/A</v>
      </c>
      <c r="DK993" t="e">
        <v>#N/A</v>
      </c>
      <c r="DL993" t="e">
        <v>#N/A</v>
      </c>
      <c r="DM993" t="e">
        <v>#N/A</v>
      </c>
      <c r="DN993" t="e">
        <v>#N/A</v>
      </c>
      <c r="DO993" t="e">
        <v>#N/A</v>
      </c>
      <c r="DP993" t="e">
        <v>#N/A</v>
      </c>
      <c r="DQ993" t="e">
        <v>#N/A</v>
      </c>
      <c r="DR993" t="e">
        <v>#N/A</v>
      </c>
      <c r="DS993" t="e">
        <v>#N/A</v>
      </c>
      <c r="DT993" t="e">
        <v>#N/A</v>
      </c>
      <c r="DU993" t="e">
        <v>#N/A</v>
      </c>
      <c r="DV993" t="e">
        <v>#N/A</v>
      </c>
      <c r="DW993" t="e">
        <v>#N/A</v>
      </c>
      <c r="DX993" t="e">
        <v>#N/A</v>
      </c>
      <c r="DY993" t="e">
        <v>#N/A</v>
      </c>
      <c r="DZ993" t="e">
        <v>#N/A</v>
      </c>
      <c r="EA993" t="e">
        <v>#N/A</v>
      </c>
      <c r="EB993" t="e">
        <v>#N/A</v>
      </c>
      <c r="EC993" t="e">
        <v>#N/A</v>
      </c>
    </row>
    <row r="994" spans="1:133" customFormat="1" x14ac:dyDescent="0.25">
      <c r="A994" t="s">
        <v>942</v>
      </c>
      <c r="B994" t="s">
        <v>942</v>
      </c>
      <c r="C994" s="2" t="s">
        <v>942</v>
      </c>
      <c r="DH994" t="e">
        <v>#N/A</v>
      </c>
      <c r="DI994" t="e">
        <v>#N/A</v>
      </c>
      <c r="DJ994" t="e">
        <v>#N/A</v>
      </c>
      <c r="DK994" t="e">
        <v>#N/A</v>
      </c>
      <c r="DL994" t="e">
        <v>#N/A</v>
      </c>
      <c r="DM994" t="e">
        <v>#N/A</v>
      </c>
      <c r="DN994" t="e">
        <v>#N/A</v>
      </c>
      <c r="DO994" t="e">
        <v>#N/A</v>
      </c>
      <c r="DP994" t="e">
        <v>#N/A</v>
      </c>
      <c r="DQ994" t="e">
        <v>#N/A</v>
      </c>
      <c r="DR994" t="e">
        <v>#N/A</v>
      </c>
      <c r="DS994" t="e">
        <v>#N/A</v>
      </c>
      <c r="DT994" t="e">
        <v>#N/A</v>
      </c>
      <c r="DU994" t="e">
        <v>#N/A</v>
      </c>
      <c r="DV994" t="e">
        <v>#N/A</v>
      </c>
      <c r="DW994" t="e">
        <v>#N/A</v>
      </c>
      <c r="DX994" t="e">
        <v>#N/A</v>
      </c>
      <c r="DY994" t="e">
        <v>#N/A</v>
      </c>
      <c r="DZ994" t="e">
        <v>#N/A</v>
      </c>
      <c r="EA994" t="e">
        <v>#N/A</v>
      </c>
      <c r="EB994" t="e">
        <v>#N/A</v>
      </c>
      <c r="EC994" t="e">
        <v>#N/A</v>
      </c>
    </row>
    <row r="995" spans="1:133" customFormat="1" x14ac:dyDescent="0.25">
      <c r="A995" t="s">
        <v>942</v>
      </c>
      <c r="B995" t="s">
        <v>942</v>
      </c>
      <c r="C995" s="2" t="s">
        <v>942</v>
      </c>
      <c r="DH995" t="e">
        <v>#N/A</v>
      </c>
      <c r="DI995" t="e">
        <v>#N/A</v>
      </c>
      <c r="DJ995" t="e">
        <v>#N/A</v>
      </c>
      <c r="DK995" t="e">
        <v>#N/A</v>
      </c>
      <c r="DL995" t="e">
        <v>#N/A</v>
      </c>
      <c r="DM995" t="e">
        <v>#N/A</v>
      </c>
      <c r="DN995" t="e">
        <v>#N/A</v>
      </c>
      <c r="DO995" t="e">
        <v>#N/A</v>
      </c>
      <c r="DP995" t="e">
        <v>#N/A</v>
      </c>
      <c r="DQ995" t="e">
        <v>#N/A</v>
      </c>
      <c r="DR995" t="e">
        <v>#N/A</v>
      </c>
      <c r="DS995" t="e">
        <v>#N/A</v>
      </c>
      <c r="DT995" t="e">
        <v>#N/A</v>
      </c>
      <c r="DU995" t="e">
        <v>#N/A</v>
      </c>
      <c r="DV995" t="e">
        <v>#N/A</v>
      </c>
      <c r="DW995" t="e">
        <v>#N/A</v>
      </c>
      <c r="DX995" t="e">
        <v>#N/A</v>
      </c>
      <c r="DY995" t="e">
        <v>#N/A</v>
      </c>
      <c r="DZ995" t="e">
        <v>#N/A</v>
      </c>
      <c r="EA995" t="e">
        <v>#N/A</v>
      </c>
      <c r="EB995" t="e">
        <v>#N/A</v>
      </c>
      <c r="EC995" t="e">
        <v>#N/A</v>
      </c>
    </row>
    <row r="996" spans="1:133" customFormat="1" x14ac:dyDescent="0.25">
      <c r="A996" t="s">
        <v>942</v>
      </c>
      <c r="B996" t="s">
        <v>942</v>
      </c>
      <c r="C996" s="2" t="s">
        <v>942</v>
      </c>
      <c r="DH996" t="e">
        <v>#N/A</v>
      </c>
      <c r="DI996" t="e">
        <v>#N/A</v>
      </c>
      <c r="DJ996" t="e">
        <v>#N/A</v>
      </c>
      <c r="DK996" t="e">
        <v>#N/A</v>
      </c>
      <c r="DL996" t="e">
        <v>#N/A</v>
      </c>
      <c r="DM996" t="e">
        <v>#N/A</v>
      </c>
      <c r="DN996" t="e">
        <v>#N/A</v>
      </c>
      <c r="DO996" t="e">
        <v>#N/A</v>
      </c>
      <c r="DP996" t="e">
        <v>#N/A</v>
      </c>
      <c r="DQ996" t="e">
        <v>#N/A</v>
      </c>
      <c r="DR996" t="e">
        <v>#N/A</v>
      </c>
      <c r="DS996" t="e">
        <v>#N/A</v>
      </c>
      <c r="DT996" t="e">
        <v>#N/A</v>
      </c>
      <c r="DU996" t="e">
        <v>#N/A</v>
      </c>
      <c r="DV996" t="e">
        <v>#N/A</v>
      </c>
      <c r="DW996" t="e">
        <v>#N/A</v>
      </c>
      <c r="DX996" t="e">
        <v>#N/A</v>
      </c>
      <c r="DY996" t="e">
        <v>#N/A</v>
      </c>
      <c r="DZ996" t="e">
        <v>#N/A</v>
      </c>
      <c r="EA996" t="e">
        <v>#N/A</v>
      </c>
      <c r="EB996" t="e">
        <v>#N/A</v>
      </c>
      <c r="EC996" t="e">
        <v>#N/A</v>
      </c>
    </row>
    <row r="997" spans="1:133" customFormat="1" x14ac:dyDescent="0.25">
      <c r="A997" t="s">
        <v>942</v>
      </c>
      <c r="B997" t="s">
        <v>942</v>
      </c>
      <c r="C997" s="2" t="s">
        <v>942</v>
      </c>
      <c r="DH997" t="e">
        <v>#N/A</v>
      </c>
      <c r="DI997" t="e">
        <v>#N/A</v>
      </c>
      <c r="DJ997" t="e">
        <v>#N/A</v>
      </c>
      <c r="DK997" t="e">
        <v>#N/A</v>
      </c>
      <c r="DL997" t="e">
        <v>#N/A</v>
      </c>
      <c r="DM997" t="e">
        <v>#N/A</v>
      </c>
      <c r="DN997" t="e">
        <v>#N/A</v>
      </c>
      <c r="DO997" t="e">
        <v>#N/A</v>
      </c>
      <c r="DP997" t="e">
        <v>#N/A</v>
      </c>
      <c r="DQ997" t="e">
        <v>#N/A</v>
      </c>
      <c r="DR997" t="e">
        <v>#N/A</v>
      </c>
      <c r="DS997" t="e">
        <v>#N/A</v>
      </c>
      <c r="DT997" t="e">
        <v>#N/A</v>
      </c>
      <c r="DU997" t="e">
        <v>#N/A</v>
      </c>
      <c r="DV997" t="e">
        <v>#N/A</v>
      </c>
      <c r="DW997" t="e">
        <v>#N/A</v>
      </c>
      <c r="DX997" t="e">
        <v>#N/A</v>
      </c>
      <c r="DY997" t="e">
        <v>#N/A</v>
      </c>
      <c r="DZ997" t="e">
        <v>#N/A</v>
      </c>
      <c r="EA997" t="e">
        <v>#N/A</v>
      </c>
      <c r="EB997" t="e">
        <v>#N/A</v>
      </c>
      <c r="EC997" t="e">
        <v>#N/A</v>
      </c>
    </row>
    <row r="998" spans="1:133" customFormat="1" x14ac:dyDescent="0.25">
      <c r="A998" t="s">
        <v>942</v>
      </c>
      <c r="B998" t="s">
        <v>942</v>
      </c>
      <c r="C998" s="2" t="s">
        <v>942</v>
      </c>
      <c r="DH998" t="e">
        <v>#N/A</v>
      </c>
      <c r="DI998" t="e">
        <v>#N/A</v>
      </c>
      <c r="DJ998" t="e">
        <v>#N/A</v>
      </c>
      <c r="DK998" t="e">
        <v>#N/A</v>
      </c>
      <c r="DL998" t="e">
        <v>#N/A</v>
      </c>
      <c r="DM998" t="e">
        <v>#N/A</v>
      </c>
      <c r="DN998" t="e">
        <v>#N/A</v>
      </c>
      <c r="DO998" t="e">
        <v>#N/A</v>
      </c>
      <c r="DP998" t="e">
        <v>#N/A</v>
      </c>
      <c r="DQ998" t="e">
        <v>#N/A</v>
      </c>
      <c r="DR998" t="e">
        <v>#N/A</v>
      </c>
      <c r="DS998" t="e">
        <v>#N/A</v>
      </c>
      <c r="DT998" t="e">
        <v>#N/A</v>
      </c>
      <c r="DU998" t="e">
        <v>#N/A</v>
      </c>
      <c r="DV998" t="e">
        <v>#N/A</v>
      </c>
      <c r="DW998" t="e">
        <v>#N/A</v>
      </c>
      <c r="DX998" t="e">
        <v>#N/A</v>
      </c>
      <c r="DY998" t="e">
        <v>#N/A</v>
      </c>
      <c r="DZ998" t="e">
        <v>#N/A</v>
      </c>
      <c r="EA998" t="e">
        <v>#N/A</v>
      </c>
      <c r="EB998" t="e">
        <v>#N/A</v>
      </c>
      <c r="EC998" t="e">
        <v>#N/A</v>
      </c>
    </row>
    <row r="999" spans="1:133" customFormat="1" x14ac:dyDescent="0.25">
      <c r="A999" t="s">
        <v>942</v>
      </c>
      <c r="B999" t="s">
        <v>942</v>
      </c>
      <c r="C999" s="2" t="s">
        <v>942</v>
      </c>
      <c r="DH999" t="e">
        <v>#N/A</v>
      </c>
      <c r="DI999" t="e">
        <v>#N/A</v>
      </c>
      <c r="DJ999" t="e">
        <v>#N/A</v>
      </c>
      <c r="DK999" t="e">
        <v>#N/A</v>
      </c>
      <c r="DL999" t="e">
        <v>#N/A</v>
      </c>
      <c r="DM999" t="e">
        <v>#N/A</v>
      </c>
      <c r="DN999" t="e">
        <v>#N/A</v>
      </c>
      <c r="DO999" t="e">
        <v>#N/A</v>
      </c>
      <c r="DP999" t="e">
        <v>#N/A</v>
      </c>
      <c r="DQ999" t="e">
        <v>#N/A</v>
      </c>
      <c r="DR999" t="e">
        <v>#N/A</v>
      </c>
      <c r="DS999" t="e">
        <v>#N/A</v>
      </c>
      <c r="DT999" t="e">
        <v>#N/A</v>
      </c>
      <c r="DU999" t="e">
        <v>#N/A</v>
      </c>
      <c r="DV999" t="e">
        <v>#N/A</v>
      </c>
      <c r="DW999" t="e">
        <v>#N/A</v>
      </c>
      <c r="DX999" t="e">
        <v>#N/A</v>
      </c>
      <c r="DY999" t="e">
        <v>#N/A</v>
      </c>
      <c r="DZ999" t="e">
        <v>#N/A</v>
      </c>
      <c r="EA999" t="e">
        <v>#N/A</v>
      </c>
      <c r="EB999" t="e">
        <v>#N/A</v>
      </c>
      <c r="EC999" t="e">
        <v>#N/A</v>
      </c>
    </row>
    <row r="1000" spans="1:133" customFormat="1" x14ac:dyDescent="0.25">
      <c r="A1000" t="s">
        <v>942</v>
      </c>
      <c r="B1000" t="s">
        <v>942</v>
      </c>
      <c r="C1000" s="2" t="s">
        <v>942</v>
      </c>
      <c r="DH1000" t="e">
        <v>#N/A</v>
      </c>
      <c r="DI1000" t="e">
        <v>#N/A</v>
      </c>
      <c r="DJ1000" t="e">
        <v>#N/A</v>
      </c>
      <c r="DK1000" t="e">
        <v>#N/A</v>
      </c>
      <c r="DL1000" t="e">
        <v>#N/A</v>
      </c>
      <c r="DM1000" t="e">
        <v>#N/A</v>
      </c>
      <c r="DN1000" t="e">
        <v>#N/A</v>
      </c>
      <c r="DO1000" t="e">
        <v>#N/A</v>
      </c>
      <c r="DP1000" t="e">
        <v>#N/A</v>
      </c>
      <c r="DQ1000" t="e">
        <v>#N/A</v>
      </c>
      <c r="DR1000" t="e">
        <v>#N/A</v>
      </c>
      <c r="DS1000" t="e">
        <v>#N/A</v>
      </c>
      <c r="DT1000" t="e">
        <v>#N/A</v>
      </c>
      <c r="DU1000" t="e">
        <v>#N/A</v>
      </c>
      <c r="DV1000" t="e">
        <v>#N/A</v>
      </c>
      <c r="DW1000" t="e">
        <v>#N/A</v>
      </c>
      <c r="DX1000" t="e">
        <v>#N/A</v>
      </c>
      <c r="DY1000" t="e">
        <v>#N/A</v>
      </c>
      <c r="DZ1000" t="e">
        <v>#N/A</v>
      </c>
      <c r="EA1000" t="e">
        <v>#N/A</v>
      </c>
      <c r="EB1000" t="e">
        <v>#N/A</v>
      </c>
      <c r="EC1000" t="e">
        <v>#N/A</v>
      </c>
    </row>
    <row r="1001" spans="1:133" customFormat="1" x14ac:dyDescent="0.25">
      <c r="A1001" t="s">
        <v>942</v>
      </c>
      <c r="B1001" t="s">
        <v>942</v>
      </c>
      <c r="C1001" s="2" t="s">
        <v>942</v>
      </c>
      <c r="DH1001" t="e">
        <v>#N/A</v>
      </c>
      <c r="DI1001" t="e">
        <v>#N/A</v>
      </c>
      <c r="DJ1001" t="e">
        <v>#N/A</v>
      </c>
      <c r="DK1001" t="e">
        <v>#N/A</v>
      </c>
      <c r="DL1001" t="e">
        <v>#N/A</v>
      </c>
      <c r="DM1001" t="e">
        <v>#N/A</v>
      </c>
      <c r="DN1001" t="e">
        <v>#N/A</v>
      </c>
      <c r="DO1001" t="e">
        <v>#N/A</v>
      </c>
      <c r="DP1001" t="e">
        <v>#N/A</v>
      </c>
      <c r="DQ1001" t="e">
        <v>#N/A</v>
      </c>
      <c r="DR1001" t="e">
        <v>#N/A</v>
      </c>
      <c r="DS1001" t="e">
        <v>#N/A</v>
      </c>
      <c r="DT1001" t="e">
        <v>#N/A</v>
      </c>
      <c r="DU1001" t="e">
        <v>#N/A</v>
      </c>
      <c r="DV1001" t="e">
        <v>#N/A</v>
      </c>
      <c r="DW1001" t="e">
        <v>#N/A</v>
      </c>
      <c r="DX1001" t="e">
        <v>#N/A</v>
      </c>
      <c r="DY1001" t="e">
        <v>#N/A</v>
      </c>
      <c r="DZ1001" t="e">
        <v>#N/A</v>
      </c>
      <c r="EA1001" t="e">
        <v>#N/A</v>
      </c>
      <c r="EB1001" t="e">
        <v>#N/A</v>
      </c>
      <c r="EC1001" t="e">
        <v>#N/A</v>
      </c>
    </row>
    <row r="1002" spans="1:133" customFormat="1" x14ac:dyDescent="0.25">
      <c r="A1002" t="s">
        <v>942</v>
      </c>
      <c r="B1002" t="s">
        <v>942</v>
      </c>
      <c r="C1002" s="2" t="s">
        <v>942</v>
      </c>
      <c r="DH1002" t="e">
        <v>#N/A</v>
      </c>
      <c r="DI1002" t="e">
        <v>#N/A</v>
      </c>
      <c r="DJ1002" t="e">
        <v>#N/A</v>
      </c>
      <c r="DK1002" t="e">
        <v>#N/A</v>
      </c>
      <c r="DL1002" t="e">
        <v>#N/A</v>
      </c>
      <c r="DM1002" t="e">
        <v>#N/A</v>
      </c>
      <c r="DN1002" t="e">
        <v>#N/A</v>
      </c>
      <c r="DO1002" t="e">
        <v>#N/A</v>
      </c>
      <c r="DP1002" t="e">
        <v>#N/A</v>
      </c>
      <c r="DQ1002" t="e">
        <v>#N/A</v>
      </c>
      <c r="DR1002" t="e">
        <v>#N/A</v>
      </c>
      <c r="DS1002" t="e">
        <v>#N/A</v>
      </c>
      <c r="DT1002" t="e">
        <v>#N/A</v>
      </c>
      <c r="DU1002" t="e">
        <v>#N/A</v>
      </c>
      <c r="DV1002" t="e">
        <v>#N/A</v>
      </c>
      <c r="DW1002" t="e">
        <v>#N/A</v>
      </c>
      <c r="DX1002" t="e">
        <v>#N/A</v>
      </c>
      <c r="DY1002" t="e">
        <v>#N/A</v>
      </c>
      <c r="DZ1002" t="e">
        <v>#N/A</v>
      </c>
      <c r="EA1002" t="e">
        <v>#N/A</v>
      </c>
      <c r="EB1002" t="e">
        <v>#N/A</v>
      </c>
      <c r="EC1002" t="e">
        <v>#N/A</v>
      </c>
    </row>
    <row r="1003" spans="1:133" customFormat="1" x14ac:dyDescent="0.25">
      <c r="A1003" t="s">
        <v>942</v>
      </c>
      <c r="B1003" t="s">
        <v>942</v>
      </c>
      <c r="C1003" s="2" t="s">
        <v>942</v>
      </c>
      <c r="DH1003" t="e">
        <v>#N/A</v>
      </c>
      <c r="DI1003" t="e">
        <v>#N/A</v>
      </c>
      <c r="DJ1003" t="e">
        <v>#N/A</v>
      </c>
      <c r="DK1003" t="e">
        <v>#N/A</v>
      </c>
      <c r="DL1003" t="e">
        <v>#N/A</v>
      </c>
      <c r="DM1003" t="e">
        <v>#N/A</v>
      </c>
      <c r="DN1003" t="e">
        <v>#N/A</v>
      </c>
      <c r="DO1003" t="e">
        <v>#N/A</v>
      </c>
      <c r="DP1003" t="e">
        <v>#N/A</v>
      </c>
      <c r="DQ1003" t="e">
        <v>#N/A</v>
      </c>
      <c r="DR1003" t="e">
        <v>#N/A</v>
      </c>
      <c r="DS1003" t="e">
        <v>#N/A</v>
      </c>
      <c r="DT1003" t="e">
        <v>#N/A</v>
      </c>
      <c r="DU1003" t="e">
        <v>#N/A</v>
      </c>
      <c r="DV1003" t="e">
        <v>#N/A</v>
      </c>
      <c r="DW1003" t="e">
        <v>#N/A</v>
      </c>
      <c r="DX1003" t="e">
        <v>#N/A</v>
      </c>
      <c r="DY1003" t="e">
        <v>#N/A</v>
      </c>
      <c r="DZ1003" t="e">
        <v>#N/A</v>
      </c>
      <c r="EA1003" t="e">
        <v>#N/A</v>
      </c>
      <c r="EB1003" t="e">
        <v>#N/A</v>
      </c>
      <c r="EC1003" t="e">
        <v>#N/A</v>
      </c>
    </row>
    <row r="1004" spans="1:133" customFormat="1" x14ac:dyDescent="0.25">
      <c r="A1004" t="s">
        <v>942</v>
      </c>
      <c r="B1004" t="s">
        <v>942</v>
      </c>
      <c r="C1004" s="2" t="s">
        <v>942</v>
      </c>
      <c r="DH1004" t="e">
        <v>#N/A</v>
      </c>
      <c r="DI1004" t="e">
        <v>#N/A</v>
      </c>
      <c r="DJ1004" t="e">
        <v>#N/A</v>
      </c>
      <c r="DK1004" t="e">
        <v>#N/A</v>
      </c>
      <c r="DL1004" t="e">
        <v>#N/A</v>
      </c>
      <c r="DM1004" t="e">
        <v>#N/A</v>
      </c>
      <c r="DN1004" t="e">
        <v>#N/A</v>
      </c>
      <c r="DO1004" t="e">
        <v>#N/A</v>
      </c>
      <c r="DP1004" t="e">
        <v>#N/A</v>
      </c>
      <c r="DQ1004" t="e">
        <v>#N/A</v>
      </c>
      <c r="DR1004" t="e">
        <v>#N/A</v>
      </c>
      <c r="DS1004" t="e">
        <v>#N/A</v>
      </c>
      <c r="DT1004" t="e">
        <v>#N/A</v>
      </c>
      <c r="DU1004" t="e">
        <v>#N/A</v>
      </c>
      <c r="DV1004" t="e">
        <v>#N/A</v>
      </c>
      <c r="DW1004" t="e">
        <v>#N/A</v>
      </c>
      <c r="DX1004" t="e">
        <v>#N/A</v>
      </c>
      <c r="DY1004" t="e">
        <v>#N/A</v>
      </c>
      <c r="DZ1004" t="e">
        <v>#N/A</v>
      </c>
      <c r="EA1004" t="e">
        <v>#N/A</v>
      </c>
      <c r="EB1004" t="e">
        <v>#N/A</v>
      </c>
      <c r="EC1004" t="e">
        <v>#N/A</v>
      </c>
    </row>
    <row r="1005" spans="1:133" customFormat="1" x14ac:dyDescent="0.25">
      <c r="A1005" t="s">
        <v>942</v>
      </c>
      <c r="B1005" t="s">
        <v>942</v>
      </c>
      <c r="C1005" s="2" t="s">
        <v>942</v>
      </c>
      <c r="DH1005" t="e">
        <v>#N/A</v>
      </c>
      <c r="DI1005" t="e">
        <v>#N/A</v>
      </c>
      <c r="DJ1005" t="e">
        <v>#N/A</v>
      </c>
      <c r="DK1005" t="e">
        <v>#N/A</v>
      </c>
      <c r="DL1005" t="e">
        <v>#N/A</v>
      </c>
      <c r="DM1005" t="e">
        <v>#N/A</v>
      </c>
      <c r="DN1005" t="e">
        <v>#N/A</v>
      </c>
      <c r="DO1005" t="e">
        <v>#N/A</v>
      </c>
      <c r="DP1005" t="e">
        <v>#N/A</v>
      </c>
      <c r="DQ1005" t="e">
        <v>#N/A</v>
      </c>
      <c r="DR1005" t="e">
        <v>#N/A</v>
      </c>
      <c r="DS1005" t="e">
        <v>#N/A</v>
      </c>
      <c r="DT1005" t="e">
        <v>#N/A</v>
      </c>
      <c r="DU1005" t="e">
        <v>#N/A</v>
      </c>
      <c r="DV1005" t="e">
        <v>#N/A</v>
      </c>
      <c r="DW1005" t="e">
        <v>#N/A</v>
      </c>
      <c r="DX1005" t="e">
        <v>#N/A</v>
      </c>
      <c r="DY1005" t="e">
        <v>#N/A</v>
      </c>
      <c r="DZ1005" t="e">
        <v>#N/A</v>
      </c>
      <c r="EA1005" t="e">
        <v>#N/A</v>
      </c>
      <c r="EB1005" t="e">
        <v>#N/A</v>
      </c>
      <c r="EC1005" t="e">
        <v>#N/A</v>
      </c>
    </row>
    <row r="1006" spans="1:133" customFormat="1" x14ac:dyDescent="0.25">
      <c r="A1006" t="s">
        <v>942</v>
      </c>
      <c r="B1006" t="s">
        <v>942</v>
      </c>
      <c r="C1006" s="2" t="s">
        <v>942</v>
      </c>
      <c r="DH1006" t="e">
        <v>#N/A</v>
      </c>
      <c r="DI1006" t="e">
        <v>#N/A</v>
      </c>
      <c r="DJ1006" t="e">
        <v>#N/A</v>
      </c>
      <c r="DK1006" t="e">
        <v>#N/A</v>
      </c>
      <c r="DL1006" t="e">
        <v>#N/A</v>
      </c>
      <c r="DM1006" t="e">
        <v>#N/A</v>
      </c>
      <c r="DN1006" t="e">
        <v>#N/A</v>
      </c>
      <c r="DO1006" t="e">
        <v>#N/A</v>
      </c>
      <c r="DP1006" t="e">
        <v>#N/A</v>
      </c>
      <c r="DQ1006" t="e">
        <v>#N/A</v>
      </c>
      <c r="DR1006" t="e">
        <v>#N/A</v>
      </c>
      <c r="DS1006" t="e">
        <v>#N/A</v>
      </c>
      <c r="DT1006" t="e">
        <v>#N/A</v>
      </c>
      <c r="DU1006" t="e">
        <v>#N/A</v>
      </c>
      <c r="DV1006" t="e">
        <v>#N/A</v>
      </c>
      <c r="DW1006" t="e">
        <v>#N/A</v>
      </c>
      <c r="DX1006" t="e">
        <v>#N/A</v>
      </c>
      <c r="DY1006" t="e">
        <v>#N/A</v>
      </c>
      <c r="DZ1006" t="e">
        <v>#N/A</v>
      </c>
      <c r="EA1006" t="e">
        <v>#N/A</v>
      </c>
      <c r="EB1006" t="e">
        <v>#N/A</v>
      </c>
      <c r="EC1006" t="e">
        <v>#N/A</v>
      </c>
    </row>
    <row r="1007" spans="1:133" customFormat="1" x14ac:dyDescent="0.25">
      <c r="A1007" t="s">
        <v>942</v>
      </c>
      <c r="B1007" t="s">
        <v>942</v>
      </c>
      <c r="C1007" s="2" t="s">
        <v>942</v>
      </c>
      <c r="DH1007" t="e">
        <v>#N/A</v>
      </c>
      <c r="DI1007" t="e">
        <v>#N/A</v>
      </c>
      <c r="DJ1007" t="e">
        <v>#N/A</v>
      </c>
      <c r="DK1007" t="e">
        <v>#N/A</v>
      </c>
      <c r="DL1007" t="e">
        <v>#N/A</v>
      </c>
      <c r="DM1007" t="e">
        <v>#N/A</v>
      </c>
      <c r="DN1007" t="e">
        <v>#N/A</v>
      </c>
      <c r="DO1007" t="e">
        <v>#N/A</v>
      </c>
      <c r="DP1007" t="e">
        <v>#N/A</v>
      </c>
      <c r="DQ1007" t="e">
        <v>#N/A</v>
      </c>
      <c r="DR1007" t="e">
        <v>#N/A</v>
      </c>
      <c r="DS1007" t="e">
        <v>#N/A</v>
      </c>
      <c r="DT1007" t="e">
        <v>#N/A</v>
      </c>
      <c r="DU1007" t="e">
        <v>#N/A</v>
      </c>
      <c r="DV1007" t="e">
        <v>#N/A</v>
      </c>
      <c r="DW1007" t="e">
        <v>#N/A</v>
      </c>
      <c r="DX1007" t="e">
        <v>#N/A</v>
      </c>
      <c r="DY1007" t="e">
        <v>#N/A</v>
      </c>
      <c r="DZ1007" t="e">
        <v>#N/A</v>
      </c>
      <c r="EA1007" t="e">
        <v>#N/A</v>
      </c>
      <c r="EB1007" t="e">
        <v>#N/A</v>
      </c>
      <c r="EC1007" t="e">
        <v>#N/A</v>
      </c>
    </row>
    <row r="1008" spans="1:133" customFormat="1" x14ac:dyDescent="0.25">
      <c r="A1008" t="s">
        <v>942</v>
      </c>
      <c r="B1008" t="s">
        <v>942</v>
      </c>
      <c r="C1008" s="2" t="s">
        <v>942</v>
      </c>
      <c r="DH1008" t="e">
        <v>#N/A</v>
      </c>
      <c r="DI1008" t="e">
        <v>#N/A</v>
      </c>
      <c r="DJ1008" t="e">
        <v>#N/A</v>
      </c>
      <c r="DK1008" t="e">
        <v>#N/A</v>
      </c>
      <c r="DL1008" t="e">
        <v>#N/A</v>
      </c>
      <c r="DM1008" t="e">
        <v>#N/A</v>
      </c>
      <c r="DN1008" t="e">
        <v>#N/A</v>
      </c>
      <c r="DO1008" t="e">
        <v>#N/A</v>
      </c>
      <c r="DP1008" t="e">
        <v>#N/A</v>
      </c>
      <c r="DQ1008" t="e">
        <v>#N/A</v>
      </c>
      <c r="DR1008" t="e">
        <v>#N/A</v>
      </c>
      <c r="DS1008" t="e">
        <v>#N/A</v>
      </c>
      <c r="DT1008" t="e">
        <v>#N/A</v>
      </c>
      <c r="DU1008" t="e">
        <v>#N/A</v>
      </c>
      <c r="DV1008" t="e">
        <v>#N/A</v>
      </c>
      <c r="DW1008" t="e">
        <v>#N/A</v>
      </c>
      <c r="DX1008" t="e">
        <v>#N/A</v>
      </c>
      <c r="DY1008" t="e">
        <v>#N/A</v>
      </c>
      <c r="DZ1008" t="e">
        <v>#N/A</v>
      </c>
      <c r="EA1008" t="e">
        <v>#N/A</v>
      </c>
      <c r="EB1008" t="e">
        <v>#N/A</v>
      </c>
      <c r="EC1008" t="e">
        <v>#N/A</v>
      </c>
    </row>
    <row r="1009" spans="1:133" customFormat="1" x14ac:dyDescent="0.25">
      <c r="A1009" t="s">
        <v>942</v>
      </c>
      <c r="B1009" t="s">
        <v>942</v>
      </c>
      <c r="C1009" s="2" t="s">
        <v>942</v>
      </c>
      <c r="DH1009" t="e">
        <v>#N/A</v>
      </c>
      <c r="DI1009" t="e">
        <v>#N/A</v>
      </c>
      <c r="DJ1009" t="e">
        <v>#N/A</v>
      </c>
      <c r="DK1009" t="e">
        <v>#N/A</v>
      </c>
      <c r="DL1009" t="e">
        <v>#N/A</v>
      </c>
      <c r="DM1009" t="e">
        <v>#N/A</v>
      </c>
      <c r="DN1009" t="e">
        <v>#N/A</v>
      </c>
      <c r="DO1009" t="e">
        <v>#N/A</v>
      </c>
      <c r="DP1009" t="e">
        <v>#N/A</v>
      </c>
      <c r="DQ1009" t="e">
        <v>#N/A</v>
      </c>
      <c r="DR1009" t="e">
        <v>#N/A</v>
      </c>
      <c r="DS1009" t="e">
        <v>#N/A</v>
      </c>
      <c r="DT1009" t="e">
        <v>#N/A</v>
      </c>
      <c r="DU1009" t="e">
        <v>#N/A</v>
      </c>
      <c r="DV1009" t="e">
        <v>#N/A</v>
      </c>
      <c r="DW1009" t="e">
        <v>#N/A</v>
      </c>
      <c r="DX1009" t="e">
        <v>#N/A</v>
      </c>
      <c r="DY1009" t="e">
        <v>#N/A</v>
      </c>
      <c r="DZ1009" t="e">
        <v>#N/A</v>
      </c>
      <c r="EA1009" t="e">
        <v>#N/A</v>
      </c>
      <c r="EB1009" t="e">
        <v>#N/A</v>
      </c>
      <c r="EC1009" t="e">
        <v>#N/A</v>
      </c>
    </row>
    <row r="1010" spans="1:133" customFormat="1" x14ac:dyDescent="0.25">
      <c r="A1010" t="s">
        <v>942</v>
      </c>
      <c r="B1010" t="s">
        <v>942</v>
      </c>
      <c r="C1010" s="2" t="s">
        <v>942</v>
      </c>
      <c r="DH1010" t="e">
        <v>#N/A</v>
      </c>
      <c r="DI1010" t="e">
        <v>#N/A</v>
      </c>
      <c r="DJ1010" t="e">
        <v>#N/A</v>
      </c>
      <c r="DK1010" t="e">
        <v>#N/A</v>
      </c>
      <c r="DL1010" t="e">
        <v>#N/A</v>
      </c>
      <c r="DM1010" t="e">
        <v>#N/A</v>
      </c>
      <c r="DN1010" t="e">
        <v>#N/A</v>
      </c>
      <c r="DO1010" t="e">
        <v>#N/A</v>
      </c>
      <c r="DP1010" t="e">
        <v>#N/A</v>
      </c>
      <c r="DQ1010" t="e">
        <v>#N/A</v>
      </c>
      <c r="DR1010" t="e">
        <v>#N/A</v>
      </c>
      <c r="DS1010" t="e">
        <v>#N/A</v>
      </c>
      <c r="DT1010" t="e">
        <v>#N/A</v>
      </c>
      <c r="DU1010" t="e">
        <v>#N/A</v>
      </c>
      <c r="DV1010" t="e">
        <v>#N/A</v>
      </c>
      <c r="DW1010" t="e">
        <v>#N/A</v>
      </c>
      <c r="DX1010" t="e">
        <v>#N/A</v>
      </c>
      <c r="DY1010" t="e">
        <v>#N/A</v>
      </c>
      <c r="DZ1010" t="e">
        <v>#N/A</v>
      </c>
      <c r="EA1010" t="e">
        <v>#N/A</v>
      </c>
      <c r="EB1010" t="e">
        <v>#N/A</v>
      </c>
      <c r="EC1010" t="e">
        <v>#N/A</v>
      </c>
    </row>
    <row r="1011" spans="1:133" customFormat="1" x14ac:dyDescent="0.25">
      <c r="A1011" t="s">
        <v>942</v>
      </c>
      <c r="B1011" t="s">
        <v>942</v>
      </c>
      <c r="C1011" s="2" t="s">
        <v>942</v>
      </c>
      <c r="DH1011" t="e">
        <v>#N/A</v>
      </c>
      <c r="DI1011" t="e">
        <v>#N/A</v>
      </c>
      <c r="DJ1011" t="e">
        <v>#N/A</v>
      </c>
      <c r="DK1011" t="e">
        <v>#N/A</v>
      </c>
      <c r="DL1011" t="e">
        <v>#N/A</v>
      </c>
      <c r="DM1011" t="e">
        <v>#N/A</v>
      </c>
      <c r="DN1011" t="e">
        <v>#N/A</v>
      </c>
      <c r="DO1011" t="e">
        <v>#N/A</v>
      </c>
      <c r="DP1011" t="e">
        <v>#N/A</v>
      </c>
      <c r="DQ1011" t="e">
        <v>#N/A</v>
      </c>
      <c r="DR1011" t="e">
        <v>#N/A</v>
      </c>
      <c r="DS1011" t="e">
        <v>#N/A</v>
      </c>
      <c r="DT1011" t="e">
        <v>#N/A</v>
      </c>
      <c r="DU1011" t="e">
        <v>#N/A</v>
      </c>
      <c r="DV1011" t="e">
        <v>#N/A</v>
      </c>
      <c r="DW1011" t="e">
        <v>#N/A</v>
      </c>
      <c r="DX1011" t="e">
        <v>#N/A</v>
      </c>
      <c r="DY1011" t="e">
        <v>#N/A</v>
      </c>
      <c r="DZ1011" t="e">
        <v>#N/A</v>
      </c>
      <c r="EA1011" t="e">
        <v>#N/A</v>
      </c>
      <c r="EB1011" t="e">
        <v>#N/A</v>
      </c>
      <c r="EC1011" t="e">
        <v>#N/A</v>
      </c>
    </row>
    <row r="1012" spans="1:133" customFormat="1" x14ac:dyDescent="0.25">
      <c r="A1012" t="s">
        <v>942</v>
      </c>
      <c r="B1012" t="s">
        <v>942</v>
      </c>
      <c r="C1012" s="2" t="s">
        <v>942</v>
      </c>
      <c r="DH1012" t="e">
        <v>#N/A</v>
      </c>
      <c r="DI1012" t="e">
        <v>#N/A</v>
      </c>
      <c r="DJ1012" t="e">
        <v>#N/A</v>
      </c>
      <c r="DK1012" t="e">
        <v>#N/A</v>
      </c>
      <c r="DL1012" t="e">
        <v>#N/A</v>
      </c>
      <c r="DM1012" t="e">
        <v>#N/A</v>
      </c>
      <c r="DN1012" t="e">
        <v>#N/A</v>
      </c>
      <c r="DO1012" t="e">
        <v>#N/A</v>
      </c>
      <c r="DP1012" t="e">
        <v>#N/A</v>
      </c>
      <c r="DQ1012" t="e">
        <v>#N/A</v>
      </c>
      <c r="DR1012" t="e">
        <v>#N/A</v>
      </c>
      <c r="DS1012" t="e">
        <v>#N/A</v>
      </c>
      <c r="DT1012" t="e">
        <v>#N/A</v>
      </c>
      <c r="DU1012" t="e">
        <v>#N/A</v>
      </c>
      <c r="DV1012" t="e">
        <v>#N/A</v>
      </c>
      <c r="DW1012" t="e">
        <v>#N/A</v>
      </c>
      <c r="DX1012" t="e">
        <v>#N/A</v>
      </c>
      <c r="DY1012" t="e">
        <v>#N/A</v>
      </c>
      <c r="DZ1012" t="e">
        <v>#N/A</v>
      </c>
      <c r="EA1012" t="e">
        <v>#N/A</v>
      </c>
      <c r="EB1012" t="e">
        <v>#N/A</v>
      </c>
      <c r="EC1012" t="e">
        <v>#N/A</v>
      </c>
    </row>
    <row r="1013" spans="1:133" customFormat="1" x14ac:dyDescent="0.25">
      <c r="A1013" t="s">
        <v>942</v>
      </c>
      <c r="B1013" t="s">
        <v>942</v>
      </c>
      <c r="C1013" s="2" t="s">
        <v>942</v>
      </c>
      <c r="DH1013" t="e">
        <v>#N/A</v>
      </c>
      <c r="DI1013" t="e">
        <v>#N/A</v>
      </c>
      <c r="DJ1013" t="e">
        <v>#N/A</v>
      </c>
      <c r="DK1013" t="e">
        <v>#N/A</v>
      </c>
      <c r="DL1013" t="e">
        <v>#N/A</v>
      </c>
      <c r="DM1013" t="e">
        <v>#N/A</v>
      </c>
      <c r="DN1013" t="e">
        <v>#N/A</v>
      </c>
      <c r="DO1013" t="e">
        <v>#N/A</v>
      </c>
      <c r="DP1013" t="e">
        <v>#N/A</v>
      </c>
      <c r="DQ1013" t="e">
        <v>#N/A</v>
      </c>
      <c r="DR1013" t="e">
        <v>#N/A</v>
      </c>
      <c r="DS1013" t="e">
        <v>#N/A</v>
      </c>
      <c r="DT1013" t="e">
        <v>#N/A</v>
      </c>
      <c r="DU1013" t="e">
        <v>#N/A</v>
      </c>
      <c r="DV1013" t="e">
        <v>#N/A</v>
      </c>
      <c r="DW1013" t="e">
        <v>#N/A</v>
      </c>
      <c r="DX1013" t="e">
        <v>#N/A</v>
      </c>
      <c r="DY1013" t="e">
        <v>#N/A</v>
      </c>
      <c r="DZ1013" t="e">
        <v>#N/A</v>
      </c>
      <c r="EA1013" t="e">
        <v>#N/A</v>
      </c>
      <c r="EB1013" t="e">
        <v>#N/A</v>
      </c>
      <c r="EC1013" t="e">
        <v>#N/A</v>
      </c>
    </row>
    <row r="1014" spans="1:133" customFormat="1" x14ac:dyDescent="0.25">
      <c r="A1014" t="s">
        <v>942</v>
      </c>
      <c r="B1014" t="s">
        <v>942</v>
      </c>
      <c r="C1014" s="2" t="s">
        <v>942</v>
      </c>
      <c r="DH1014" t="e">
        <v>#N/A</v>
      </c>
      <c r="DI1014" t="e">
        <v>#N/A</v>
      </c>
      <c r="DJ1014" t="e">
        <v>#N/A</v>
      </c>
      <c r="DK1014" t="e">
        <v>#N/A</v>
      </c>
      <c r="DL1014" t="e">
        <v>#N/A</v>
      </c>
      <c r="DM1014" t="e">
        <v>#N/A</v>
      </c>
      <c r="DN1014" t="e">
        <v>#N/A</v>
      </c>
      <c r="DO1014" t="e">
        <v>#N/A</v>
      </c>
      <c r="DP1014" t="e">
        <v>#N/A</v>
      </c>
      <c r="DQ1014" t="e">
        <v>#N/A</v>
      </c>
      <c r="DR1014" t="e">
        <v>#N/A</v>
      </c>
      <c r="DS1014" t="e">
        <v>#N/A</v>
      </c>
      <c r="DT1014" t="e">
        <v>#N/A</v>
      </c>
      <c r="DU1014" t="e">
        <v>#N/A</v>
      </c>
      <c r="DV1014" t="e">
        <v>#N/A</v>
      </c>
      <c r="DW1014" t="e">
        <v>#N/A</v>
      </c>
      <c r="DX1014" t="e">
        <v>#N/A</v>
      </c>
      <c r="DY1014" t="e">
        <v>#N/A</v>
      </c>
      <c r="DZ1014" t="e">
        <v>#N/A</v>
      </c>
      <c r="EA1014" t="e">
        <v>#N/A</v>
      </c>
      <c r="EB1014" t="e">
        <v>#N/A</v>
      </c>
      <c r="EC1014" t="e">
        <v>#N/A</v>
      </c>
    </row>
    <row r="1015" spans="1:133" customFormat="1" x14ac:dyDescent="0.25">
      <c r="A1015" t="s">
        <v>942</v>
      </c>
      <c r="B1015" t="s">
        <v>942</v>
      </c>
      <c r="C1015" s="2" t="s">
        <v>942</v>
      </c>
      <c r="DH1015" t="e">
        <v>#N/A</v>
      </c>
      <c r="DI1015" t="e">
        <v>#N/A</v>
      </c>
      <c r="DJ1015" t="e">
        <v>#N/A</v>
      </c>
      <c r="DK1015" t="e">
        <v>#N/A</v>
      </c>
      <c r="DL1015" t="e">
        <v>#N/A</v>
      </c>
      <c r="DM1015" t="e">
        <v>#N/A</v>
      </c>
      <c r="DN1015" t="e">
        <v>#N/A</v>
      </c>
      <c r="DO1015" t="e">
        <v>#N/A</v>
      </c>
      <c r="DP1015" t="e">
        <v>#N/A</v>
      </c>
      <c r="DQ1015" t="e">
        <v>#N/A</v>
      </c>
      <c r="DR1015" t="e">
        <v>#N/A</v>
      </c>
      <c r="DS1015" t="e">
        <v>#N/A</v>
      </c>
      <c r="DT1015" t="e">
        <v>#N/A</v>
      </c>
      <c r="DU1015" t="e">
        <v>#N/A</v>
      </c>
      <c r="DV1015" t="e">
        <v>#N/A</v>
      </c>
      <c r="DW1015" t="e">
        <v>#N/A</v>
      </c>
      <c r="DX1015" t="e">
        <v>#N/A</v>
      </c>
      <c r="DY1015" t="e">
        <v>#N/A</v>
      </c>
      <c r="DZ1015" t="e">
        <v>#N/A</v>
      </c>
      <c r="EA1015" t="e">
        <v>#N/A</v>
      </c>
      <c r="EB1015" t="e">
        <v>#N/A</v>
      </c>
      <c r="EC1015" t="e">
        <v>#N/A</v>
      </c>
    </row>
    <row r="1016" spans="1:133" customFormat="1" x14ac:dyDescent="0.25">
      <c r="A1016" t="s">
        <v>942</v>
      </c>
      <c r="B1016" t="s">
        <v>942</v>
      </c>
      <c r="C1016" s="2" t="s">
        <v>942</v>
      </c>
      <c r="DH1016" t="e">
        <v>#N/A</v>
      </c>
      <c r="DI1016" t="e">
        <v>#N/A</v>
      </c>
      <c r="DJ1016" t="e">
        <v>#N/A</v>
      </c>
      <c r="DK1016" t="e">
        <v>#N/A</v>
      </c>
      <c r="DL1016" t="e">
        <v>#N/A</v>
      </c>
      <c r="DM1016" t="e">
        <v>#N/A</v>
      </c>
      <c r="DN1016" t="e">
        <v>#N/A</v>
      </c>
      <c r="DO1016" t="e">
        <v>#N/A</v>
      </c>
      <c r="DP1016" t="e">
        <v>#N/A</v>
      </c>
      <c r="DQ1016" t="e">
        <v>#N/A</v>
      </c>
      <c r="DR1016" t="e">
        <v>#N/A</v>
      </c>
      <c r="DS1016" t="e">
        <v>#N/A</v>
      </c>
      <c r="DT1016" t="e">
        <v>#N/A</v>
      </c>
      <c r="DU1016" t="e">
        <v>#N/A</v>
      </c>
      <c r="DV1016" t="e">
        <v>#N/A</v>
      </c>
      <c r="DW1016" t="e">
        <v>#N/A</v>
      </c>
      <c r="DX1016" t="e">
        <v>#N/A</v>
      </c>
      <c r="DY1016" t="e">
        <v>#N/A</v>
      </c>
      <c r="DZ1016" t="e">
        <v>#N/A</v>
      </c>
      <c r="EA1016" t="e">
        <v>#N/A</v>
      </c>
      <c r="EB1016" t="e">
        <v>#N/A</v>
      </c>
      <c r="EC1016" t="e">
        <v>#N/A</v>
      </c>
    </row>
    <row r="1017" spans="1:133" customFormat="1" x14ac:dyDescent="0.25">
      <c r="A1017" t="s">
        <v>942</v>
      </c>
      <c r="B1017" t="s">
        <v>942</v>
      </c>
      <c r="C1017" s="2" t="s">
        <v>942</v>
      </c>
      <c r="DH1017" t="e">
        <v>#N/A</v>
      </c>
      <c r="DI1017" t="e">
        <v>#N/A</v>
      </c>
      <c r="DJ1017" t="e">
        <v>#N/A</v>
      </c>
      <c r="DK1017" t="e">
        <v>#N/A</v>
      </c>
      <c r="DL1017" t="e">
        <v>#N/A</v>
      </c>
      <c r="DM1017" t="e">
        <v>#N/A</v>
      </c>
      <c r="DN1017" t="e">
        <v>#N/A</v>
      </c>
      <c r="DO1017" t="e">
        <v>#N/A</v>
      </c>
      <c r="DP1017" t="e">
        <v>#N/A</v>
      </c>
      <c r="DQ1017" t="e">
        <v>#N/A</v>
      </c>
      <c r="DR1017" t="e">
        <v>#N/A</v>
      </c>
      <c r="DS1017" t="e">
        <v>#N/A</v>
      </c>
      <c r="DT1017" t="e">
        <v>#N/A</v>
      </c>
      <c r="DU1017" t="e">
        <v>#N/A</v>
      </c>
      <c r="DV1017" t="e">
        <v>#N/A</v>
      </c>
      <c r="DW1017" t="e">
        <v>#N/A</v>
      </c>
      <c r="DX1017" t="e">
        <v>#N/A</v>
      </c>
      <c r="DY1017" t="e">
        <v>#N/A</v>
      </c>
      <c r="DZ1017" t="e">
        <v>#N/A</v>
      </c>
      <c r="EA1017" t="e">
        <v>#N/A</v>
      </c>
      <c r="EB1017" t="e">
        <v>#N/A</v>
      </c>
      <c r="EC1017" t="e">
        <v>#N/A</v>
      </c>
    </row>
    <row r="1018" spans="1:133" customFormat="1" x14ac:dyDescent="0.25">
      <c r="A1018" t="s">
        <v>942</v>
      </c>
      <c r="B1018" t="s">
        <v>942</v>
      </c>
      <c r="C1018" s="2" t="s">
        <v>942</v>
      </c>
      <c r="DH1018" t="e">
        <v>#N/A</v>
      </c>
      <c r="DI1018" t="e">
        <v>#N/A</v>
      </c>
      <c r="DJ1018" t="e">
        <v>#N/A</v>
      </c>
      <c r="DK1018" t="e">
        <v>#N/A</v>
      </c>
      <c r="DL1018" t="e">
        <v>#N/A</v>
      </c>
      <c r="DM1018" t="e">
        <v>#N/A</v>
      </c>
      <c r="DN1018" t="e">
        <v>#N/A</v>
      </c>
      <c r="DO1018" t="e">
        <v>#N/A</v>
      </c>
      <c r="DP1018" t="e">
        <v>#N/A</v>
      </c>
      <c r="DQ1018" t="e">
        <v>#N/A</v>
      </c>
      <c r="DR1018" t="e">
        <v>#N/A</v>
      </c>
      <c r="DS1018" t="e">
        <v>#N/A</v>
      </c>
      <c r="DT1018" t="e">
        <v>#N/A</v>
      </c>
      <c r="DU1018" t="e">
        <v>#N/A</v>
      </c>
      <c r="DV1018" t="e">
        <v>#N/A</v>
      </c>
      <c r="DW1018" t="e">
        <v>#N/A</v>
      </c>
      <c r="DX1018" t="e">
        <v>#N/A</v>
      </c>
      <c r="DY1018" t="e">
        <v>#N/A</v>
      </c>
      <c r="DZ1018" t="e">
        <v>#N/A</v>
      </c>
      <c r="EA1018" t="e">
        <v>#N/A</v>
      </c>
      <c r="EB1018" t="e">
        <v>#N/A</v>
      </c>
      <c r="EC1018" t="e">
        <v>#N/A</v>
      </c>
    </row>
    <row r="1019" spans="1:133" customFormat="1" x14ac:dyDescent="0.25">
      <c r="A1019" t="s">
        <v>942</v>
      </c>
      <c r="B1019" t="s">
        <v>942</v>
      </c>
      <c r="C1019" s="2" t="s">
        <v>942</v>
      </c>
      <c r="DH1019" t="e">
        <v>#N/A</v>
      </c>
      <c r="DI1019" t="e">
        <v>#N/A</v>
      </c>
      <c r="DJ1019" t="e">
        <v>#N/A</v>
      </c>
      <c r="DK1019" t="e">
        <v>#N/A</v>
      </c>
      <c r="DL1019" t="e">
        <v>#N/A</v>
      </c>
      <c r="DM1019" t="e">
        <v>#N/A</v>
      </c>
      <c r="DN1019" t="e">
        <v>#N/A</v>
      </c>
      <c r="DO1019" t="e">
        <v>#N/A</v>
      </c>
      <c r="DP1019" t="e">
        <v>#N/A</v>
      </c>
      <c r="DQ1019" t="e">
        <v>#N/A</v>
      </c>
      <c r="DR1019" t="e">
        <v>#N/A</v>
      </c>
      <c r="DS1019" t="e">
        <v>#N/A</v>
      </c>
      <c r="DT1019" t="e">
        <v>#N/A</v>
      </c>
      <c r="DU1019" t="e">
        <v>#N/A</v>
      </c>
      <c r="DV1019" t="e">
        <v>#N/A</v>
      </c>
      <c r="DW1019" t="e">
        <v>#N/A</v>
      </c>
      <c r="DX1019" t="e">
        <v>#N/A</v>
      </c>
      <c r="DY1019" t="e">
        <v>#N/A</v>
      </c>
      <c r="DZ1019" t="e">
        <v>#N/A</v>
      </c>
      <c r="EA1019" t="e">
        <v>#N/A</v>
      </c>
      <c r="EB1019" t="e">
        <v>#N/A</v>
      </c>
      <c r="EC1019" t="e">
        <v>#N/A</v>
      </c>
    </row>
    <row r="1020" spans="1:133" customFormat="1" x14ac:dyDescent="0.25">
      <c r="A1020" t="s">
        <v>942</v>
      </c>
      <c r="B1020" t="s">
        <v>942</v>
      </c>
      <c r="C1020" s="2" t="s">
        <v>942</v>
      </c>
      <c r="DH1020" t="e">
        <v>#N/A</v>
      </c>
      <c r="DI1020" t="e">
        <v>#N/A</v>
      </c>
      <c r="DJ1020" t="e">
        <v>#N/A</v>
      </c>
      <c r="DK1020" t="e">
        <v>#N/A</v>
      </c>
      <c r="DL1020" t="e">
        <v>#N/A</v>
      </c>
      <c r="DM1020" t="e">
        <v>#N/A</v>
      </c>
      <c r="DN1020" t="e">
        <v>#N/A</v>
      </c>
      <c r="DO1020" t="e">
        <v>#N/A</v>
      </c>
      <c r="DP1020" t="e">
        <v>#N/A</v>
      </c>
      <c r="DQ1020" t="e">
        <v>#N/A</v>
      </c>
      <c r="DR1020" t="e">
        <v>#N/A</v>
      </c>
      <c r="DS1020" t="e">
        <v>#N/A</v>
      </c>
      <c r="DT1020" t="e">
        <v>#N/A</v>
      </c>
      <c r="DU1020" t="e">
        <v>#N/A</v>
      </c>
      <c r="DV1020" t="e">
        <v>#N/A</v>
      </c>
      <c r="DW1020" t="e">
        <v>#N/A</v>
      </c>
      <c r="DX1020" t="e">
        <v>#N/A</v>
      </c>
      <c r="DY1020" t="e">
        <v>#N/A</v>
      </c>
      <c r="DZ1020" t="e">
        <v>#N/A</v>
      </c>
      <c r="EA1020" t="e">
        <v>#N/A</v>
      </c>
      <c r="EB1020" t="e">
        <v>#N/A</v>
      </c>
      <c r="EC1020" t="e">
        <v>#N/A</v>
      </c>
    </row>
    <row r="1021" spans="1:133" customFormat="1" x14ac:dyDescent="0.25">
      <c r="A1021" t="s">
        <v>942</v>
      </c>
      <c r="B1021" t="s">
        <v>942</v>
      </c>
      <c r="C1021" s="2" t="s">
        <v>942</v>
      </c>
      <c r="DH1021" t="e">
        <v>#N/A</v>
      </c>
      <c r="DI1021" t="e">
        <v>#N/A</v>
      </c>
      <c r="DJ1021" t="e">
        <v>#N/A</v>
      </c>
      <c r="DK1021" t="e">
        <v>#N/A</v>
      </c>
      <c r="DL1021" t="e">
        <v>#N/A</v>
      </c>
      <c r="DM1021" t="e">
        <v>#N/A</v>
      </c>
      <c r="DN1021" t="e">
        <v>#N/A</v>
      </c>
      <c r="DO1021" t="e">
        <v>#N/A</v>
      </c>
      <c r="DP1021" t="e">
        <v>#N/A</v>
      </c>
      <c r="DQ1021" t="e">
        <v>#N/A</v>
      </c>
      <c r="DR1021" t="e">
        <v>#N/A</v>
      </c>
      <c r="DS1021" t="e">
        <v>#N/A</v>
      </c>
      <c r="DT1021" t="e">
        <v>#N/A</v>
      </c>
      <c r="DU1021" t="e">
        <v>#N/A</v>
      </c>
      <c r="DV1021" t="e">
        <v>#N/A</v>
      </c>
      <c r="DW1021" t="e">
        <v>#N/A</v>
      </c>
      <c r="DX1021" t="e">
        <v>#N/A</v>
      </c>
      <c r="DY1021" t="e">
        <v>#N/A</v>
      </c>
      <c r="DZ1021" t="e">
        <v>#N/A</v>
      </c>
      <c r="EA1021" t="e">
        <v>#N/A</v>
      </c>
      <c r="EB1021" t="e">
        <v>#N/A</v>
      </c>
      <c r="EC1021" t="e">
        <v>#N/A</v>
      </c>
    </row>
    <row r="1022" spans="1:133" customFormat="1" x14ac:dyDescent="0.25">
      <c r="A1022" t="s">
        <v>942</v>
      </c>
      <c r="B1022" t="s">
        <v>942</v>
      </c>
      <c r="C1022" s="2" t="s">
        <v>942</v>
      </c>
      <c r="DH1022" t="e">
        <v>#N/A</v>
      </c>
      <c r="DI1022" t="e">
        <v>#N/A</v>
      </c>
      <c r="DJ1022" t="e">
        <v>#N/A</v>
      </c>
      <c r="DK1022" t="e">
        <v>#N/A</v>
      </c>
      <c r="DL1022" t="e">
        <v>#N/A</v>
      </c>
      <c r="DM1022" t="e">
        <v>#N/A</v>
      </c>
      <c r="DN1022" t="e">
        <v>#N/A</v>
      </c>
      <c r="DO1022" t="e">
        <v>#N/A</v>
      </c>
      <c r="DP1022" t="e">
        <v>#N/A</v>
      </c>
      <c r="DQ1022" t="e">
        <v>#N/A</v>
      </c>
      <c r="DR1022" t="e">
        <v>#N/A</v>
      </c>
      <c r="DS1022" t="e">
        <v>#N/A</v>
      </c>
      <c r="DT1022" t="e">
        <v>#N/A</v>
      </c>
      <c r="DU1022" t="e">
        <v>#N/A</v>
      </c>
      <c r="DV1022" t="e">
        <v>#N/A</v>
      </c>
      <c r="DW1022" t="e">
        <v>#N/A</v>
      </c>
      <c r="DX1022" t="e">
        <v>#N/A</v>
      </c>
      <c r="DY1022" t="e">
        <v>#N/A</v>
      </c>
      <c r="DZ1022" t="e">
        <v>#N/A</v>
      </c>
      <c r="EA1022" t="e">
        <v>#N/A</v>
      </c>
      <c r="EB1022" t="e">
        <v>#N/A</v>
      </c>
      <c r="EC1022" t="e">
        <v>#N/A</v>
      </c>
    </row>
    <row r="1023" spans="1:133" customFormat="1" x14ac:dyDescent="0.25">
      <c r="A1023" t="s">
        <v>942</v>
      </c>
      <c r="B1023" t="s">
        <v>942</v>
      </c>
      <c r="C1023" s="2" t="s">
        <v>942</v>
      </c>
      <c r="DH1023" t="e">
        <v>#N/A</v>
      </c>
      <c r="DI1023" t="e">
        <v>#N/A</v>
      </c>
      <c r="DJ1023" t="e">
        <v>#N/A</v>
      </c>
      <c r="DK1023" t="e">
        <v>#N/A</v>
      </c>
      <c r="DL1023" t="e">
        <v>#N/A</v>
      </c>
      <c r="DM1023" t="e">
        <v>#N/A</v>
      </c>
      <c r="DN1023" t="e">
        <v>#N/A</v>
      </c>
      <c r="DO1023" t="e">
        <v>#N/A</v>
      </c>
      <c r="DP1023" t="e">
        <v>#N/A</v>
      </c>
      <c r="DQ1023" t="e">
        <v>#N/A</v>
      </c>
      <c r="DR1023" t="e">
        <v>#N/A</v>
      </c>
      <c r="DS1023" t="e">
        <v>#N/A</v>
      </c>
      <c r="DT1023" t="e">
        <v>#N/A</v>
      </c>
      <c r="DU1023" t="e">
        <v>#N/A</v>
      </c>
      <c r="DV1023" t="e">
        <v>#N/A</v>
      </c>
      <c r="DW1023" t="e">
        <v>#N/A</v>
      </c>
      <c r="DX1023" t="e">
        <v>#N/A</v>
      </c>
      <c r="DY1023" t="e">
        <v>#N/A</v>
      </c>
      <c r="DZ1023" t="e">
        <v>#N/A</v>
      </c>
      <c r="EA1023" t="e">
        <v>#N/A</v>
      </c>
      <c r="EB1023" t="e">
        <v>#N/A</v>
      </c>
      <c r="EC1023" t="e">
        <v>#N/A</v>
      </c>
    </row>
    <row r="1024" spans="1:133" customFormat="1" x14ac:dyDescent="0.25">
      <c r="A1024" t="s">
        <v>942</v>
      </c>
      <c r="B1024" t="s">
        <v>942</v>
      </c>
      <c r="C1024" s="2" t="s">
        <v>942</v>
      </c>
      <c r="DH1024" t="e">
        <v>#N/A</v>
      </c>
      <c r="DI1024" t="e">
        <v>#N/A</v>
      </c>
      <c r="DJ1024" t="e">
        <v>#N/A</v>
      </c>
      <c r="DK1024" t="e">
        <v>#N/A</v>
      </c>
      <c r="DL1024" t="e">
        <v>#N/A</v>
      </c>
      <c r="DM1024" t="e">
        <v>#N/A</v>
      </c>
      <c r="DN1024" t="e">
        <v>#N/A</v>
      </c>
      <c r="DO1024" t="e">
        <v>#N/A</v>
      </c>
      <c r="DP1024" t="e">
        <v>#N/A</v>
      </c>
      <c r="DQ1024" t="e">
        <v>#N/A</v>
      </c>
      <c r="DR1024" t="e">
        <v>#N/A</v>
      </c>
      <c r="DS1024" t="e">
        <v>#N/A</v>
      </c>
      <c r="DT1024" t="e">
        <v>#N/A</v>
      </c>
      <c r="DU1024" t="e">
        <v>#N/A</v>
      </c>
      <c r="DV1024" t="e">
        <v>#N/A</v>
      </c>
      <c r="DW1024" t="e">
        <v>#N/A</v>
      </c>
      <c r="DX1024" t="e">
        <v>#N/A</v>
      </c>
      <c r="DY1024" t="e">
        <v>#N/A</v>
      </c>
      <c r="DZ1024" t="e">
        <v>#N/A</v>
      </c>
      <c r="EA1024" t="e">
        <v>#N/A</v>
      </c>
      <c r="EB1024" t="e">
        <v>#N/A</v>
      </c>
      <c r="EC1024" t="e">
        <v>#N/A</v>
      </c>
    </row>
    <row r="1025" spans="1:133" customFormat="1" x14ac:dyDescent="0.25">
      <c r="A1025" t="s">
        <v>942</v>
      </c>
      <c r="B1025" t="s">
        <v>942</v>
      </c>
      <c r="C1025" s="2" t="s">
        <v>942</v>
      </c>
      <c r="DH1025" t="e">
        <v>#N/A</v>
      </c>
      <c r="DI1025" t="e">
        <v>#N/A</v>
      </c>
      <c r="DJ1025" t="e">
        <v>#N/A</v>
      </c>
      <c r="DK1025" t="e">
        <v>#N/A</v>
      </c>
      <c r="DL1025" t="e">
        <v>#N/A</v>
      </c>
      <c r="DM1025" t="e">
        <v>#N/A</v>
      </c>
      <c r="DN1025" t="e">
        <v>#N/A</v>
      </c>
      <c r="DO1025" t="e">
        <v>#N/A</v>
      </c>
      <c r="DP1025" t="e">
        <v>#N/A</v>
      </c>
      <c r="DQ1025" t="e">
        <v>#N/A</v>
      </c>
      <c r="DR1025" t="e">
        <v>#N/A</v>
      </c>
      <c r="DS1025" t="e">
        <v>#N/A</v>
      </c>
      <c r="DT1025" t="e">
        <v>#N/A</v>
      </c>
      <c r="DU1025" t="e">
        <v>#N/A</v>
      </c>
      <c r="DV1025" t="e">
        <v>#N/A</v>
      </c>
      <c r="DW1025" t="e">
        <v>#N/A</v>
      </c>
      <c r="DX1025" t="e">
        <v>#N/A</v>
      </c>
      <c r="DY1025" t="e">
        <v>#N/A</v>
      </c>
      <c r="DZ1025" t="e">
        <v>#N/A</v>
      </c>
      <c r="EA1025" t="e">
        <v>#N/A</v>
      </c>
      <c r="EB1025" t="e">
        <v>#N/A</v>
      </c>
      <c r="EC1025" t="e">
        <v>#N/A</v>
      </c>
    </row>
    <row r="1026" spans="1:133" customFormat="1" x14ac:dyDescent="0.25">
      <c r="A1026" t="s">
        <v>942</v>
      </c>
      <c r="B1026" t="s">
        <v>942</v>
      </c>
      <c r="C1026" s="2" t="s">
        <v>942</v>
      </c>
      <c r="DH1026" t="e">
        <v>#N/A</v>
      </c>
      <c r="DI1026" t="e">
        <v>#N/A</v>
      </c>
      <c r="DJ1026" t="e">
        <v>#N/A</v>
      </c>
      <c r="DK1026" t="e">
        <v>#N/A</v>
      </c>
      <c r="DL1026" t="e">
        <v>#N/A</v>
      </c>
      <c r="DM1026" t="e">
        <v>#N/A</v>
      </c>
      <c r="DN1026" t="e">
        <v>#N/A</v>
      </c>
      <c r="DO1026" t="e">
        <v>#N/A</v>
      </c>
      <c r="DP1026" t="e">
        <v>#N/A</v>
      </c>
      <c r="DQ1026" t="e">
        <v>#N/A</v>
      </c>
      <c r="DR1026" t="e">
        <v>#N/A</v>
      </c>
      <c r="DS1026" t="e">
        <v>#N/A</v>
      </c>
      <c r="DT1026" t="e">
        <v>#N/A</v>
      </c>
      <c r="DU1026" t="e">
        <v>#N/A</v>
      </c>
      <c r="DV1026" t="e">
        <v>#N/A</v>
      </c>
      <c r="DW1026" t="e">
        <v>#N/A</v>
      </c>
      <c r="DX1026" t="e">
        <v>#N/A</v>
      </c>
      <c r="DY1026" t="e">
        <v>#N/A</v>
      </c>
      <c r="DZ1026" t="e">
        <v>#N/A</v>
      </c>
      <c r="EA1026" t="e">
        <v>#N/A</v>
      </c>
      <c r="EB1026" t="e">
        <v>#N/A</v>
      </c>
      <c r="EC1026" t="e">
        <v>#N/A</v>
      </c>
    </row>
    <row r="1027" spans="1:133" customFormat="1" x14ac:dyDescent="0.25">
      <c r="A1027" t="s">
        <v>942</v>
      </c>
      <c r="B1027" t="s">
        <v>942</v>
      </c>
      <c r="C1027" s="2" t="s">
        <v>942</v>
      </c>
      <c r="DH1027" t="e">
        <v>#N/A</v>
      </c>
      <c r="DI1027" t="e">
        <v>#N/A</v>
      </c>
      <c r="DJ1027" t="e">
        <v>#N/A</v>
      </c>
      <c r="DK1027" t="e">
        <v>#N/A</v>
      </c>
      <c r="DL1027" t="e">
        <v>#N/A</v>
      </c>
      <c r="DM1027" t="e">
        <v>#N/A</v>
      </c>
      <c r="DN1027" t="e">
        <v>#N/A</v>
      </c>
      <c r="DO1027" t="e">
        <v>#N/A</v>
      </c>
      <c r="DP1027" t="e">
        <v>#N/A</v>
      </c>
      <c r="DQ1027" t="e">
        <v>#N/A</v>
      </c>
      <c r="DR1027" t="e">
        <v>#N/A</v>
      </c>
      <c r="DS1027" t="e">
        <v>#N/A</v>
      </c>
      <c r="DT1027" t="e">
        <v>#N/A</v>
      </c>
      <c r="DU1027" t="e">
        <v>#N/A</v>
      </c>
      <c r="DV1027" t="e">
        <v>#N/A</v>
      </c>
      <c r="DW1027" t="e">
        <v>#N/A</v>
      </c>
      <c r="DX1027" t="e">
        <v>#N/A</v>
      </c>
      <c r="DY1027" t="e">
        <v>#N/A</v>
      </c>
      <c r="DZ1027" t="e">
        <v>#N/A</v>
      </c>
      <c r="EA1027" t="e">
        <v>#N/A</v>
      </c>
      <c r="EB1027" t="e">
        <v>#N/A</v>
      </c>
      <c r="EC1027" t="e">
        <v>#N/A</v>
      </c>
    </row>
    <row r="1028" spans="1:133" customFormat="1" x14ac:dyDescent="0.25">
      <c r="A1028" t="s">
        <v>942</v>
      </c>
      <c r="B1028" t="s">
        <v>942</v>
      </c>
      <c r="C1028" s="2" t="s">
        <v>942</v>
      </c>
      <c r="DH1028" t="e">
        <v>#N/A</v>
      </c>
      <c r="DI1028" t="e">
        <v>#N/A</v>
      </c>
      <c r="DJ1028" t="e">
        <v>#N/A</v>
      </c>
      <c r="DK1028" t="e">
        <v>#N/A</v>
      </c>
      <c r="DL1028" t="e">
        <v>#N/A</v>
      </c>
      <c r="DM1028" t="e">
        <v>#N/A</v>
      </c>
      <c r="DN1028" t="e">
        <v>#N/A</v>
      </c>
      <c r="DO1028" t="e">
        <v>#N/A</v>
      </c>
      <c r="DP1028" t="e">
        <v>#N/A</v>
      </c>
      <c r="DQ1028" t="e">
        <v>#N/A</v>
      </c>
      <c r="DR1028" t="e">
        <v>#N/A</v>
      </c>
      <c r="DS1028" t="e">
        <v>#N/A</v>
      </c>
      <c r="DT1028" t="e">
        <v>#N/A</v>
      </c>
      <c r="DU1028" t="e">
        <v>#N/A</v>
      </c>
      <c r="DV1028" t="e">
        <v>#N/A</v>
      </c>
      <c r="DW1028" t="e">
        <v>#N/A</v>
      </c>
      <c r="DX1028" t="e">
        <v>#N/A</v>
      </c>
      <c r="DY1028" t="e">
        <v>#N/A</v>
      </c>
      <c r="DZ1028" t="e">
        <v>#N/A</v>
      </c>
      <c r="EA1028" t="e">
        <v>#N/A</v>
      </c>
      <c r="EB1028" t="e">
        <v>#N/A</v>
      </c>
      <c r="EC1028" t="e">
        <v>#N/A</v>
      </c>
    </row>
    <row r="1029" spans="1:133" customFormat="1" x14ac:dyDescent="0.25">
      <c r="A1029" t="s">
        <v>942</v>
      </c>
      <c r="B1029" t="s">
        <v>942</v>
      </c>
      <c r="C1029" s="2" t="s">
        <v>942</v>
      </c>
      <c r="DH1029" t="e">
        <v>#N/A</v>
      </c>
      <c r="DI1029" t="e">
        <v>#N/A</v>
      </c>
      <c r="DJ1029" t="e">
        <v>#N/A</v>
      </c>
      <c r="DK1029" t="e">
        <v>#N/A</v>
      </c>
      <c r="DL1029" t="e">
        <v>#N/A</v>
      </c>
      <c r="DM1029" t="e">
        <v>#N/A</v>
      </c>
      <c r="DN1029" t="e">
        <v>#N/A</v>
      </c>
      <c r="DO1029" t="e">
        <v>#N/A</v>
      </c>
      <c r="DP1029" t="e">
        <v>#N/A</v>
      </c>
      <c r="DQ1029" t="e">
        <v>#N/A</v>
      </c>
      <c r="DR1029" t="e">
        <v>#N/A</v>
      </c>
      <c r="DS1029" t="e">
        <v>#N/A</v>
      </c>
      <c r="DT1029" t="e">
        <v>#N/A</v>
      </c>
      <c r="DU1029" t="e">
        <v>#N/A</v>
      </c>
      <c r="DV1029" t="e">
        <v>#N/A</v>
      </c>
      <c r="DW1029" t="e">
        <v>#N/A</v>
      </c>
      <c r="DX1029" t="e">
        <v>#N/A</v>
      </c>
      <c r="DY1029" t="e">
        <v>#N/A</v>
      </c>
      <c r="DZ1029" t="e">
        <v>#N/A</v>
      </c>
      <c r="EA1029" t="e">
        <v>#N/A</v>
      </c>
      <c r="EB1029" t="e">
        <v>#N/A</v>
      </c>
      <c r="EC1029" t="e">
        <v>#N/A</v>
      </c>
    </row>
    <row r="1030" spans="1:133" customFormat="1" x14ac:dyDescent="0.25">
      <c r="A1030" t="s">
        <v>942</v>
      </c>
      <c r="B1030" t="s">
        <v>942</v>
      </c>
      <c r="C1030" s="2" t="s">
        <v>942</v>
      </c>
      <c r="DH1030" t="e">
        <v>#N/A</v>
      </c>
      <c r="DI1030" t="e">
        <v>#N/A</v>
      </c>
      <c r="DJ1030" t="e">
        <v>#N/A</v>
      </c>
      <c r="DK1030" t="e">
        <v>#N/A</v>
      </c>
      <c r="DL1030" t="e">
        <v>#N/A</v>
      </c>
      <c r="DM1030" t="e">
        <v>#N/A</v>
      </c>
      <c r="DN1030" t="e">
        <v>#N/A</v>
      </c>
      <c r="DO1030" t="e">
        <v>#N/A</v>
      </c>
      <c r="DP1030" t="e">
        <v>#N/A</v>
      </c>
      <c r="DQ1030" t="e">
        <v>#N/A</v>
      </c>
      <c r="DR1030" t="e">
        <v>#N/A</v>
      </c>
      <c r="DS1030" t="e">
        <v>#N/A</v>
      </c>
      <c r="DT1030" t="e">
        <v>#N/A</v>
      </c>
      <c r="DU1030" t="e">
        <v>#N/A</v>
      </c>
      <c r="DV1030" t="e">
        <v>#N/A</v>
      </c>
      <c r="DW1030" t="e">
        <v>#N/A</v>
      </c>
      <c r="DX1030" t="e">
        <v>#N/A</v>
      </c>
      <c r="DY1030" t="e">
        <v>#N/A</v>
      </c>
      <c r="DZ1030" t="e">
        <v>#N/A</v>
      </c>
      <c r="EA1030" t="e">
        <v>#N/A</v>
      </c>
      <c r="EB1030" t="e">
        <v>#N/A</v>
      </c>
      <c r="EC1030" t="e">
        <v>#N/A</v>
      </c>
    </row>
    <row r="1031" spans="1:133" customFormat="1" x14ac:dyDescent="0.25">
      <c r="A1031" t="s">
        <v>942</v>
      </c>
      <c r="B1031" t="s">
        <v>942</v>
      </c>
      <c r="C1031" s="2" t="s">
        <v>942</v>
      </c>
      <c r="DH1031" t="e">
        <v>#N/A</v>
      </c>
      <c r="DI1031" t="e">
        <v>#N/A</v>
      </c>
      <c r="DJ1031" t="e">
        <v>#N/A</v>
      </c>
      <c r="DK1031" t="e">
        <v>#N/A</v>
      </c>
      <c r="DL1031" t="e">
        <v>#N/A</v>
      </c>
      <c r="DM1031" t="e">
        <v>#N/A</v>
      </c>
      <c r="DN1031" t="e">
        <v>#N/A</v>
      </c>
      <c r="DO1031" t="e">
        <v>#N/A</v>
      </c>
      <c r="DP1031" t="e">
        <v>#N/A</v>
      </c>
      <c r="DQ1031" t="e">
        <v>#N/A</v>
      </c>
      <c r="DR1031" t="e">
        <v>#N/A</v>
      </c>
      <c r="DS1031" t="e">
        <v>#N/A</v>
      </c>
      <c r="DT1031" t="e">
        <v>#N/A</v>
      </c>
      <c r="DU1031" t="e">
        <v>#N/A</v>
      </c>
      <c r="DV1031" t="e">
        <v>#N/A</v>
      </c>
      <c r="DW1031" t="e">
        <v>#N/A</v>
      </c>
      <c r="DX1031" t="e">
        <v>#N/A</v>
      </c>
      <c r="DY1031" t="e">
        <v>#N/A</v>
      </c>
      <c r="DZ1031" t="e">
        <v>#N/A</v>
      </c>
      <c r="EA1031" t="e">
        <v>#N/A</v>
      </c>
      <c r="EB1031" t="e">
        <v>#N/A</v>
      </c>
      <c r="EC1031" t="e">
        <v>#N/A</v>
      </c>
    </row>
    <row r="1032" spans="1:133" customFormat="1" x14ac:dyDescent="0.25">
      <c r="A1032" t="s">
        <v>942</v>
      </c>
      <c r="B1032" t="s">
        <v>942</v>
      </c>
      <c r="C1032" s="2" t="s">
        <v>942</v>
      </c>
      <c r="DH1032" t="e">
        <v>#N/A</v>
      </c>
      <c r="DI1032" t="e">
        <v>#N/A</v>
      </c>
      <c r="DJ1032" t="e">
        <v>#N/A</v>
      </c>
      <c r="DK1032" t="e">
        <v>#N/A</v>
      </c>
      <c r="DL1032" t="e">
        <v>#N/A</v>
      </c>
      <c r="DM1032" t="e">
        <v>#N/A</v>
      </c>
      <c r="DN1032" t="e">
        <v>#N/A</v>
      </c>
      <c r="DO1032" t="e">
        <v>#N/A</v>
      </c>
      <c r="DP1032" t="e">
        <v>#N/A</v>
      </c>
      <c r="DQ1032" t="e">
        <v>#N/A</v>
      </c>
      <c r="DR1032" t="e">
        <v>#N/A</v>
      </c>
      <c r="DS1032" t="e">
        <v>#N/A</v>
      </c>
      <c r="DT1032" t="e">
        <v>#N/A</v>
      </c>
      <c r="DU1032" t="e">
        <v>#N/A</v>
      </c>
      <c r="DV1032" t="e">
        <v>#N/A</v>
      </c>
      <c r="DW1032" t="e">
        <v>#N/A</v>
      </c>
      <c r="DX1032" t="e">
        <v>#N/A</v>
      </c>
      <c r="DY1032" t="e">
        <v>#N/A</v>
      </c>
      <c r="DZ1032" t="e">
        <v>#N/A</v>
      </c>
      <c r="EA1032" t="e">
        <v>#N/A</v>
      </c>
      <c r="EB1032" t="e">
        <v>#N/A</v>
      </c>
      <c r="EC1032" t="e">
        <v>#N/A</v>
      </c>
    </row>
    <row r="1033" spans="1:133" customFormat="1" x14ac:dyDescent="0.25">
      <c r="A1033" t="s">
        <v>942</v>
      </c>
      <c r="B1033" t="s">
        <v>942</v>
      </c>
      <c r="C1033" s="2" t="s">
        <v>942</v>
      </c>
      <c r="DH1033" t="e">
        <v>#N/A</v>
      </c>
      <c r="DI1033" t="e">
        <v>#N/A</v>
      </c>
      <c r="DJ1033" t="e">
        <v>#N/A</v>
      </c>
      <c r="DK1033" t="e">
        <v>#N/A</v>
      </c>
      <c r="DL1033" t="e">
        <v>#N/A</v>
      </c>
      <c r="DM1033" t="e">
        <v>#N/A</v>
      </c>
      <c r="DN1033" t="e">
        <v>#N/A</v>
      </c>
      <c r="DO1033" t="e">
        <v>#N/A</v>
      </c>
      <c r="DP1033" t="e">
        <v>#N/A</v>
      </c>
      <c r="DQ1033" t="e">
        <v>#N/A</v>
      </c>
      <c r="DR1033" t="e">
        <v>#N/A</v>
      </c>
      <c r="DS1033" t="e">
        <v>#N/A</v>
      </c>
      <c r="DT1033" t="e">
        <v>#N/A</v>
      </c>
      <c r="DU1033" t="e">
        <v>#N/A</v>
      </c>
      <c r="DV1033" t="e">
        <v>#N/A</v>
      </c>
      <c r="DW1033" t="e">
        <v>#N/A</v>
      </c>
      <c r="DX1033" t="e">
        <v>#N/A</v>
      </c>
      <c r="DY1033" t="e">
        <v>#N/A</v>
      </c>
      <c r="DZ1033" t="e">
        <v>#N/A</v>
      </c>
      <c r="EA1033" t="e">
        <v>#N/A</v>
      </c>
      <c r="EB1033" t="e">
        <v>#N/A</v>
      </c>
      <c r="EC1033" t="e">
        <v>#N/A</v>
      </c>
    </row>
    <row r="1034" spans="1:133" customFormat="1" x14ac:dyDescent="0.25">
      <c r="A1034" t="s">
        <v>942</v>
      </c>
      <c r="B1034" t="s">
        <v>942</v>
      </c>
      <c r="C1034" s="2" t="s">
        <v>942</v>
      </c>
      <c r="DH1034" t="e">
        <v>#N/A</v>
      </c>
      <c r="DI1034" t="e">
        <v>#N/A</v>
      </c>
      <c r="DJ1034" t="e">
        <v>#N/A</v>
      </c>
      <c r="DK1034" t="e">
        <v>#N/A</v>
      </c>
      <c r="DL1034" t="e">
        <v>#N/A</v>
      </c>
      <c r="DM1034" t="e">
        <v>#N/A</v>
      </c>
      <c r="DN1034" t="e">
        <v>#N/A</v>
      </c>
      <c r="DO1034" t="e">
        <v>#N/A</v>
      </c>
      <c r="DP1034" t="e">
        <v>#N/A</v>
      </c>
      <c r="DQ1034" t="e">
        <v>#N/A</v>
      </c>
      <c r="DR1034" t="e">
        <v>#N/A</v>
      </c>
      <c r="DS1034" t="e">
        <v>#N/A</v>
      </c>
      <c r="DT1034" t="e">
        <v>#N/A</v>
      </c>
      <c r="DU1034" t="e">
        <v>#N/A</v>
      </c>
      <c r="DV1034" t="e">
        <v>#N/A</v>
      </c>
      <c r="DW1034" t="e">
        <v>#N/A</v>
      </c>
      <c r="DX1034" t="e">
        <v>#N/A</v>
      </c>
      <c r="DY1034" t="e">
        <v>#N/A</v>
      </c>
      <c r="DZ1034" t="e">
        <v>#N/A</v>
      </c>
      <c r="EA1034" t="e">
        <v>#N/A</v>
      </c>
      <c r="EB1034" t="e">
        <v>#N/A</v>
      </c>
      <c r="EC1034" t="e">
        <v>#N/A</v>
      </c>
    </row>
    <row r="1035" spans="1:133" customFormat="1" x14ac:dyDescent="0.25">
      <c r="A1035" t="s">
        <v>942</v>
      </c>
      <c r="B1035" t="s">
        <v>942</v>
      </c>
      <c r="C1035" s="2" t="s">
        <v>942</v>
      </c>
      <c r="DH1035" t="e">
        <v>#N/A</v>
      </c>
      <c r="DI1035" t="e">
        <v>#N/A</v>
      </c>
      <c r="DJ1035" t="e">
        <v>#N/A</v>
      </c>
      <c r="DK1035" t="e">
        <v>#N/A</v>
      </c>
      <c r="DL1035" t="e">
        <v>#N/A</v>
      </c>
      <c r="DM1035" t="e">
        <v>#N/A</v>
      </c>
      <c r="DN1035" t="e">
        <v>#N/A</v>
      </c>
      <c r="DO1035" t="e">
        <v>#N/A</v>
      </c>
      <c r="DP1035" t="e">
        <v>#N/A</v>
      </c>
      <c r="DQ1035" t="e">
        <v>#N/A</v>
      </c>
      <c r="DR1035" t="e">
        <v>#N/A</v>
      </c>
      <c r="DS1035" t="e">
        <v>#N/A</v>
      </c>
      <c r="DT1035" t="e">
        <v>#N/A</v>
      </c>
      <c r="DU1035" t="e">
        <v>#N/A</v>
      </c>
      <c r="DV1035" t="e">
        <v>#N/A</v>
      </c>
      <c r="DW1035" t="e">
        <v>#N/A</v>
      </c>
      <c r="DX1035" t="e">
        <v>#N/A</v>
      </c>
      <c r="DY1035" t="e">
        <v>#N/A</v>
      </c>
      <c r="DZ1035" t="e">
        <v>#N/A</v>
      </c>
      <c r="EA1035" t="e">
        <v>#N/A</v>
      </c>
      <c r="EB1035" t="e">
        <v>#N/A</v>
      </c>
      <c r="EC1035" t="e">
        <v>#N/A</v>
      </c>
    </row>
    <row r="1036" spans="1:133" customFormat="1" x14ac:dyDescent="0.25">
      <c r="A1036" t="s">
        <v>942</v>
      </c>
      <c r="B1036" t="s">
        <v>942</v>
      </c>
      <c r="C1036" s="2" t="s">
        <v>942</v>
      </c>
      <c r="DH1036" t="e">
        <v>#N/A</v>
      </c>
      <c r="DI1036" t="e">
        <v>#N/A</v>
      </c>
      <c r="DJ1036" t="e">
        <v>#N/A</v>
      </c>
      <c r="DK1036" t="e">
        <v>#N/A</v>
      </c>
      <c r="DL1036" t="e">
        <v>#N/A</v>
      </c>
      <c r="DM1036" t="e">
        <v>#N/A</v>
      </c>
      <c r="DN1036" t="e">
        <v>#N/A</v>
      </c>
      <c r="DO1036" t="e">
        <v>#N/A</v>
      </c>
      <c r="DP1036" t="e">
        <v>#N/A</v>
      </c>
      <c r="DQ1036" t="e">
        <v>#N/A</v>
      </c>
      <c r="DR1036" t="e">
        <v>#N/A</v>
      </c>
      <c r="DS1036" t="e">
        <v>#N/A</v>
      </c>
      <c r="DT1036" t="e">
        <v>#N/A</v>
      </c>
      <c r="DU1036" t="e">
        <v>#N/A</v>
      </c>
      <c r="DV1036" t="e">
        <v>#N/A</v>
      </c>
      <c r="DW1036" t="e">
        <v>#N/A</v>
      </c>
      <c r="DX1036" t="e">
        <v>#N/A</v>
      </c>
      <c r="DY1036" t="e">
        <v>#N/A</v>
      </c>
      <c r="DZ1036" t="e">
        <v>#N/A</v>
      </c>
      <c r="EA1036" t="e">
        <v>#N/A</v>
      </c>
      <c r="EB1036" t="e">
        <v>#N/A</v>
      </c>
      <c r="EC1036" t="e">
        <v>#N/A</v>
      </c>
    </row>
    <row r="1037" spans="1:133" customFormat="1" x14ac:dyDescent="0.25">
      <c r="A1037" t="s">
        <v>942</v>
      </c>
      <c r="B1037" t="s">
        <v>942</v>
      </c>
      <c r="C1037" s="2" t="s">
        <v>942</v>
      </c>
      <c r="DH1037" t="e">
        <v>#N/A</v>
      </c>
      <c r="DI1037" t="e">
        <v>#N/A</v>
      </c>
      <c r="DJ1037" t="e">
        <v>#N/A</v>
      </c>
      <c r="DK1037" t="e">
        <v>#N/A</v>
      </c>
      <c r="DL1037" t="e">
        <v>#N/A</v>
      </c>
      <c r="DM1037" t="e">
        <v>#N/A</v>
      </c>
      <c r="DN1037" t="e">
        <v>#N/A</v>
      </c>
      <c r="DO1037" t="e">
        <v>#N/A</v>
      </c>
      <c r="DP1037" t="e">
        <v>#N/A</v>
      </c>
      <c r="DQ1037" t="e">
        <v>#N/A</v>
      </c>
      <c r="DR1037" t="e">
        <v>#N/A</v>
      </c>
      <c r="DS1037" t="e">
        <v>#N/A</v>
      </c>
      <c r="DT1037" t="e">
        <v>#N/A</v>
      </c>
      <c r="DU1037" t="e">
        <v>#N/A</v>
      </c>
      <c r="DV1037" t="e">
        <v>#N/A</v>
      </c>
      <c r="DW1037" t="e">
        <v>#N/A</v>
      </c>
      <c r="DX1037" t="e">
        <v>#N/A</v>
      </c>
      <c r="DY1037" t="e">
        <v>#N/A</v>
      </c>
      <c r="DZ1037" t="e">
        <v>#N/A</v>
      </c>
      <c r="EA1037" t="e">
        <v>#N/A</v>
      </c>
      <c r="EB1037" t="e">
        <v>#N/A</v>
      </c>
      <c r="EC1037" t="e">
        <v>#N/A</v>
      </c>
    </row>
    <row r="1038" spans="1:133" customFormat="1" x14ac:dyDescent="0.25">
      <c r="A1038" t="s">
        <v>942</v>
      </c>
      <c r="B1038" t="s">
        <v>942</v>
      </c>
      <c r="C1038" s="2" t="s">
        <v>942</v>
      </c>
      <c r="DH1038" t="e">
        <v>#N/A</v>
      </c>
      <c r="DI1038" t="e">
        <v>#N/A</v>
      </c>
      <c r="DJ1038" t="e">
        <v>#N/A</v>
      </c>
      <c r="DK1038" t="e">
        <v>#N/A</v>
      </c>
      <c r="DL1038" t="e">
        <v>#N/A</v>
      </c>
      <c r="DM1038" t="e">
        <v>#N/A</v>
      </c>
      <c r="DN1038" t="e">
        <v>#N/A</v>
      </c>
      <c r="DO1038" t="e">
        <v>#N/A</v>
      </c>
      <c r="DP1038" t="e">
        <v>#N/A</v>
      </c>
      <c r="DQ1038" t="e">
        <v>#N/A</v>
      </c>
      <c r="DR1038" t="e">
        <v>#N/A</v>
      </c>
      <c r="DS1038" t="e">
        <v>#N/A</v>
      </c>
      <c r="DT1038" t="e">
        <v>#N/A</v>
      </c>
      <c r="DU1038" t="e">
        <v>#N/A</v>
      </c>
      <c r="DV1038" t="e">
        <v>#N/A</v>
      </c>
      <c r="DW1038" t="e">
        <v>#N/A</v>
      </c>
      <c r="DX1038" t="e">
        <v>#N/A</v>
      </c>
      <c r="DY1038" t="e">
        <v>#N/A</v>
      </c>
      <c r="DZ1038" t="e">
        <v>#N/A</v>
      </c>
      <c r="EA1038" t="e">
        <v>#N/A</v>
      </c>
      <c r="EB1038" t="e">
        <v>#N/A</v>
      </c>
      <c r="EC1038" t="e">
        <v>#N/A</v>
      </c>
    </row>
    <row r="1039" spans="1:133" customFormat="1" x14ac:dyDescent="0.25">
      <c r="A1039" t="s">
        <v>942</v>
      </c>
      <c r="B1039" t="s">
        <v>942</v>
      </c>
      <c r="C1039" s="2" t="s">
        <v>942</v>
      </c>
      <c r="DH1039" t="e">
        <v>#N/A</v>
      </c>
      <c r="DI1039" t="e">
        <v>#N/A</v>
      </c>
      <c r="DJ1039" t="e">
        <v>#N/A</v>
      </c>
      <c r="DK1039" t="e">
        <v>#N/A</v>
      </c>
      <c r="DL1039" t="e">
        <v>#N/A</v>
      </c>
      <c r="DM1039" t="e">
        <v>#N/A</v>
      </c>
      <c r="DN1039" t="e">
        <v>#N/A</v>
      </c>
      <c r="DO1039" t="e">
        <v>#N/A</v>
      </c>
      <c r="DP1039" t="e">
        <v>#N/A</v>
      </c>
      <c r="DQ1039" t="e">
        <v>#N/A</v>
      </c>
      <c r="DR1039" t="e">
        <v>#N/A</v>
      </c>
      <c r="DS1039" t="e">
        <v>#N/A</v>
      </c>
      <c r="DT1039" t="e">
        <v>#N/A</v>
      </c>
      <c r="DU1039" t="e">
        <v>#N/A</v>
      </c>
      <c r="DV1039" t="e">
        <v>#N/A</v>
      </c>
      <c r="DW1039" t="e">
        <v>#N/A</v>
      </c>
      <c r="DX1039" t="e">
        <v>#N/A</v>
      </c>
      <c r="DY1039" t="e">
        <v>#N/A</v>
      </c>
      <c r="DZ1039" t="e">
        <v>#N/A</v>
      </c>
      <c r="EA1039" t="e">
        <v>#N/A</v>
      </c>
      <c r="EB1039" t="e">
        <v>#N/A</v>
      </c>
      <c r="EC1039" t="e">
        <v>#N/A</v>
      </c>
    </row>
    <row r="1040" spans="1:133" customFormat="1" x14ac:dyDescent="0.25">
      <c r="A1040" t="s">
        <v>942</v>
      </c>
      <c r="B1040" t="s">
        <v>942</v>
      </c>
      <c r="C1040" s="2" t="s">
        <v>942</v>
      </c>
      <c r="DH1040" t="e">
        <v>#N/A</v>
      </c>
      <c r="DI1040" t="e">
        <v>#N/A</v>
      </c>
      <c r="DJ1040" t="e">
        <v>#N/A</v>
      </c>
      <c r="DK1040" t="e">
        <v>#N/A</v>
      </c>
      <c r="DL1040" t="e">
        <v>#N/A</v>
      </c>
      <c r="DM1040" t="e">
        <v>#N/A</v>
      </c>
      <c r="DN1040" t="e">
        <v>#N/A</v>
      </c>
      <c r="DO1040" t="e">
        <v>#N/A</v>
      </c>
      <c r="DP1040" t="e">
        <v>#N/A</v>
      </c>
      <c r="DQ1040" t="e">
        <v>#N/A</v>
      </c>
      <c r="DR1040" t="e">
        <v>#N/A</v>
      </c>
      <c r="DS1040" t="e">
        <v>#N/A</v>
      </c>
      <c r="DT1040" t="e">
        <v>#N/A</v>
      </c>
      <c r="DU1040" t="e">
        <v>#N/A</v>
      </c>
      <c r="DV1040" t="e">
        <v>#N/A</v>
      </c>
      <c r="DW1040" t="e">
        <v>#N/A</v>
      </c>
      <c r="DX1040" t="e">
        <v>#N/A</v>
      </c>
      <c r="DY1040" t="e">
        <v>#N/A</v>
      </c>
      <c r="DZ1040" t="e">
        <v>#N/A</v>
      </c>
      <c r="EA1040" t="e">
        <v>#N/A</v>
      </c>
      <c r="EB1040" t="e">
        <v>#N/A</v>
      </c>
      <c r="EC1040" t="e">
        <v>#N/A</v>
      </c>
    </row>
    <row r="1041" spans="1:133" customFormat="1" x14ac:dyDescent="0.25">
      <c r="A1041" t="s">
        <v>942</v>
      </c>
      <c r="B1041" t="s">
        <v>942</v>
      </c>
      <c r="C1041" s="2" t="s">
        <v>942</v>
      </c>
      <c r="DH1041" t="e">
        <v>#N/A</v>
      </c>
      <c r="DI1041" t="e">
        <v>#N/A</v>
      </c>
      <c r="DJ1041" t="e">
        <v>#N/A</v>
      </c>
      <c r="DK1041" t="e">
        <v>#N/A</v>
      </c>
      <c r="DL1041" t="e">
        <v>#N/A</v>
      </c>
      <c r="DM1041" t="e">
        <v>#N/A</v>
      </c>
      <c r="DN1041" t="e">
        <v>#N/A</v>
      </c>
      <c r="DO1041" t="e">
        <v>#N/A</v>
      </c>
      <c r="DP1041" t="e">
        <v>#N/A</v>
      </c>
      <c r="DQ1041" t="e">
        <v>#N/A</v>
      </c>
      <c r="DR1041" t="e">
        <v>#N/A</v>
      </c>
      <c r="DS1041" t="e">
        <v>#N/A</v>
      </c>
      <c r="DT1041" t="e">
        <v>#N/A</v>
      </c>
      <c r="DU1041" t="e">
        <v>#N/A</v>
      </c>
      <c r="DV1041" t="e">
        <v>#N/A</v>
      </c>
      <c r="DW1041" t="e">
        <v>#N/A</v>
      </c>
      <c r="DX1041" t="e">
        <v>#N/A</v>
      </c>
      <c r="DY1041" t="e">
        <v>#N/A</v>
      </c>
      <c r="DZ1041" t="e">
        <v>#N/A</v>
      </c>
      <c r="EA1041" t="e">
        <v>#N/A</v>
      </c>
      <c r="EB1041" t="e">
        <v>#N/A</v>
      </c>
      <c r="EC1041" t="e">
        <v>#N/A</v>
      </c>
    </row>
    <row r="1042" spans="1:133" customFormat="1" x14ac:dyDescent="0.25">
      <c r="A1042" t="s">
        <v>942</v>
      </c>
      <c r="B1042" t="s">
        <v>942</v>
      </c>
      <c r="C1042" s="2" t="s">
        <v>942</v>
      </c>
      <c r="DH1042" t="e">
        <v>#N/A</v>
      </c>
      <c r="DI1042" t="e">
        <v>#N/A</v>
      </c>
      <c r="DJ1042" t="e">
        <v>#N/A</v>
      </c>
      <c r="DK1042" t="e">
        <v>#N/A</v>
      </c>
      <c r="DL1042" t="e">
        <v>#N/A</v>
      </c>
      <c r="DM1042" t="e">
        <v>#N/A</v>
      </c>
      <c r="DN1042" t="e">
        <v>#N/A</v>
      </c>
      <c r="DO1042" t="e">
        <v>#N/A</v>
      </c>
      <c r="DP1042" t="e">
        <v>#N/A</v>
      </c>
      <c r="DQ1042" t="e">
        <v>#N/A</v>
      </c>
      <c r="DR1042" t="e">
        <v>#N/A</v>
      </c>
      <c r="DS1042" t="e">
        <v>#N/A</v>
      </c>
      <c r="DT1042" t="e">
        <v>#N/A</v>
      </c>
      <c r="DU1042" t="e">
        <v>#N/A</v>
      </c>
      <c r="DV1042" t="e">
        <v>#N/A</v>
      </c>
      <c r="DW1042" t="e">
        <v>#N/A</v>
      </c>
      <c r="DX1042" t="e">
        <v>#N/A</v>
      </c>
      <c r="DY1042" t="e">
        <v>#N/A</v>
      </c>
      <c r="DZ1042" t="e">
        <v>#N/A</v>
      </c>
      <c r="EA1042" t="e">
        <v>#N/A</v>
      </c>
      <c r="EB1042" t="e">
        <v>#N/A</v>
      </c>
      <c r="EC1042" t="e">
        <v>#N/A</v>
      </c>
    </row>
    <row r="1043" spans="1:133" customFormat="1" x14ac:dyDescent="0.25">
      <c r="A1043" t="s">
        <v>942</v>
      </c>
      <c r="B1043" t="s">
        <v>942</v>
      </c>
      <c r="C1043" s="2" t="s">
        <v>942</v>
      </c>
      <c r="DH1043" t="e">
        <v>#N/A</v>
      </c>
      <c r="DI1043" t="e">
        <v>#N/A</v>
      </c>
      <c r="DJ1043" t="e">
        <v>#N/A</v>
      </c>
      <c r="DK1043" t="e">
        <v>#N/A</v>
      </c>
      <c r="DL1043" t="e">
        <v>#N/A</v>
      </c>
      <c r="DM1043" t="e">
        <v>#N/A</v>
      </c>
      <c r="DN1043" t="e">
        <v>#N/A</v>
      </c>
      <c r="DO1043" t="e">
        <v>#N/A</v>
      </c>
      <c r="DP1043" t="e">
        <v>#N/A</v>
      </c>
      <c r="DQ1043" t="e">
        <v>#N/A</v>
      </c>
      <c r="DR1043" t="e">
        <v>#N/A</v>
      </c>
      <c r="DS1043" t="e">
        <v>#N/A</v>
      </c>
      <c r="DT1043" t="e">
        <v>#N/A</v>
      </c>
      <c r="DU1043" t="e">
        <v>#N/A</v>
      </c>
      <c r="DV1043" t="e">
        <v>#N/A</v>
      </c>
      <c r="DW1043" t="e">
        <v>#N/A</v>
      </c>
      <c r="DX1043" t="e">
        <v>#N/A</v>
      </c>
      <c r="DY1043" t="e">
        <v>#N/A</v>
      </c>
      <c r="DZ1043" t="e">
        <v>#N/A</v>
      </c>
      <c r="EA1043" t="e">
        <v>#N/A</v>
      </c>
      <c r="EB1043" t="e">
        <v>#N/A</v>
      </c>
      <c r="EC1043" t="e">
        <v>#N/A</v>
      </c>
    </row>
    <row r="1044" spans="1:133" customFormat="1" x14ac:dyDescent="0.25">
      <c r="A1044" t="s">
        <v>942</v>
      </c>
      <c r="B1044" t="s">
        <v>942</v>
      </c>
      <c r="C1044" s="2" t="s">
        <v>942</v>
      </c>
      <c r="DH1044" t="e">
        <v>#N/A</v>
      </c>
      <c r="DI1044" t="e">
        <v>#N/A</v>
      </c>
      <c r="DJ1044" t="e">
        <v>#N/A</v>
      </c>
      <c r="DK1044" t="e">
        <v>#N/A</v>
      </c>
      <c r="DL1044" t="e">
        <v>#N/A</v>
      </c>
      <c r="DM1044" t="e">
        <v>#N/A</v>
      </c>
      <c r="DN1044" t="e">
        <v>#N/A</v>
      </c>
      <c r="DO1044" t="e">
        <v>#N/A</v>
      </c>
      <c r="DP1044" t="e">
        <v>#N/A</v>
      </c>
      <c r="DQ1044" t="e">
        <v>#N/A</v>
      </c>
      <c r="DR1044" t="e">
        <v>#N/A</v>
      </c>
      <c r="DS1044" t="e">
        <v>#N/A</v>
      </c>
      <c r="DT1044" t="e">
        <v>#N/A</v>
      </c>
      <c r="DU1044" t="e">
        <v>#N/A</v>
      </c>
      <c r="DV1044" t="e">
        <v>#N/A</v>
      </c>
      <c r="DW1044" t="e">
        <v>#N/A</v>
      </c>
      <c r="DX1044" t="e">
        <v>#N/A</v>
      </c>
      <c r="DY1044" t="e">
        <v>#N/A</v>
      </c>
      <c r="DZ1044" t="e">
        <v>#N/A</v>
      </c>
      <c r="EA1044" t="e">
        <v>#N/A</v>
      </c>
      <c r="EB1044" t="e">
        <v>#N/A</v>
      </c>
      <c r="EC1044" t="e">
        <v>#N/A</v>
      </c>
    </row>
    <row r="1045" spans="1:133" customFormat="1" x14ac:dyDescent="0.25">
      <c r="A1045" t="s">
        <v>942</v>
      </c>
      <c r="B1045" t="s">
        <v>942</v>
      </c>
      <c r="C1045" s="2" t="s">
        <v>942</v>
      </c>
      <c r="DH1045" t="e">
        <v>#N/A</v>
      </c>
      <c r="DI1045" t="e">
        <v>#N/A</v>
      </c>
      <c r="DJ1045" t="e">
        <v>#N/A</v>
      </c>
      <c r="DK1045" t="e">
        <v>#N/A</v>
      </c>
      <c r="DL1045" t="e">
        <v>#N/A</v>
      </c>
      <c r="DM1045" t="e">
        <v>#N/A</v>
      </c>
      <c r="DN1045" t="e">
        <v>#N/A</v>
      </c>
      <c r="DO1045" t="e">
        <v>#N/A</v>
      </c>
      <c r="DP1045" t="e">
        <v>#N/A</v>
      </c>
      <c r="DQ1045" t="e">
        <v>#N/A</v>
      </c>
      <c r="DR1045" t="e">
        <v>#N/A</v>
      </c>
      <c r="DS1045" t="e">
        <v>#N/A</v>
      </c>
      <c r="DT1045" t="e">
        <v>#N/A</v>
      </c>
      <c r="DU1045" t="e">
        <v>#N/A</v>
      </c>
      <c r="DV1045" t="e">
        <v>#N/A</v>
      </c>
      <c r="DW1045" t="e">
        <v>#N/A</v>
      </c>
      <c r="DX1045" t="e">
        <v>#N/A</v>
      </c>
      <c r="DY1045" t="e">
        <v>#N/A</v>
      </c>
      <c r="DZ1045" t="e">
        <v>#N/A</v>
      </c>
      <c r="EA1045" t="e">
        <v>#N/A</v>
      </c>
      <c r="EB1045" t="e">
        <v>#N/A</v>
      </c>
      <c r="EC1045" t="e">
        <v>#N/A</v>
      </c>
    </row>
    <row r="1046" spans="1:133" customFormat="1" x14ac:dyDescent="0.25">
      <c r="A1046" t="s">
        <v>942</v>
      </c>
      <c r="B1046" t="s">
        <v>942</v>
      </c>
      <c r="C1046" s="2" t="s">
        <v>942</v>
      </c>
      <c r="DH1046" t="e">
        <v>#N/A</v>
      </c>
      <c r="DI1046" t="e">
        <v>#N/A</v>
      </c>
      <c r="DJ1046" t="e">
        <v>#N/A</v>
      </c>
      <c r="DK1046" t="e">
        <v>#N/A</v>
      </c>
      <c r="DL1046" t="e">
        <v>#N/A</v>
      </c>
      <c r="DM1046" t="e">
        <v>#N/A</v>
      </c>
      <c r="DN1046" t="e">
        <v>#N/A</v>
      </c>
      <c r="DO1046" t="e">
        <v>#N/A</v>
      </c>
      <c r="DP1046" t="e">
        <v>#N/A</v>
      </c>
      <c r="DQ1046" t="e">
        <v>#N/A</v>
      </c>
      <c r="DR1046" t="e">
        <v>#N/A</v>
      </c>
      <c r="DS1046" t="e">
        <v>#N/A</v>
      </c>
      <c r="DT1046" t="e">
        <v>#N/A</v>
      </c>
      <c r="DU1046" t="e">
        <v>#N/A</v>
      </c>
      <c r="DV1046" t="e">
        <v>#N/A</v>
      </c>
      <c r="DW1046" t="e">
        <v>#N/A</v>
      </c>
      <c r="DX1046" t="e">
        <v>#N/A</v>
      </c>
      <c r="DY1046" t="e">
        <v>#N/A</v>
      </c>
      <c r="DZ1046" t="e">
        <v>#N/A</v>
      </c>
      <c r="EA1046" t="e">
        <v>#N/A</v>
      </c>
      <c r="EB1046" t="e">
        <v>#N/A</v>
      </c>
      <c r="EC1046" t="e">
        <v>#N/A</v>
      </c>
    </row>
    <row r="1047" spans="1:133" customFormat="1" x14ac:dyDescent="0.25">
      <c r="A1047" t="s">
        <v>942</v>
      </c>
      <c r="B1047" t="s">
        <v>942</v>
      </c>
      <c r="C1047" s="2" t="s">
        <v>942</v>
      </c>
      <c r="DH1047" t="e">
        <v>#N/A</v>
      </c>
      <c r="DI1047" t="e">
        <v>#N/A</v>
      </c>
      <c r="DJ1047" t="e">
        <v>#N/A</v>
      </c>
      <c r="DK1047" t="e">
        <v>#N/A</v>
      </c>
      <c r="DL1047" t="e">
        <v>#N/A</v>
      </c>
      <c r="DM1047" t="e">
        <v>#N/A</v>
      </c>
      <c r="DN1047" t="e">
        <v>#N/A</v>
      </c>
      <c r="DO1047" t="e">
        <v>#N/A</v>
      </c>
      <c r="DP1047" t="e">
        <v>#N/A</v>
      </c>
      <c r="DQ1047" t="e">
        <v>#N/A</v>
      </c>
      <c r="DR1047" t="e">
        <v>#N/A</v>
      </c>
      <c r="DS1047" t="e">
        <v>#N/A</v>
      </c>
      <c r="DT1047" t="e">
        <v>#N/A</v>
      </c>
      <c r="DU1047" t="e">
        <v>#N/A</v>
      </c>
      <c r="DV1047" t="e">
        <v>#N/A</v>
      </c>
      <c r="DW1047" t="e">
        <v>#N/A</v>
      </c>
      <c r="DX1047" t="e">
        <v>#N/A</v>
      </c>
      <c r="DY1047" t="e">
        <v>#N/A</v>
      </c>
      <c r="DZ1047" t="e">
        <v>#N/A</v>
      </c>
      <c r="EA1047" t="e">
        <v>#N/A</v>
      </c>
      <c r="EB1047" t="e">
        <v>#N/A</v>
      </c>
      <c r="EC1047" t="e">
        <v>#N/A</v>
      </c>
    </row>
    <row r="1048" spans="1:133" customFormat="1" x14ac:dyDescent="0.25">
      <c r="A1048" t="s">
        <v>942</v>
      </c>
      <c r="B1048" t="s">
        <v>942</v>
      </c>
      <c r="C1048" s="2" t="s">
        <v>942</v>
      </c>
      <c r="DH1048" t="e">
        <v>#N/A</v>
      </c>
      <c r="DI1048" t="e">
        <v>#N/A</v>
      </c>
      <c r="DJ1048" t="e">
        <v>#N/A</v>
      </c>
      <c r="DK1048" t="e">
        <v>#N/A</v>
      </c>
      <c r="DL1048" t="e">
        <v>#N/A</v>
      </c>
      <c r="DM1048" t="e">
        <v>#N/A</v>
      </c>
      <c r="DN1048" t="e">
        <v>#N/A</v>
      </c>
      <c r="DO1048" t="e">
        <v>#N/A</v>
      </c>
      <c r="DP1048" t="e">
        <v>#N/A</v>
      </c>
      <c r="DQ1048" t="e">
        <v>#N/A</v>
      </c>
      <c r="DR1048" t="e">
        <v>#N/A</v>
      </c>
      <c r="DS1048" t="e">
        <v>#N/A</v>
      </c>
      <c r="DT1048" t="e">
        <v>#N/A</v>
      </c>
      <c r="DU1048" t="e">
        <v>#N/A</v>
      </c>
      <c r="DV1048" t="e">
        <v>#N/A</v>
      </c>
      <c r="DW1048" t="e">
        <v>#N/A</v>
      </c>
      <c r="DX1048" t="e">
        <v>#N/A</v>
      </c>
      <c r="DY1048" t="e">
        <v>#N/A</v>
      </c>
      <c r="DZ1048" t="e">
        <v>#N/A</v>
      </c>
      <c r="EA1048" t="e">
        <v>#N/A</v>
      </c>
      <c r="EB1048" t="e">
        <v>#N/A</v>
      </c>
      <c r="EC1048" t="e">
        <v>#N/A</v>
      </c>
    </row>
  </sheetData>
  <autoFilter ref="A1:DG603" xr:uid="{00000000-0009-0000-0000-000009000000}"/>
  <conditionalFormatting sqref="B2 N2 P2:R2 U2:Z2 AH2:AZ2 AB2:AE2 D2:L2">
    <cfRule type="duplicateValues" dxfId="8" priority="164"/>
  </conditionalFormatting>
  <conditionalFormatting sqref="M2">
    <cfRule type="duplicateValues" dxfId="7" priority="18"/>
  </conditionalFormatting>
  <conditionalFormatting sqref="O2">
    <cfRule type="duplicateValues" dxfId="6" priority="17"/>
  </conditionalFormatting>
  <conditionalFormatting sqref="S2">
    <cfRule type="duplicateValues" dxfId="5" priority="16"/>
  </conditionalFormatting>
  <conditionalFormatting sqref="AA2">
    <cfRule type="duplicateValues" dxfId="4" priority="11"/>
  </conditionalFormatting>
  <conditionalFormatting sqref="AF2">
    <cfRule type="duplicateValues" dxfId="3" priority="12"/>
  </conditionalFormatting>
  <conditionalFormatting sqref="AG2">
    <cfRule type="duplicateValues" dxfId="2" priority="10"/>
  </conditionalFormatting>
  <conditionalFormatting sqref="BA2">
    <cfRule type="duplicateValues" dxfId="1" priority="14"/>
  </conditionalFormatting>
  <conditionalFormatting sqref="BB2:BB603 BC270">
    <cfRule type="duplicateValues" dxfId="0" priority="1"/>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dimension ref="A1:J291"/>
  <sheetViews>
    <sheetView workbookViewId="0">
      <selection activeCell="D241" sqref="D241"/>
    </sheetView>
  </sheetViews>
  <sheetFormatPr defaultColWidth="9.140625" defaultRowHeight="12.75" x14ac:dyDescent="0.2"/>
  <cols>
    <col min="1" max="1" width="9.140625" style="13"/>
    <col min="2" max="2" width="52.42578125" style="13" bestFit="1" customWidth="1"/>
    <col min="3" max="3" width="40.42578125" style="13" customWidth="1"/>
    <col min="4" max="10" width="19.85546875" style="13" customWidth="1"/>
    <col min="11" max="16384" width="9.140625" style="13"/>
  </cols>
  <sheetData>
    <row r="1" spans="1:10" s="12" customFormat="1" ht="15" x14ac:dyDescent="0.25">
      <c r="B1" s="10" t="s">
        <v>318</v>
      </c>
      <c r="C1" s="10"/>
      <c r="D1" s="10" t="s">
        <v>319</v>
      </c>
      <c r="E1" s="10" t="s">
        <v>320</v>
      </c>
      <c r="F1" s="10" t="s">
        <v>321</v>
      </c>
      <c r="G1" s="10" t="s">
        <v>322</v>
      </c>
      <c r="H1" s="10" t="s">
        <v>323</v>
      </c>
      <c r="I1" s="10" t="s">
        <v>324</v>
      </c>
      <c r="J1" s="10" t="s">
        <v>325</v>
      </c>
    </row>
    <row r="2" spans="1:10" ht="15" x14ac:dyDescent="0.25">
      <c r="A2" s="13">
        <v>0</v>
      </c>
      <c r="B2" t="s">
        <v>1637</v>
      </c>
      <c r="C2" t="s">
        <v>5</v>
      </c>
      <c r="D2" t="s">
        <v>82</v>
      </c>
      <c r="E2" t="s">
        <v>201</v>
      </c>
      <c r="F2" t="s">
        <v>116</v>
      </c>
      <c r="G2" t="s">
        <v>214</v>
      </c>
      <c r="H2" t="s">
        <v>277</v>
      </c>
      <c r="I2" t="s">
        <v>86</v>
      </c>
      <c r="J2" t="s">
        <v>177</v>
      </c>
    </row>
    <row r="3" spans="1:10" ht="15" x14ac:dyDescent="0.25">
      <c r="A3" s="13">
        <v>1</v>
      </c>
      <c r="B3" t="s">
        <v>1638</v>
      </c>
      <c r="C3" t="s">
        <v>6</v>
      </c>
      <c r="D3" t="s">
        <v>146</v>
      </c>
      <c r="E3" t="s">
        <v>53</v>
      </c>
      <c r="F3" t="s">
        <v>167</v>
      </c>
      <c r="G3" t="s">
        <v>266</v>
      </c>
      <c r="H3" t="s">
        <v>256</v>
      </c>
      <c r="I3" t="s">
        <v>235</v>
      </c>
      <c r="J3" t="s">
        <v>179</v>
      </c>
    </row>
    <row r="4" spans="1:10" ht="15" x14ac:dyDescent="0.25">
      <c r="A4" s="13">
        <v>2</v>
      </c>
      <c r="B4" t="s">
        <v>1639</v>
      </c>
      <c r="C4" t="s">
        <v>7</v>
      </c>
      <c r="D4" t="s">
        <v>189</v>
      </c>
      <c r="E4" t="s">
        <v>90</v>
      </c>
      <c r="F4" t="s">
        <v>27</v>
      </c>
      <c r="G4" t="s">
        <v>106</v>
      </c>
      <c r="H4" t="s">
        <v>63</v>
      </c>
      <c r="I4" t="s">
        <v>190</v>
      </c>
      <c r="J4" t="s">
        <v>227</v>
      </c>
    </row>
    <row r="5" spans="1:10" ht="15" x14ac:dyDescent="0.25">
      <c r="A5" s="13">
        <v>3</v>
      </c>
      <c r="B5" t="s">
        <v>1640</v>
      </c>
      <c r="C5" t="s">
        <v>8</v>
      </c>
      <c r="D5" t="s">
        <v>54</v>
      </c>
      <c r="E5" t="s">
        <v>220</v>
      </c>
      <c r="F5" t="s">
        <v>149</v>
      </c>
      <c r="G5" t="s">
        <v>292</v>
      </c>
      <c r="H5" t="s">
        <v>50</v>
      </c>
      <c r="I5" t="s">
        <v>114</v>
      </c>
      <c r="J5" t="s">
        <v>264</v>
      </c>
    </row>
    <row r="6" spans="1:10" ht="15" x14ac:dyDescent="0.25">
      <c r="A6" s="13">
        <v>4</v>
      </c>
      <c r="B6" t="s">
        <v>1641</v>
      </c>
      <c r="C6" t="s">
        <v>9</v>
      </c>
      <c r="D6" t="s">
        <v>247</v>
      </c>
      <c r="E6" t="s">
        <v>153</v>
      </c>
      <c r="F6" t="s">
        <v>259</v>
      </c>
      <c r="G6" t="s">
        <v>172</v>
      </c>
      <c r="H6" t="s">
        <v>211</v>
      </c>
      <c r="I6" t="s">
        <v>13</v>
      </c>
      <c r="J6" t="s">
        <v>137</v>
      </c>
    </row>
    <row r="7" spans="1:10" ht="15" x14ac:dyDescent="0.25">
      <c r="A7" s="13">
        <v>5</v>
      </c>
      <c r="B7" t="s">
        <v>1642</v>
      </c>
      <c r="C7" t="s">
        <v>10</v>
      </c>
      <c r="D7" t="s">
        <v>17</v>
      </c>
      <c r="E7" t="s">
        <v>199</v>
      </c>
      <c r="F7" t="s">
        <v>34</v>
      </c>
      <c r="G7" t="s">
        <v>276</v>
      </c>
      <c r="H7" t="s">
        <v>293</v>
      </c>
      <c r="I7" t="s">
        <v>294</v>
      </c>
      <c r="J7" t="s">
        <v>176</v>
      </c>
    </row>
    <row r="8" spans="1:10" ht="15" x14ac:dyDescent="0.25">
      <c r="A8" s="13">
        <v>6</v>
      </c>
      <c r="B8" t="s">
        <v>1643</v>
      </c>
      <c r="C8" t="s">
        <v>11</v>
      </c>
      <c r="D8" t="s">
        <v>151</v>
      </c>
      <c r="E8" t="s">
        <v>83</v>
      </c>
      <c r="F8" t="s">
        <v>183</v>
      </c>
      <c r="G8" t="s">
        <v>28</v>
      </c>
      <c r="H8" t="s">
        <v>16</v>
      </c>
      <c r="I8" t="s">
        <v>258</v>
      </c>
      <c r="J8" t="s">
        <v>92</v>
      </c>
    </row>
    <row r="9" spans="1:10" ht="15" x14ac:dyDescent="0.25">
      <c r="A9" s="13">
        <v>7</v>
      </c>
      <c r="B9" t="s">
        <v>1644</v>
      </c>
      <c r="C9" t="s">
        <v>12</v>
      </c>
      <c r="D9" t="s">
        <v>175</v>
      </c>
      <c r="E9" t="s">
        <v>80</v>
      </c>
      <c r="F9" t="s">
        <v>223</v>
      </c>
      <c r="G9" t="s">
        <v>110</v>
      </c>
      <c r="H9" t="s">
        <v>122</v>
      </c>
      <c r="I9" t="s">
        <v>219</v>
      </c>
      <c r="J9" t="s">
        <v>21</v>
      </c>
    </row>
    <row r="10" spans="1:10" ht="15" x14ac:dyDescent="0.25">
      <c r="A10" s="13">
        <v>8</v>
      </c>
      <c r="B10" t="s">
        <v>1645</v>
      </c>
      <c r="C10" t="s">
        <v>13</v>
      </c>
      <c r="D10" t="s">
        <v>247</v>
      </c>
      <c r="E10" t="s">
        <v>153</v>
      </c>
      <c r="F10" t="s">
        <v>172</v>
      </c>
      <c r="G10" t="s">
        <v>35</v>
      </c>
      <c r="H10" t="s">
        <v>211</v>
      </c>
      <c r="I10" t="s">
        <v>9</v>
      </c>
      <c r="J10" t="s">
        <v>137</v>
      </c>
    </row>
    <row r="11" spans="1:10" ht="15" x14ac:dyDescent="0.25">
      <c r="A11" s="13">
        <v>9</v>
      </c>
      <c r="B11" t="s">
        <v>1646</v>
      </c>
      <c r="C11" t="s">
        <v>14</v>
      </c>
      <c r="D11" t="s">
        <v>291</v>
      </c>
      <c r="E11" t="s">
        <v>234</v>
      </c>
      <c r="F11" t="s">
        <v>259</v>
      </c>
      <c r="G11" t="s">
        <v>271</v>
      </c>
      <c r="H11" t="s">
        <v>142</v>
      </c>
      <c r="I11" t="s">
        <v>134</v>
      </c>
      <c r="J11" t="s">
        <v>85</v>
      </c>
    </row>
    <row r="12" spans="1:10" ht="15" x14ac:dyDescent="0.25">
      <c r="A12" s="13">
        <v>10</v>
      </c>
      <c r="B12" t="s">
        <v>1647</v>
      </c>
      <c r="C12" t="s">
        <v>15</v>
      </c>
      <c r="D12" t="s">
        <v>248</v>
      </c>
      <c r="E12" t="s">
        <v>47</v>
      </c>
      <c r="F12" t="s">
        <v>83</v>
      </c>
      <c r="G12" t="s">
        <v>280</v>
      </c>
      <c r="H12" t="s">
        <v>273</v>
      </c>
      <c r="I12" t="s">
        <v>84</v>
      </c>
      <c r="J12" t="s">
        <v>141</v>
      </c>
    </row>
    <row r="13" spans="1:10" ht="15" x14ac:dyDescent="0.25">
      <c r="A13" s="13">
        <v>11</v>
      </c>
      <c r="B13" t="s">
        <v>1648</v>
      </c>
      <c r="C13" t="s">
        <v>16</v>
      </c>
      <c r="D13" t="s">
        <v>151</v>
      </c>
      <c r="E13" t="s">
        <v>83</v>
      </c>
      <c r="F13" t="s">
        <v>183</v>
      </c>
      <c r="G13" t="s">
        <v>280</v>
      </c>
      <c r="H13" t="s">
        <v>28</v>
      </c>
      <c r="I13" t="s">
        <v>258</v>
      </c>
      <c r="J13" t="s">
        <v>11</v>
      </c>
    </row>
    <row r="14" spans="1:10" ht="15" x14ac:dyDescent="0.25">
      <c r="A14" s="13">
        <v>12</v>
      </c>
      <c r="B14" t="s">
        <v>1649</v>
      </c>
      <c r="C14" t="s">
        <v>17</v>
      </c>
      <c r="D14" t="s">
        <v>22</v>
      </c>
      <c r="E14" t="s">
        <v>132</v>
      </c>
      <c r="F14" t="s">
        <v>180</v>
      </c>
      <c r="G14" t="s">
        <v>208</v>
      </c>
      <c r="H14" t="s">
        <v>205</v>
      </c>
      <c r="I14" t="s">
        <v>276</v>
      </c>
      <c r="J14" t="s">
        <v>92</v>
      </c>
    </row>
    <row r="15" spans="1:10" ht="15" x14ac:dyDescent="0.25">
      <c r="A15" s="13">
        <v>13</v>
      </c>
      <c r="B15" t="s">
        <v>1650</v>
      </c>
      <c r="C15" t="s">
        <v>18</v>
      </c>
      <c r="D15" t="s">
        <v>213</v>
      </c>
      <c r="E15" t="s">
        <v>201</v>
      </c>
      <c r="F15" t="s">
        <v>29</v>
      </c>
      <c r="G15" t="s">
        <v>116</v>
      </c>
      <c r="H15" t="s">
        <v>214</v>
      </c>
      <c r="I15" t="s">
        <v>277</v>
      </c>
      <c r="J15" t="s">
        <v>69</v>
      </c>
    </row>
    <row r="16" spans="1:10" ht="15" x14ac:dyDescent="0.25">
      <c r="A16" s="13">
        <v>14</v>
      </c>
      <c r="B16" t="s">
        <v>1651</v>
      </c>
      <c r="C16" t="s">
        <v>19</v>
      </c>
      <c r="D16" t="s">
        <v>257</v>
      </c>
      <c r="E16" t="s">
        <v>130</v>
      </c>
      <c r="F16" t="s">
        <v>173</v>
      </c>
      <c r="G16" t="s">
        <v>182</v>
      </c>
      <c r="H16" t="s">
        <v>99</v>
      </c>
      <c r="I16" t="s">
        <v>128</v>
      </c>
      <c r="J16" t="s">
        <v>117</v>
      </c>
    </row>
    <row r="17" spans="1:10" ht="15" x14ac:dyDescent="0.25">
      <c r="A17" s="13">
        <v>15</v>
      </c>
      <c r="B17" t="s">
        <v>1652</v>
      </c>
      <c r="C17" t="s">
        <v>20</v>
      </c>
      <c r="D17" t="s">
        <v>249</v>
      </c>
      <c r="E17" t="s">
        <v>213</v>
      </c>
      <c r="F17" t="s">
        <v>193</v>
      </c>
      <c r="G17" t="s">
        <v>127</v>
      </c>
      <c r="H17" t="s">
        <v>69</v>
      </c>
      <c r="I17" t="s">
        <v>121</v>
      </c>
      <c r="J17" t="s">
        <v>274</v>
      </c>
    </row>
    <row r="18" spans="1:10" ht="15" x14ac:dyDescent="0.25">
      <c r="A18" s="13">
        <v>16</v>
      </c>
      <c r="B18" t="s">
        <v>1653</v>
      </c>
      <c r="C18" t="s">
        <v>21</v>
      </c>
      <c r="D18" t="s">
        <v>163</v>
      </c>
      <c r="E18" t="s">
        <v>110</v>
      </c>
      <c r="F18" t="s">
        <v>12</v>
      </c>
      <c r="G18" t="s">
        <v>147</v>
      </c>
      <c r="H18" t="s">
        <v>14</v>
      </c>
      <c r="I18" t="s">
        <v>134</v>
      </c>
      <c r="J18" t="s">
        <v>219</v>
      </c>
    </row>
    <row r="19" spans="1:10" ht="15" x14ac:dyDescent="0.25">
      <c r="A19" s="13">
        <v>17</v>
      </c>
      <c r="B19" t="s">
        <v>1654</v>
      </c>
      <c r="C19" t="s">
        <v>22</v>
      </c>
      <c r="D19" t="s">
        <v>231</v>
      </c>
      <c r="E19" t="s">
        <v>132</v>
      </c>
      <c r="F19" t="s">
        <v>183</v>
      </c>
      <c r="G19" t="s">
        <v>180</v>
      </c>
      <c r="H19" t="s">
        <v>208</v>
      </c>
      <c r="I19" t="s">
        <v>11</v>
      </c>
      <c r="J19" t="s">
        <v>92</v>
      </c>
    </row>
    <row r="20" spans="1:10" ht="15" x14ac:dyDescent="0.25">
      <c r="A20" s="13">
        <v>18</v>
      </c>
      <c r="B20" t="s">
        <v>1655</v>
      </c>
      <c r="C20" t="s">
        <v>23</v>
      </c>
      <c r="D20" t="s">
        <v>39</v>
      </c>
      <c r="E20" t="s">
        <v>206</v>
      </c>
      <c r="F20" t="s">
        <v>256</v>
      </c>
      <c r="G20" t="s">
        <v>119</v>
      </c>
      <c r="H20" t="s">
        <v>235</v>
      </c>
      <c r="I20" t="s">
        <v>115</v>
      </c>
      <c r="J20" t="s">
        <v>194</v>
      </c>
    </row>
    <row r="21" spans="1:10" ht="15" x14ac:dyDescent="0.25">
      <c r="A21" s="13">
        <v>19</v>
      </c>
      <c r="B21" t="s">
        <v>1656</v>
      </c>
      <c r="C21" t="s">
        <v>24</v>
      </c>
      <c r="D21" t="s">
        <v>40</v>
      </c>
      <c r="E21" t="s">
        <v>160</v>
      </c>
      <c r="F21" t="s">
        <v>269</v>
      </c>
      <c r="G21" t="s">
        <v>68</v>
      </c>
      <c r="H21" t="s">
        <v>101</v>
      </c>
      <c r="I21" t="s">
        <v>61</v>
      </c>
      <c r="J21" t="s">
        <v>210</v>
      </c>
    </row>
    <row r="22" spans="1:10" ht="15" x14ac:dyDescent="0.25">
      <c r="A22" s="13">
        <v>20</v>
      </c>
      <c r="B22" t="s">
        <v>1657</v>
      </c>
      <c r="C22" t="s">
        <v>25</v>
      </c>
      <c r="D22" t="s">
        <v>93</v>
      </c>
      <c r="E22" t="s">
        <v>78</v>
      </c>
      <c r="F22" t="s">
        <v>70</v>
      </c>
      <c r="G22" t="s">
        <v>197</v>
      </c>
      <c r="H22" t="s">
        <v>221</v>
      </c>
      <c r="I22" t="s">
        <v>209</v>
      </c>
      <c r="J22" t="s">
        <v>198</v>
      </c>
    </row>
    <row r="23" spans="1:10" ht="15" x14ac:dyDescent="0.25">
      <c r="A23" s="13">
        <v>21</v>
      </c>
      <c r="B23" t="s">
        <v>1658</v>
      </c>
      <c r="C23" t="s">
        <v>26</v>
      </c>
      <c r="D23" t="s">
        <v>278</v>
      </c>
      <c r="E23" t="s">
        <v>150</v>
      </c>
      <c r="F23" t="s">
        <v>58</v>
      </c>
      <c r="G23" t="s">
        <v>42</v>
      </c>
      <c r="H23" t="s">
        <v>240</v>
      </c>
      <c r="I23" t="s">
        <v>156</v>
      </c>
      <c r="J23" t="s">
        <v>195</v>
      </c>
    </row>
    <row r="24" spans="1:10" ht="15" x14ac:dyDescent="0.25">
      <c r="A24" s="13">
        <v>22</v>
      </c>
      <c r="B24" t="s">
        <v>1659</v>
      </c>
      <c r="C24" t="s">
        <v>27</v>
      </c>
      <c r="D24" t="s">
        <v>281</v>
      </c>
      <c r="E24" t="s">
        <v>90</v>
      </c>
      <c r="F24" t="s">
        <v>215</v>
      </c>
      <c r="G24" t="s">
        <v>63</v>
      </c>
      <c r="H24" t="s">
        <v>207</v>
      </c>
      <c r="I24" t="s">
        <v>103</v>
      </c>
      <c r="J24" t="s">
        <v>52</v>
      </c>
    </row>
    <row r="25" spans="1:10" ht="15" x14ac:dyDescent="0.25">
      <c r="A25" s="13">
        <v>23</v>
      </c>
      <c r="B25" t="s">
        <v>1660</v>
      </c>
      <c r="C25" t="s">
        <v>28</v>
      </c>
      <c r="D25" t="s">
        <v>151</v>
      </c>
      <c r="E25" t="s">
        <v>83</v>
      </c>
      <c r="F25" t="s">
        <v>183</v>
      </c>
      <c r="G25" t="s">
        <v>280</v>
      </c>
      <c r="H25" t="s">
        <v>16</v>
      </c>
      <c r="I25" t="s">
        <v>258</v>
      </c>
      <c r="J25" t="s">
        <v>11</v>
      </c>
    </row>
    <row r="26" spans="1:10" ht="15" x14ac:dyDescent="0.25">
      <c r="A26" s="13">
        <v>24</v>
      </c>
      <c r="B26" t="s">
        <v>1661</v>
      </c>
      <c r="C26" t="s">
        <v>29</v>
      </c>
      <c r="D26" t="s">
        <v>249</v>
      </c>
      <c r="E26" t="s">
        <v>213</v>
      </c>
      <c r="F26" t="s">
        <v>201</v>
      </c>
      <c r="G26" t="s">
        <v>18</v>
      </c>
      <c r="H26" t="s">
        <v>193</v>
      </c>
      <c r="I26" t="s">
        <v>277</v>
      </c>
      <c r="J26" t="s">
        <v>69</v>
      </c>
    </row>
    <row r="27" spans="1:10" ht="15" x14ac:dyDescent="0.25">
      <c r="A27" s="13">
        <v>25</v>
      </c>
      <c r="B27" t="s">
        <v>1662</v>
      </c>
      <c r="C27" t="s">
        <v>30</v>
      </c>
      <c r="D27" t="s">
        <v>228</v>
      </c>
      <c r="E27" t="s">
        <v>138</v>
      </c>
      <c r="F27" t="s">
        <v>272</v>
      </c>
      <c r="G27" t="s">
        <v>216</v>
      </c>
      <c r="H27" t="s">
        <v>131</v>
      </c>
      <c r="I27" t="s">
        <v>108</v>
      </c>
      <c r="J27" t="s">
        <v>60</v>
      </c>
    </row>
    <row r="28" spans="1:10" ht="15" x14ac:dyDescent="0.25">
      <c r="A28" s="13">
        <v>26</v>
      </c>
      <c r="B28" t="s">
        <v>1663</v>
      </c>
      <c r="C28" t="s">
        <v>31</v>
      </c>
      <c r="D28" t="s">
        <v>270</v>
      </c>
      <c r="E28" t="s">
        <v>250</v>
      </c>
      <c r="F28" t="s">
        <v>228</v>
      </c>
      <c r="G28" t="s">
        <v>192</v>
      </c>
      <c r="H28" t="s">
        <v>170</v>
      </c>
      <c r="I28" t="s">
        <v>159</v>
      </c>
      <c r="J28" t="s">
        <v>71</v>
      </c>
    </row>
    <row r="29" spans="1:10" ht="15" x14ac:dyDescent="0.25">
      <c r="A29" s="13">
        <v>27</v>
      </c>
      <c r="B29" t="s">
        <v>1664</v>
      </c>
      <c r="C29" t="s">
        <v>32</v>
      </c>
      <c r="D29" t="s">
        <v>36</v>
      </c>
      <c r="E29" t="s">
        <v>185</v>
      </c>
      <c r="F29" t="s">
        <v>238</v>
      </c>
      <c r="G29" t="s">
        <v>125</v>
      </c>
      <c r="H29" t="s">
        <v>255</v>
      </c>
      <c r="I29" t="s">
        <v>161</v>
      </c>
      <c r="J29" t="s">
        <v>166</v>
      </c>
    </row>
    <row r="30" spans="1:10" ht="15" x14ac:dyDescent="0.25">
      <c r="A30" s="13">
        <v>28</v>
      </c>
      <c r="B30" t="s">
        <v>1665</v>
      </c>
      <c r="C30" t="s">
        <v>33</v>
      </c>
      <c r="D30" t="s">
        <v>285</v>
      </c>
      <c r="E30" t="s">
        <v>232</v>
      </c>
      <c r="F30" t="s">
        <v>171</v>
      </c>
      <c r="G30" t="s">
        <v>97</v>
      </c>
      <c r="H30" t="s">
        <v>35</v>
      </c>
      <c r="I30" t="s">
        <v>275</v>
      </c>
      <c r="J30" t="s">
        <v>158</v>
      </c>
    </row>
    <row r="31" spans="1:10" ht="15" x14ac:dyDescent="0.25">
      <c r="A31" s="13">
        <v>29</v>
      </c>
      <c r="B31" t="s">
        <v>1666</v>
      </c>
      <c r="C31" t="s">
        <v>34</v>
      </c>
      <c r="D31" t="s">
        <v>17</v>
      </c>
      <c r="E31" t="s">
        <v>199</v>
      </c>
      <c r="F31" t="s">
        <v>276</v>
      </c>
      <c r="G31" t="s">
        <v>10</v>
      </c>
      <c r="H31" t="s">
        <v>293</v>
      </c>
      <c r="I31" t="s">
        <v>294</v>
      </c>
      <c r="J31" t="s">
        <v>176</v>
      </c>
    </row>
    <row r="32" spans="1:10" ht="15" x14ac:dyDescent="0.25">
      <c r="A32" s="13">
        <v>30</v>
      </c>
      <c r="B32" t="s">
        <v>1667</v>
      </c>
      <c r="C32" t="s">
        <v>35</v>
      </c>
      <c r="D32" t="s">
        <v>247</v>
      </c>
      <c r="E32" t="s">
        <v>153</v>
      </c>
      <c r="F32" t="s">
        <v>51</v>
      </c>
      <c r="G32" t="s">
        <v>211</v>
      </c>
      <c r="H32" t="s">
        <v>33</v>
      </c>
      <c r="I32" t="s">
        <v>13</v>
      </c>
      <c r="J32" t="s">
        <v>157</v>
      </c>
    </row>
    <row r="33" spans="1:10" ht="15" x14ac:dyDescent="0.25">
      <c r="A33" s="13">
        <v>31</v>
      </c>
      <c r="B33" t="s">
        <v>1668</v>
      </c>
      <c r="C33" t="s">
        <v>36</v>
      </c>
      <c r="D33" t="s">
        <v>245</v>
      </c>
      <c r="E33" t="s">
        <v>251</v>
      </c>
      <c r="F33" t="s">
        <v>290</v>
      </c>
      <c r="G33" t="s">
        <v>265</v>
      </c>
      <c r="H33" t="s">
        <v>185</v>
      </c>
      <c r="I33" t="s">
        <v>238</v>
      </c>
      <c r="J33" t="s">
        <v>244</v>
      </c>
    </row>
    <row r="34" spans="1:10" ht="15" x14ac:dyDescent="0.25">
      <c r="A34" s="13">
        <v>32</v>
      </c>
      <c r="B34" t="s">
        <v>1669</v>
      </c>
      <c r="C34" t="s">
        <v>37</v>
      </c>
      <c r="D34" t="s">
        <v>144</v>
      </c>
      <c r="E34" t="s">
        <v>222</v>
      </c>
      <c r="F34" t="s">
        <v>229</v>
      </c>
      <c r="G34" t="s">
        <v>76</v>
      </c>
      <c r="H34" t="s">
        <v>225</v>
      </c>
      <c r="I34" t="s">
        <v>128</v>
      </c>
      <c r="J34" t="s">
        <v>43</v>
      </c>
    </row>
    <row r="35" spans="1:10" ht="15" x14ac:dyDescent="0.25">
      <c r="A35" s="13">
        <v>33</v>
      </c>
      <c r="B35" t="s">
        <v>1670</v>
      </c>
      <c r="C35" t="s">
        <v>38</v>
      </c>
      <c r="D35" t="s">
        <v>104</v>
      </c>
      <c r="E35" t="s">
        <v>169</v>
      </c>
      <c r="F35" t="s">
        <v>145</v>
      </c>
      <c r="G35" t="s">
        <v>140</v>
      </c>
      <c r="H35" t="s">
        <v>174</v>
      </c>
      <c r="I35" t="s">
        <v>181</v>
      </c>
      <c r="J35" t="s">
        <v>282</v>
      </c>
    </row>
    <row r="36" spans="1:10" ht="15" x14ac:dyDescent="0.25">
      <c r="A36" s="13">
        <v>34</v>
      </c>
      <c r="B36" t="s">
        <v>1671</v>
      </c>
      <c r="C36" t="s">
        <v>39</v>
      </c>
      <c r="D36" t="s">
        <v>206</v>
      </c>
      <c r="E36" t="s">
        <v>119</v>
      </c>
      <c r="F36" t="s">
        <v>235</v>
      </c>
      <c r="G36" t="s">
        <v>115</v>
      </c>
      <c r="H36" t="s">
        <v>236</v>
      </c>
      <c r="I36" t="s">
        <v>194</v>
      </c>
      <c r="J36" t="s">
        <v>23</v>
      </c>
    </row>
    <row r="37" spans="1:10" ht="15" x14ac:dyDescent="0.25">
      <c r="A37" s="13">
        <v>35</v>
      </c>
      <c r="B37" t="s">
        <v>1672</v>
      </c>
      <c r="C37" t="s">
        <v>40</v>
      </c>
      <c r="D37" t="s">
        <v>269</v>
      </c>
      <c r="E37" t="s">
        <v>68</v>
      </c>
      <c r="F37" t="s">
        <v>113</v>
      </c>
      <c r="G37" t="s">
        <v>24</v>
      </c>
      <c r="H37" t="s">
        <v>101</v>
      </c>
      <c r="I37" t="s">
        <v>61</v>
      </c>
      <c r="J37" t="s">
        <v>210</v>
      </c>
    </row>
    <row r="38" spans="1:10" ht="15" x14ac:dyDescent="0.25">
      <c r="A38" s="13">
        <v>36</v>
      </c>
      <c r="B38" t="s">
        <v>1673</v>
      </c>
      <c r="C38" t="s">
        <v>41</v>
      </c>
      <c r="D38" t="s">
        <v>201</v>
      </c>
      <c r="E38" t="s">
        <v>29</v>
      </c>
      <c r="F38" t="s">
        <v>116</v>
      </c>
      <c r="G38" t="s">
        <v>193</v>
      </c>
      <c r="H38" t="s">
        <v>177</v>
      </c>
      <c r="I38" t="s">
        <v>202</v>
      </c>
      <c r="J38" t="s">
        <v>112</v>
      </c>
    </row>
    <row r="39" spans="1:10" ht="15" x14ac:dyDescent="0.25">
      <c r="A39" s="13">
        <v>37</v>
      </c>
      <c r="B39" t="s">
        <v>1674</v>
      </c>
      <c r="C39" t="s">
        <v>42</v>
      </c>
      <c r="D39" t="s">
        <v>26</v>
      </c>
      <c r="E39" t="s">
        <v>144</v>
      </c>
      <c r="F39" t="s">
        <v>150</v>
      </c>
      <c r="G39" t="s">
        <v>58</v>
      </c>
      <c r="H39" t="s">
        <v>240</v>
      </c>
      <c r="I39" t="s">
        <v>76</v>
      </c>
      <c r="J39" t="s">
        <v>195</v>
      </c>
    </row>
    <row r="40" spans="1:10" ht="15" x14ac:dyDescent="0.25">
      <c r="A40" s="13">
        <v>38</v>
      </c>
      <c r="B40" t="s">
        <v>1675</v>
      </c>
      <c r="C40" t="s">
        <v>43</v>
      </c>
      <c r="D40" t="s">
        <v>278</v>
      </c>
      <c r="E40" t="s">
        <v>222</v>
      </c>
      <c r="F40" t="s">
        <v>150</v>
      </c>
      <c r="G40" t="s">
        <v>225</v>
      </c>
      <c r="H40" t="s">
        <v>156</v>
      </c>
      <c r="I40" t="s">
        <v>195</v>
      </c>
      <c r="J40" t="s">
        <v>73</v>
      </c>
    </row>
    <row r="41" spans="1:10" ht="15" x14ac:dyDescent="0.25">
      <c r="A41" s="13">
        <v>39</v>
      </c>
      <c r="B41" t="s">
        <v>1676</v>
      </c>
      <c r="C41" t="s">
        <v>44</v>
      </c>
      <c r="D41" t="s">
        <v>102</v>
      </c>
      <c r="E41" t="s">
        <v>148</v>
      </c>
      <c r="F41" t="s">
        <v>283</v>
      </c>
      <c r="G41" t="s">
        <v>87</v>
      </c>
      <c r="H41" t="s">
        <v>126</v>
      </c>
      <c r="I41" t="s">
        <v>45</v>
      </c>
      <c r="J41" t="s">
        <v>186</v>
      </c>
    </row>
    <row r="42" spans="1:10" ht="15" x14ac:dyDescent="0.25">
      <c r="A42" s="13">
        <v>40</v>
      </c>
      <c r="B42" t="s">
        <v>1677</v>
      </c>
      <c r="C42" t="s">
        <v>45</v>
      </c>
      <c r="D42" t="s">
        <v>102</v>
      </c>
      <c r="E42" t="s">
        <v>257</v>
      </c>
      <c r="F42" t="s">
        <v>130</v>
      </c>
      <c r="G42" t="s">
        <v>88</v>
      </c>
      <c r="H42" t="s">
        <v>283</v>
      </c>
      <c r="I42" t="s">
        <v>242</v>
      </c>
      <c r="J42" t="s">
        <v>186</v>
      </c>
    </row>
    <row r="43" spans="1:10" ht="15" x14ac:dyDescent="0.25">
      <c r="A43" s="13">
        <v>41</v>
      </c>
      <c r="B43" t="s">
        <v>1678</v>
      </c>
      <c r="C43" t="s">
        <v>46</v>
      </c>
      <c r="D43" t="s">
        <v>165</v>
      </c>
      <c r="E43" t="s">
        <v>100</v>
      </c>
      <c r="F43" t="s">
        <v>254</v>
      </c>
      <c r="G43" t="s">
        <v>241</v>
      </c>
      <c r="H43" t="s">
        <v>6</v>
      </c>
      <c r="I43" t="s">
        <v>289</v>
      </c>
      <c r="J43" t="s">
        <v>179</v>
      </c>
    </row>
    <row r="44" spans="1:10" ht="15" x14ac:dyDescent="0.25">
      <c r="A44" s="13">
        <v>42</v>
      </c>
      <c r="B44" t="s">
        <v>1679</v>
      </c>
      <c r="C44" t="s">
        <v>47</v>
      </c>
      <c r="D44" t="s">
        <v>200</v>
      </c>
      <c r="E44" t="s">
        <v>59</v>
      </c>
      <c r="F44" t="s">
        <v>15</v>
      </c>
      <c r="G44" t="s">
        <v>252</v>
      </c>
      <c r="H44" t="s">
        <v>273</v>
      </c>
      <c r="I44" t="s">
        <v>260</v>
      </c>
      <c r="J44" t="s">
        <v>162</v>
      </c>
    </row>
    <row r="45" spans="1:10" ht="15" x14ac:dyDescent="0.25">
      <c r="A45" s="13">
        <v>43</v>
      </c>
      <c r="B45" t="s">
        <v>1680</v>
      </c>
      <c r="C45" t="s">
        <v>48</v>
      </c>
      <c r="D45" t="s">
        <v>72</v>
      </c>
      <c r="E45" t="s">
        <v>226</v>
      </c>
      <c r="F45" t="s">
        <v>257</v>
      </c>
      <c r="G45" t="s">
        <v>173</v>
      </c>
      <c r="H45" t="s">
        <v>242</v>
      </c>
      <c r="I45" t="s">
        <v>184</v>
      </c>
      <c r="J45" t="s">
        <v>105</v>
      </c>
    </row>
    <row r="46" spans="1:10" ht="15" x14ac:dyDescent="0.25">
      <c r="A46" s="13">
        <v>44</v>
      </c>
      <c r="B46" t="s">
        <v>1681</v>
      </c>
      <c r="C46" t="s">
        <v>49</v>
      </c>
      <c r="D46" t="s">
        <v>163</v>
      </c>
      <c r="E46" t="s">
        <v>171</v>
      </c>
      <c r="F46" t="s">
        <v>223</v>
      </c>
      <c r="G46" t="s">
        <v>275</v>
      </c>
      <c r="H46" t="s">
        <v>211</v>
      </c>
      <c r="I46" t="s">
        <v>33</v>
      </c>
      <c r="J46" t="s">
        <v>122</v>
      </c>
    </row>
    <row r="47" spans="1:10" ht="15" x14ac:dyDescent="0.25">
      <c r="A47" s="13">
        <v>45</v>
      </c>
      <c r="B47" t="s">
        <v>1682</v>
      </c>
      <c r="C47" t="s">
        <v>50</v>
      </c>
      <c r="D47" t="s">
        <v>54</v>
      </c>
      <c r="E47" t="s">
        <v>220</v>
      </c>
      <c r="F47" t="s">
        <v>8</v>
      </c>
      <c r="G47" t="s">
        <v>292</v>
      </c>
      <c r="H47" t="s">
        <v>106</v>
      </c>
      <c r="I47" t="s">
        <v>114</v>
      </c>
      <c r="J47" t="s">
        <v>264</v>
      </c>
    </row>
    <row r="48" spans="1:10" ht="15" x14ac:dyDescent="0.25">
      <c r="A48" s="13">
        <v>46</v>
      </c>
      <c r="B48" t="s">
        <v>1683</v>
      </c>
      <c r="C48" t="s">
        <v>51</v>
      </c>
      <c r="D48" t="s">
        <v>232</v>
      </c>
      <c r="E48" t="s">
        <v>97</v>
      </c>
      <c r="F48" t="s">
        <v>35</v>
      </c>
      <c r="G48" t="s">
        <v>204</v>
      </c>
      <c r="H48" t="s">
        <v>211</v>
      </c>
      <c r="I48" t="s">
        <v>33</v>
      </c>
      <c r="J48" t="s">
        <v>157</v>
      </c>
    </row>
    <row r="49" spans="1:10" ht="15" x14ac:dyDescent="0.25">
      <c r="A49" s="13">
        <v>47</v>
      </c>
      <c r="B49" t="s">
        <v>1684</v>
      </c>
      <c r="C49" t="s">
        <v>52</v>
      </c>
      <c r="D49" t="s">
        <v>281</v>
      </c>
      <c r="E49" t="s">
        <v>90</v>
      </c>
      <c r="F49" t="s">
        <v>27</v>
      </c>
      <c r="G49" t="s">
        <v>178</v>
      </c>
      <c r="H49" t="s">
        <v>215</v>
      </c>
      <c r="I49" t="s">
        <v>63</v>
      </c>
      <c r="J49" t="s">
        <v>103</v>
      </c>
    </row>
    <row r="50" spans="1:10" ht="15" x14ac:dyDescent="0.25">
      <c r="A50" s="13">
        <v>48</v>
      </c>
      <c r="B50" t="s">
        <v>1685</v>
      </c>
      <c r="C50" t="s">
        <v>53</v>
      </c>
      <c r="D50" t="s">
        <v>146</v>
      </c>
      <c r="E50" t="s">
        <v>167</v>
      </c>
      <c r="F50" t="s">
        <v>266</v>
      </c>
      <c r="G50" t="s">
        <v>133</v>
      </c>
      <c r="H50" t="s">
        <v>106</v>
      </c>
      <c r="I50" t="s">
        <v>6</v>
      </c>
      <c r="J50" t="s">
        <v>66</v>
      </c>
    </row>
    <row r="51" spans="1:10" ht="15" x14ac:dyDescent="0.25">
      <c r="A51" s="13">
        <v>49</v>
      </c>
      <c r="B51" t="s">
        <v>1686</v>
      </c>
      <c r="C51" t="s">
        <v>54</v>
      </c>
      <c r="D51" t="s">
        <v>8</v>
      </c>
      <c r="E51" t="s">
        <v>292</v>
      </c>
      <c r="F51" t="s">
        <v>50</v>
      </c>
      <c r="G51" t="s">
        <v>66</v>
      </c>
      <c r="H51" t="s">
        <v>114</v>
      </c>
      <c r="I51" t="s">
        <v>111</v>
      </c>
      <c r="J51" t="s">
        <v>264</v>
      </c>
    </row>
    <row r="52" spans="1:10" ht="15" x14ac:dyDescent="0.25">
      <c r="A52" s="13">
        <v>50</v>
      </c>
      <c r="B52" t="s">
        <v>1687</v>
      </c>
      <c r="C52" t="s">
        <v>55</v>
      </c>
      <c r="D52" t="s">
        <v>237</v>
      </c>
      <c r="E52" t="s">
        <v>149</v>
      </c>
      <c r="F52" t="s">
        <v>279</v>
      </c>
      <c r="G52" t="s">
        <v>91</v>
      </c>
      <c r="H52" t="s">
        <v>262</v>
      </c>
      <c r="I52" t="s">
        <v>121</v>
      </c>
      <c r="J52" t="s">
        <v>274</v>
      </c>
    </row>
    <row r="53" spans="1:10" ht="15" x14ac:dyDescent="0.25">
      <c r="A53" s="13">
        <v>51</v>
      </c>
      <c r="B53" t="s">
        <v>1688</v>
      </c>
      <c r="C53" t="s">
        <v>56</v>
      </c>
      <c r="D53" t="s">
        <v>165</v>
      </c>
      <c r="E53" t="s">
        <v>98</v>
      </c>
      <c r="F53" t="s">
        <v>87</v>
      </c>
      <c r="G53" t="s">
        <v>44</v>
      </c>
      <c r="H53" t="s">
        <v>99</v>
      </c>
      <c r="I53" t="s">
        <v>79</v>
      </c>
      <c r="J53" t="s">
        <v>288</v>
      </c>
    </row>
    <row r="54" spans="1:10" ht="15" x14ac:dyDescent="0.25">
      <c r="A54" s="13">
        <v>52</v>
      </c>
      <c r="B54" t="s">
        <v>1689</v>
      </c>
      <c r="C54" t="s">
        <v>57</v>
      </c>
      <c r="D54" t="s">
        <v>278</v>
      </c>
      <c r="E54" t="s">
        <v>247</v>
      </c>
      <c r="F54" t="s">
        <v>259</v>
      </c>
      <c r="G54" t="s">
        <v>58</v>
      </c>
      <c r="H54" t="s">
        <v>156</v>
      </c>
      <c r="I54" t="s">
        <v>195</v>
      </c>
      <c r="J54" t="s">
        <v>77</v>
      </c>
    </row>
    <row r="55" spans="1:10" ht="15" x14ac:dyDescent="0.25">
      <c r="A55" s="13">
        <v>53</v>
      </c>
      <c r="B55" t="s">
        <v>1690</v>
      </c>
      <c r="C55" t="s">
        <v>58</v>
      </c>
      <c r="D55" t="s">
        <v>26</v>
      </c>
      <c r="E55" t="s">
        <v>278</v>
      </c>
      <c r="F55" t="s">
        <v>42</v>
      </c>
      <c r="G55" t="s">
        <v>57</v>
      </c>
      <c r="H55" t="s">
        <v>156</v>
      </c>
      <c r="I55" t="s">
        <v>195</v>
      </c>
      <c r="J55" t="s">
        <v>77</v>
      </c>
    </row>
    <row r="56" spans="1:10" ht="15" x14ac:dyDescent="0.25">
      <c r="A56" s="13">
        <v>54</v>
      </c>
      <c r="B56" t="s">
        <v>1691</v>
      </c>
      <c r="C56" t="s">
        <v>59</v>
      </c>
      <c r="D56" t="s">
        <v>270</v>
      </c>
      <c r="E56" t="s">
        <v>200</v>
      </c>
      <c r="F56" t="s">
        <v>47</v>
      </c>
      <c r="G56" t="s">
        <v>252</v>
      </c>
      <c r="H56" t="s">
        <v>170</v>
      </c>
      <c r="I56" t="s">
        <v>260</v>
      </c>
      <c r="J56" t="s">
        <v>162</v>
      </c>
    </row>
    <row r="57" spans="1:10" ht="15" x14ac:dyDescent="0.25">
      <c r="A57" s="13">
        <v>55</v>
      </c>
      <c r="B57" t="s">
        <v>1692</v>
      </c>
      <c r="C57" t="s">
        <v>60</v>
      </c>
      <c r="D57" t="s">
        <v>228</v>
      </c>
      <c r="E57" t="s">
        <v>30</v>
      </c>
      <c r="F57" t="s">
        <v>138</v>
      </c>
      <c r="G57" t="s">
        <v>272</v>
      </c>
      <c r="H57" t="s">
        <v>216</v>
      </c>
      <c r="I57" t="s">
        <v>131</v>
      </c>
      <c r="J57" t="s">
        <v>108</v>
      </c>
    </row>
    <row r="58" spans="1:10" ht="15" x14ac:dyDescent="0.25">
      <c r="A58" s="13">
        <v>56</v>
      </c>
      <c r="B58" t="s">
        <v>1693</v>
      </c>
      <c r="C58" t="s">
        <v>61</v>
      </c>
      <c r="D58" t="s">
        <v>40</v>
      </c>
      <c r="E58" t="s">
        <v>269</v>
      </c>
      <c r="F58" t="s">
        <v>68</v>
      </c>
      <c r="G58" t="s">
        <v>24</v>
      </c>
      <c r="H58" t="s">
        <v>101</v>
      </c>
      <c r="I58" t="s">
        <v>210</v>
      </c>
      <c r="J58" t="s">
        <v>135</v>
      </c>
    </row>
    <row r="59" spans="1:10" ht="15" x14ac:dyDescent="0.25">
      <c r="A59" s="13">
        <v>57</v>
      </c>
      <c r="B59" t="s">
        <v>1694</v>
      </c>
      <c r="C59" t="s">
        <v>62</v>
      </c>
      <c r="D59" t="s">
        <v>246</v>
      </c>
      <c r="E59" t="s">
        <v>129</v>
      </c>
      <c r="F59" t="s">
        <v>139</v>
      </c>
      <c r="G59" t="s">
        <v>136</v>
      </c>
      <c r="H59" t="s">
        <v>286</v>
      </c>
      <c r="I59" t="s">
        <v>268</v>
      </c>
      <c r="J59" t="s">
        <v>243</v>
      </c>
    </row>
    <row r="60" spans="1:10" ht="15" x14ac:dyDescent="0.25">
      <c r="A60" s="13">
        <v>58</v>
      </c>
      <c r="B60" t="s">
        <v>1695</v>
      </c>
      <c r="C60" t="s">
        <v>63</v>
      </c>
      <c r="D60" t="s">
        <v>281</v>
      </c>
      <c r="E60" t="s">
        <v>90</v>
      </c>
      <c r="F60" t="s">
        <v>27</v>
      </c>
      <c r="G60" t="s">
        <v>215</v>
      </c>
      <c r="H60" t="s">
        <v>207</v>
      </c>
      <c r="I60" t="s">
        <v>103</v>
      </c>
      <c r="J60" t="s">
        <v>52</v>
      </c>
    </row>
    <row r="61" spans="1:10" ht="15" x14ac:dyDescent="0.25">
      <c r="A61" s="13">
        <v>59</v>
      </c>
      <c r="B61" t="s">
        <v>1696</v>
      </c>
      <c r="C61" t="s">
        <v>64</v>
      </c>
      <c r="D61" t="s">
        <v>82</v>
      </c>
      <c r="E61" t="s">
        <v>213</v>
      </c>
      <c r="F61" t="s">
        <v>18</v>
      </c>
      <c r="G61" t="s">
        <v>214</v>
      </c>
      <c r="H61" t="s">
        <v>277</v>
      </c>
      <c r="I61" t="s">
        <v>86</v>
      </c>
      <c r="J61" t="s">
        <v>5</v>
      </c>
    </row>
    <row r="62" spans="1:10" ht="15" x14ac:dyDescent="0.25">
      <c r="A62" s="13">
        <v>60</v>
      </c>
      <c r="B62" t="s">
        <v>1697</v>
      </c>
      <c r="C62" t="s">
        <v>65</v>
      </c>
      <c r="D62" t="s">
        <v>248</v>
      </c>
      <c r="E62" t="s">
        <v>188</v>
      </c>
      <c r="F62" t="s">
        <v>83</v>
      </c>
      <c r="G62" t="s">
        <v>183</v>
      </c>
      <c r="H62" t="s">
        <v>280</v>
      </c>
      <c r="I62" t="s">
        <v>16</v>
      </c>
      <c r="J62" t="s">
        <v>84</v>
      </c>
    </row>
    <row r="63" spans="1:10" ht="15" x14ac:dyDescent="0.25">
      <c r="A63" s="13">
        <v>61</v>
      </c>
      <c r="B63" t="s">
        <v>1698</v>
      </c>
      <c r="C63" t="s">
        <v>66</v>
      </c>
      <c r="D63" t="s">
        <v>54</v>
      </c>
      <c r="E63" t="s">
        <v>220</v>
      </c>
      <c r="F63" t="s">
        <v>292</v>
      </c>
      <c r="G63" t="s">
        <v>189</v>
      </c>
      <c r="H63" t="s">
        <v>106</v>
      </c>
      <c r="I63" t="s">
        <v>50</v>
      </c>
      <c r="J63" t="s">
        <v>111</v>
      </c>
    </row>
    <row r="64" spans="1:10" ht="15" x14ac:dyDescent="0.25">
      <c r="A64" s="13">
        <v>62</v>
      </c>
      <c r="B64" t="s">
        <v>1699</v>
      </c>
      <c r="C64" t="s">
        <v>67</v>
      </c>
      <c r="D64" t="s">
        <v>154</v>
      </c>
      <c r="E64" t="s">
        <v>81</v>
      </c>
      <c r="F64" t="s">
        <v>284</v>
      </c>
      <c r="G64" t="s">
        <v>233</v>
      </c>
      <c r="H64" t="s">
        <v>253</v>
      </c>
      <c r="I64" t="s">
        <v>212</v>
      </c>
      <c r="J64" t="s">
        <v>105</v>
      </c>
    </row>
    <row r="65" spans="1:10" ht="15" x14ac:dyDescent="0.25">
      <c r="A65" s="13">
        <v>63</v>
      </c>
      <c r="B65" t="s">
        <v>1700</v>
      </c>
      <c r="C65" t="s">
        <v>68</v>
      </c>
      <c r="D65" t="s">
        <v>40</v>
      </c>
      <c r="E65" t="s">
        <v>269</v>
      </c>
      <c r="F65" t="s">
        <v>24</v>
      </c>
      <c r="G65" t="s">
        <v>101</v>
      </c>
      <c r="H65" t="s">
        <v>61</v>
      </c>
      <c r="I65" t="s">
        <v>210</v>
      </c>
      <c r="J65" t="s">
        <v>135</v>
      </c>
    </row>
    <row r="66" spans="1:10" ht="15" x14ac:dyDescent="0.25">
      <c r="A66" s="13">
        <v>64</v>
      </c>
      <c r="B66" t="s">
        <v>1701</v>
      </c>
      <c r="C66" t="s">
        <v>69</v>
      </c>
      <c r="D66" t="s">
        <v>249</v>
      </c>
      <c r="E66" t="s">
        <v>213</v>
      </c>
      <c r="F66" t="s">
        <v>29</v>
      </c>
      <c r="G66" t="s">
        <v>18</v>
      </c>
      <c r="H66" t="s">
        <v>193</v>
      </c>
      <c r="I66" t="s">
        <v>20</v>
      </c>
      <c r="J66" t="s">
        <v>127</v>
      </c>
    </row>
    <row r="67" spans="1:10" ht="15" x14ac:dyDescent="0.25">
      <c r="A67" s="13">
        <v>65</v>
      </c>
      <c r="B67" t="s">
        <v>1702</v>
      </c>
      <c r="C67" t="s">
        <v>70</v>
      </c>
      <c r="D67" t="s">
        <v>93</v>
      </c>
      <c r="E67" t="s">
        <v>78</v>
      </c>
      <c r="F67" t="s">
        <v>25</v>
      </c>
      <c r="G67" t="s">
        <v>197</v>
      </c>
      <c r="H67" t="s">
        <v>221</v>
      </c>
      <c r="I67" t="s">
        <v>155</v>
      </c>
      <c r="J67" t="s">
        <v>198</v>
      </c>
    </row>
    <row r="68" spans="1:10" ht="15" x14ac:dyDescent="0.25">
      <c r="A68" s="13">
        <v>66</v>
      </c>
      <c r="B68" t="s">
        <v>1703</v>
      </c>
      <c r="C68" t="s">
        <v>71</v>
      </c>
      <c r="D68" t="s">
        <v>270</v>
      </c>
      <c r="E68" t="s">
        <v>250</v>
      </c>
      <c r="F68" t="s">
        <v>228</v>
      </c>
      <c r="G68" t="s">
        <v>200</v>
      </c>
      <c r="H68" t="s">
        <v>31</v>
      </c>
      <c r="I68" t="s">
        <v>170</v>
      </c>
      <c r="J68" t="s">
        <v>159</v>
      </c>
    </row>
    <row r="69" spans="1:10" ht="15" x14ac:dyDescent="0.25">
      <c r="A69" s="13">
        <v>67</v>
      </c>
      <c r="B69" t="s">
        <v>1704</v>
      </c>
      <c r="C69" t="s">
        <v>72</v>
      </c>
      <c r="D69" t="s">
        <v>218</v>
      </c>
      <c r="E69" t="s">
        <v>230</v>
      </c>
      <c r="F69" t="s">
        <v>284</v>
      </c>
      <c r="G69" t="s">
        <v>229</v>
      </c>
      <c r="H69" t="s">
        <v>233</v>
      </c>
      <c r="I69" t="s">
        <v>224</v>
      </c>
      <c r="J69" t="s">
        <v>217</v>
      </c>
    </row>
    <row r="70" spans="1:10" ht="15" x14ac:dyDescent="0.25">
      <c r="A70" s="13">
        <v>68</v>
      </c>
      <c r="B70" t="s">
        <v>1705</v>
      </c>
      <c r="C70" t="s">
        <v>73</v>
      </c>
      <c r="D70" t="s">
        <v>278</v>
      </c>
      <c r="E70" t="s">
        <v>234</v>
      </c>
      <c r="F70" t="s">
        <v>259</v>
      </c>
      <c r="G70" t="s">
        <v>222</v>
      </c>
      <c r="H70" t="s">
        <v>156</v>
      </c>
      <c r="I70" t="s">
        <v>43</v>
      </c>
      <c r="J70" t="s">
        <v>195</v>
      </c>
    </row>
    <row r="71" spans="1:10" ht="15" x14ac:dyDescent="0.25">
      <c r="A71" s="13">
        <v>69</v>
      </c>
      <c r="B71" t="s">
        <v>1706</v>
      </c>
      <c r="C71" t="s">
        <v>74</v>
      </c>
      <c r="D71" t="s">
        <v>40</v>
      </c>
      <c r="E71" t="s">
        <v>129</v>
      </c>
      <c r="F71" t="s">
        <v>160</v>
      </c>
      <c r="G71" t="s">
        <v>94</v>
      </c>
      <c r="H71" t="s">
        <v>24</v>
      </c>
      <c r="I71" t="s">
        <v>286</v>
      </c>
      <c r="J71" t="s">
        <v>268</v>
      </c>
    </row>
    <row r="72" spans="1:10" ht="15" x14ac:dyDescent="0.25">
      <c r="A72" s="13">
        <v>70</v>
      </c>
      <c r="B72" t="s">
        <v>1707</v>
      </c>
      <c r="C72" t="s">
        <v>75</v>
      </c>
      <c r="D72" t="s">
        <v>124</v>
      </c>
      <c r="E72" t="s">
        <v>154</v>
      </c>
      <c r="F72" t="s">
        <v>287</v>
      </c>
      <c r="G72" t="s">
        <v>81</v>
      </c>
      <c r="H72" t="s">
        <v>233</v>
      </c>
      <c r="I72" t="s">
        <v>215</v>
      </c>
      <c r="J72" t="s">
        <v>212</v>
      </c>
    </row>
    <row r="73" spans="1:10" ht="15" x14ac:dyDescent="0.25">
      <c r="A73" s="13">
        <v>71</v>
      </c>
      <c r="B73" t="s">
        <v>1708</v>
      </c>
      <c r="C73" t="s">
        <v>76</v>
      </c>
      <c r="D73" t="s">
        <v>261</v>
      </c>
      <c r="E73" t="s">
        <v>144</v>
      </c>
      <c r="F73" t="s">
        <v>150</v>
      </c>
      <c r="G73" t="s">
        <v>42</v>
      </c>
      <c r="H73" t="s">
        <v>240</v>
      </c>
      <c r="I73" t="s">
        <v>225</v>
      </c>
      <c r="J73" t="s">
        <v>195</v>
      </c>
    </row>
    <row r="74" spans="1:10" ht="15" x14ac:dyDescent="0.25">
      <c r="A74" s="13">
        <v>72</v>
      </c>
      <c r="B74" t="s">
        <v>1709</v>
      </c>
      <c r="C74" t="s">
        <v>77</v>
      </c>
      <c r="D74" t="s">
        <v>278</v>
      </c>
      <c r="E74" t="s">
        <v>247</v>
      </c>
      <c r="F74" t="s">
        <v>172</v>
      </c>
      <c r="G74" t="s">
        <v>58</v>
      </c>
      <c r="H74" t="s">
        <v>57</v>
      </c>
      <c r="I74" t="s">
        <v>13</v>
      </c>
      <c r="J74" t="s">
        <v>156</v>
      </c>
    </row>
    <row r="75" spans="1:10" ht="15" x14ac:dyDescent="0.25">
      <c r="A75" s="13">
        <v>73</v>
      </c>
      <c r="B75" t="s">
        <v>1710</v>
      </c>
      <c r="C75" t="s">
        <v>78</v>
      </c>
      <c r="D75" t="s">
        <v>93</v>
      </c>
      <c r="E75" t="s">
        <v>25</v>
      </c>
      <c r="F75" t="s">
        <v>70</v>
      </c>
      <c r="G75" t="s">
        <v>197</v>
      </c>
      <c r="H75" t="s">
        <v>221</v>
      </c>
      <c r="I75" t="s">
        <v>155</v>
      </c>
      <c r="J75" t="s">
        <v>198</v>
      </c>
    </row>
    <row r="76" spans="1:10" ht="15" x14ac:dyDescent="0.25">
      <c r="A76" s="13">
        <v>74</v>
      </c>
      <c r="B76" t="s">
        <v>1711</v>
      </c>
      <c r="C76" t="s">
        <v>79</v>
      </c>
      <c r="D76" t="s">
        <v>182</v>
      </c>
      <c r="E76" t="s">
        <v>98</v>
      </c>
      <c r="F76" t="s">
        <v>271</v>
      </c>
      <c r="G76" t="s">
        <v>142</v>
      </c>
      <c r="H76" t="s">
        <v>99</v>
      </c>
      <c r="I76" t="s">
        <v>85</v>
      </c>
      <c r="J76" t="s">
        <v>19</v>
      </c>
    </row>
    <row r="77" spans="1:10" ht="15" x14ac:dyDescent="0.25">
      <c r="A77" s="13">
        <v>75</v>
      </c>
      <c r="B77" t="s">
        <v>1712</v>
      </c>
      <c r="C77" t="s">
        <v>80</v>
      </c>
      <c r="D77" t="s">
        <v>175</v>
      </c>
      <c r="E77" t="s">
        <v>104</v>
      </c>
      <c r="F77" t="s">
        <v>169</v>
      </c>
      <c r="G77" t="s">
        <v>223</v>
      </c>
      <c r="H77" t="s">
        <v>140</v>
      </c>
      <c r="I77" t="s">
        <v>122</v>
      </c>
      <c r="J77" t="s">
        <v>174</v>
      </c>
    </row>
    <row r="78" spans="1:10" ht="15" x14ac:dyDescent="0.25">
      <c r="A78" s="13">
        <v>76</v>
      </c>
      <c r="B78" t="s">
        <v>1713</v>
      </c>
      <c r="C78" t="s">
        <v>81</v>
      </c>
      <c r="D78" t="s">
        <v>287</v>
      </c>
      <c r="E78" t="s">
        <v>284</v>
      </c>
      <c r="F78" t="s">
        <v>233</v>
      </c>
      <c r="G78" t="s">
        <v>215</v>
      </c>
      <c r="H78" t="s">
        <v>75</v>
      </c>
      <c r="I78" t="s">
        <v>212</v>
      </c>
      <c r="J78" t="s">
        <v>67</v>
      </c>
    </row>
    <row r="79" spans="1:10" ht="15" x14ac:dyDescent="0.25">
      <c r="A79" s="13">
        <v>77</v>
      </c>
      <c r="B79" t="s">
        <v>1714</v>
      </c>
      <c r="C79" t="s">
        <v>82</v>
      </c>
      <c r="D79" t="s">
        <v>64</v>
      </c>
      <c r="E79" t="s">
        <v>201</v>
      </c>
      <c r="F79" t="s">
        <v>18</v>
      </c>
      <c r="G79" t="s">
        <v>214</v>
      </c>
      <c r="H79" t="s">
        <v>277</v>
      </c>
      <c r="I79" t="s">
        <v>86</v>
      </c>
      <c r="J79" t="s">
        <v>5</v>
      </c>
    </row>
    <row r="80" spans="1:10" ht="15" x14ac:dyDescent="0.25">
      <c r="A80" s="13">
        <v>78</v>
      </c>
      <c r="B80" t="s">
        <v>1715</v>
      </c>
      <c r="C80" t="s">
        <v>83</v>
      </c>
      <c r="D80" t="s">
        <v>248</v>
      </c>
      <c r="E80" t="s">
        <v>65</v>
      </c>
      <c r="F80" t="s">
        <v>280</v>
      </c>
      <c r="G80" t="s">
        <v>28</v>
      </c>
      <c r="H80" t="s">
        <v>16</v>
      </c>
      <c r="I80" t="s">
        <v>84</v>
      </c>
      <c r="J80" t="s">
        <v>258</v>
      </c>
    </row>
    <row r="81" spans="1:10" ht="15" x14ac:dyDescent="0.25">
      <c r="A81" s="13">
        <v>79</v>
      </c>
      <c r="B81" t="s">
        <v>1716</v>
      </c>
      <c r="C81" t="s">
        <v>84</v>
      </c>
      <c r="D81" t="s">
        <v>248</v>
      </c>
      <c r="E81" t="s">
        <v>15</v>
      </c>
      <c r="F81" t="s">
        <v>65</v>
      </c>
      <c r="G81" t="s">
        <v>83</v>
      </c>
      <c r="H81" t="s">
        <v>183</v>
      </c>
      <c r="I81" t="s">
        <v>280</v>
      </c>
      <c r="J81" t="s">
        <v>273</v>
      </c>
    </row>
    <row r="82" spans="1:10" ht="15" x14ac:dyDescent="0.25">
      <c r="A82" s="13">
        <v>80</v>
      </c>
      <c r="B82" t="s">
        <v>1717</v>
      </c>
      <c r="C82" t="s">
        <v>85</v>
      </c>
      <c r="D82" t="s">
        <v>291</v>
      </c>
      <c r="E82" t="s">
        <v>234</v>
      </c>
      <c r="F82" t="s">
        <v>182</v>
      </c>
      <c r="G82" t="s">
        <v>142</v>
      </c>
      <c r="H82" t="s">
        <v>99</v>
      </c>
      <c r="I82" t="s">
        <v>14</v>
      </c>
      <c r="J82" t="s">
        <v>134</v>
      </c>
    </row>
    <row r="83" spans="1:10" ht="15" x14ac:dyDescent="0.25">
      <c r="A83" s="13">
        <v>81</v>
      </c>
      <c r="B83" t="s">
        <v>1718</v>
      </c>
      <c r="C83" t="s">
        <v>86</v>
      </c>
      <c r="D83" t="s">
        <v>82</v>
      </c>
      <c r="E83" t="s">
        <v>64</v>
      </c>
      <c r="F83" t="s">
        <v>116</v>
      </c>
      <c r="G83" t="s">
        <v>214</v>
      </c>
      <c r="H83" t="s">
        <v>177</v>
      </c>
      <c r="I83" t="s">
        <v>5</v>
      </c>
      <c r="J83" t="s">
        <v>123</v>
      </c>
    </row>
    <row r="84" spans="1:10" ht="15" x14ac:dyDescent="0.25">
      <c r="A84" s="13">
        <v>82</v>
      </c>
      <c r="B84" t="s">
        <v>1719</v>
      </c>
      <c r="C84" t="s">
        <v>87</v>
      </c>
      <c r="D84" t="s">
        <v>165</v>
      </c>
      <c r="E84" t="s">
        <v>148</v>
      </c>
      <c r="F84" t="s">
        <v>283</v>
      </c>
      <c r="G84" t="s">
        <v>44</v>
      </c>
      <c r="H84" t="s">
        <v>45</v>
      </c>
      <c r="I84" t="s">
        <v>186</v>
      </c>
      <c r="J84" t="s">
        <v>288</v>
      </c>
    </row>
    <row r="85" spans="1:10" ht="15" x14ac:dyDescent="0.25">
      <c r="A85" s="13">
        <v>83</v>
      </c>
      <c r="B85" t="s">
        <v>1720</v>
      </c>
      <c r="C85" t="s">
        <v>88</v>
      </c>
      <c r="D85" t="s">
        <v>48</v>
      </c>
      <c r="E85" t="s">
        <v>257</v>
      </c>
      <c r="F85" t="s">
        <v>130</v>
      </c>
      <c r="G85" t="s">
        <v>173</v>
      </c>
      <c r="H85" t="s">
        <v>242</v>
      </c>
      <c r="I85" t="s">
        <v>45</v>
      </c>
      <c r="J85" t="s">
        <v>184</v>
      </c>
    </row>
    <row r="86" spans="1:10" ht="15" x14ac:dyDescent="0.25">
      <c r="A86" s="13">
        <v>84</v>
      </c>
      <c r="B86" t="s">
        <v>1721</v>
      </c>
      <c r="C86" t="s">
        <v>89</v>
      </c>
      <c r="D86" t="s">
        <v>38</v>
      </c>
      <c r="E86" t="s">
        <v>272</v>
      </c>
      <c r="F86" t="s">
        <v>216</v>
      </c>
      <c r="G86" t="s">
        <v>120</v>
      </c>
      <c r="H86" t="s">
        <v>192</v>
      </c>
      <c r="I86" t="s">
        <v>168</v>
      </c>
      <c r="J86" t="s">
        <v>181</v>
      </c>
    </row>
    <row r="87" spans="1:10" ht="15" x14ac:dyDescent="0.25">
      <c r="A87" s="13">
        <v>85</v>
      </c>
      <c r="B87" t="s">
        <v>1722</v>
      </c>
      <c r="C87" t="s">
        <v>90</v>
      </c>
      <c r="D87" t="s">
        <v>7</v>
      </c>
      <c r="E87" t="s">
        <v>27</v>
      </c>
      <c r="F87" t="s">
        <v>63</v>
      </c>
      <c r="G87" t="s">
        <v>207</v>
      </c>
      <c r="H87" t="s">
        <v>190</v>
      </c>
      <c r="I87" t="s">
        <v>52</v>
      </c>
      <c r="J87" t="s">
        <v>227</v>
      </c>
    </row>
    <row r="88" spans="1:10" ht="15" x14ac:dyDescent="0.25">
      <c r="A88" s="13">
        <v>86</v>
      </c>
      <c r="B88" t="s">
        <v>1723</v>
      </c>
      <c r="C88" t="s">
        <v>91</v>
      </c>
      <c r="D88" t="s">
        <v>237</v>
      </c>
      <c r="E88" t="s">
        <v>55</v>
      </c>
      <c r="F88" t="s">
        <v>279</v>
      </c>
      <c r="G88" t="s">
        <v>193</v>
      </c>
      <c r="H88" t="s">
        <v>262</v>
      </c>
      <c r="I88" t="s">
        <v>121</v>
      </c>
      <c r="J88" t="s">
        <v>112</v>
      </c>
    </row>
    <row r="89" spans="1:10" ht="15" x14ac:dyDescent="0.25">
      <c r="A89" s="13">
        <v>87</v>
      </c>
      <c r="B89" t="s">
        <v>1724</v>
      </c>
      <c r="C89" t="s">
        <v>92</v>
      </c>
      <c r="D89" t="s">
        <v>22</v>
      </c>
      <c r="E89" t="s">
        <v>231</v>
      </c>
      <c r="F89" t="s">
        <v>132</v>
      </c>
      <c r="G89" t="s">
        <v>180</v>
      </c>
      <c r="H89" t="s">
        <v>28</v>
      </c>
      <c r="I89" t="s">
        <v>258</v>
      </c>
      <c r="J89" t="s">
        <v>11</v>
      </c>
    </row>
    <row r="90" spans="1:10" ht="15" x14ac:dyDescent="0.25">
      <c r="A90" s="13">
        <v>88</v>
      </c>
      <c r="B90" t="s">
        <v>1725</v>
      </c>
      <c r="C90" t="s">
        <v>93</v>
      </c>
      <c r="D90" t="s">
        <v>245</v>
      </c>
      <c r="E90" t="s">
        <v>290</v>
      </c>
      <c r="F90" t="s">
        <v>70</v>
      </c>
      <c r="G90" t="s">
        <v>197</v>
      </c>
      <c r="H90" t="s">
        <v>221</v>
      </c>
      <c r="I90" t="s">
        <v>155</v>
      </c>
      <c r="J90" t="s">
        <v>198</v>
      </c>
    </row>
    <row r="91" spans="1:10" ht="15" x14ac:dyDescent="0.25">
      <c r="A91" s="13">
        <v>89</v>
      </c>
      <c r="B91" t="s">
        <v>1726</v>
      </c>
      <c r="C91" t="s">
        <v>94</v>
      </c>
      <c r="D91" t="s">
        <v>129</v>
      </c>
      <c r="E91" t="s">
        <v>160</v>
      </c>
      <c r="F91" t="s">
        <v>136</v>
      </c>
      <c r="G91" t="s">
        <v>74</v>
      </c>
      <c r="H91" t="s">
        <v>24</v>
      </c>
      <c r="I91" t="s">
        <v>286</v>
      </c>
      <c r="J91" t="s">
        <v>268</v>
      </c>
    </row>
    <row r="92" spans="1:10" ht="15" x14ac:dyDescent="0.25">
      <c r="A92" s="13">
        <v>90</v>
      </c>
      <c r="B92" t="s">
        <v>1727</v>
      </c>
      <c r="C92" t="s">
        <v>95</v>
      </c>
      <c r="D92" t="s">
        <v>228</v>
      </c>
      <c r="E92" t="s">
        <v>200</v>
      </c>
      <c r="F92" t="s">
        <v>59</v>
      </c>
      <c r="G92" t="s">
        <v>47</v>
      </c>
      <c r="H92" t="s">
        <v>252</v>
      </c>
      <c r="I92" t="s">
        <v>108</v>
      </c>
      <c r="J92" t="s">
        <v>71</v>
      </c>
    </row>
    <row r="93" spans="1:10" ht="15" x14ac:dyDescent="0.25">
      <c r="A93" s="13">
        <v>91</v>
      </c>
      <c r="B93" t="s">
        <v>1728</v>
      </c>
      <c r="C93" t="s">
        <v>96</v>
      </c>
      <c r="D93" t="s">
        <v>100</v>
      </c>
      <c r="E93" t="s">
        <v>254</v>
      </c>
      <c r="F93" t="s">
        <v>236</v>
      </c>
      <c r="G93" t="s">
        <v>194</v>
      </c>
      <c r="H93" t="s">
        <v>23</v>
      </c>
      <c r="I93" t="s">
        <v>289</v>
      </c>
      <c r="J93" t="s">
        <v>135</v>
      </c>
    </row>
    <row r="94" spans="1:10" ht="15" x14ac:dyDescent="0.25">
      <c r="A94" s="13">
        <v>92</v>
      </c>
      <c r="B94" t="s">
        <v>1729</v>
      </c>
      <c r="C94" t="s">
        <v>97</v>
      </c>
      <c r="D94" t="s">
        <v>285</v>
      </c>
      <c r="E94" t="s">
        <v>232</v>
      </c>
      <c r="F94" t="s">
        <v>51</v>
      </c>
      <c r="G94" t="s">
        <v>204</v>
      </c>
      <c r="H94" t="s">
        <v>275</v>
      </c>
      <c r="I94" t="s">
        <v>33</v>
      </c>
      <c r="J94" t="s">
        <v>158</v>
      </c>
    </row>
    <row r="95" spans="1:10" ht="15" x14ac:dyDescent="0.25">
      <c r="A95" s="13">
        <v>93</v>
      </c>
      <c r="B95" t="s">
        <v>1730</v>
      </c>
      <c r="C95" t="s">
        <v>98</v>
      </c>
      <c r="D95" t="s">
        <v>182</v>
      </c>
      <c r="E95" t="s">
        <v>271</v>
      </c>
      <c r="F95" t="s">
        <v>142</v>
      </c>
      <c r="G95" t="s">
        <v>99</v>
      </c>
      <c r="H95" t="s">
        <v>79</v>
      </c>
      <c r="I95" t="s">
        <v>85</v>
      </c>
      <c r="J95" t="s">
        <v>19</v>
      </c>
    </row>
    <row r="96" spans="1:10" ht="15" x14ac:dyDescent="0.25">
      <c r="A96" s="13">
        <v>94</v>
      </c>
      <c r="B96" t="s">
        <v>1731</v>
      </c>
      <c r="C96" t="s">
        <v>99</v>
      </c>
      <c r="D96" t="s">
        <v>182</v>
      </c>
      <c r="E96" t="s">
        <v>98</v>
      </c>
      <c r="F96" t="s">
        <v>271</v>
      </c>
      <c r="G96" t="s">
        <v>142</v>
      </c>
      <c r="H96" t="s">
        <v>79</v>
      </c>
      <c r="I96" t="s">
        <v>85</v>
      </c>
      <c r="J96" t="s">
        <v>19</v>
      </c>
    </row>
    <row r="97" spans="1:10" ht="15" x14ac:dyDescent="0.25">
      <c r="A97" s="13">
        <v>95</v>
      </c>
      <c r="B97" t="s">
        <v>1732</v>
      </c>
      <c r="C97" t="s">
        <v>100</v>
      </c>
      <c r="D97" t="s">
        <v>96</v>
      </c>
      <c r="E97" t="s">
        <v>109</v>
      </c>
      <c r="F97" t="s">
        <v>254</v>
      </c>
      <c r="G97" t="s">
        <v>241</v>
      </c>
      <c r="H97" t="s">
        <v>46</v>
      </c>
      <c r="I97" t="s">
        <v>289</v>
      </c>
      <c r="J97" t="s">
        <v>191</v>
      </c>
    </row>
    <row r="98" spans="1:10" ht="15" x14ac:dyDescent="0.25">
      <c r="A98" s="13">
        <v>96</v>
      </c>
      <c r="B98" t="s">
        <v>1733</v>
      </c>
      <c r="C98" t="s">
        <v>101</v>
      </c>
      <c r="D98" t="s">
        <v>40</v>
      </c>
      <c r="E98" t="s">
        <v>269</v>
      </c>
      <c r="F98" t="s">
        <v>68</v>
      </c>
      <c r="G98" t="s">
        <v>24</v>
      </c>
      <c r="H98" t="s">
        <v>61</v>
      </c>
      <c r="I98" t="s">
        <v>210</v>
      </c>
      <c r="J98" t="s">
        <v>135</v>
      </c>
    </row>
    <row r="99" spans="1:10" ht="15" x14ac:dyDescent="0.25">
      <c r="A99" s="13">
        <v>97</v>
      </c>
      <c r="B99" t="s">
        <v>1734</v>
      </c>
      <c r="C99" t="s">
        <v>102</v>
      </c>
      <c r="D99" t="s">
        <v>148</v>
      </c>
      <c r="E99" t="s">
        <v>88</v>
      </c>
      <c r="F99" t="s">
        <v>143</v>
      </c>
      <c r="G99" t="s">
        <v>263</v>
      </c>
      <c r="H99" t="s">
        <v>126</v>
      </c>
      <c r="I99" t="s">
        <v>45</v>
      </c>
      <c r="J99" t="s">
        <v>186</v>
      </c>
    </row>
    <row r="100" spans="1:10" ht="15" x14ac:dyDescent="0.25">
      <c r="A100" s="13">
        <v>98</v>
      </c>
      <c r="B100" t="s">
        <v>1735</v>
      </c>
      <c r="C100" t="s">
        <v>103</v>
      </c>
      <c r="D100" t="s">
        <v>124</v>
      </c>
      <c r="E100" t="s">
        <v>287</v>
      </c>
      <c r="F100" t="s">
        <v>27</v>
      </c>
      <c r="G100" t="s">
        <v>215</v>
      </c>
      <c r="H100" t="s">
        <v>63</v>
      </c>
      <c r="I100" t="s">
        <v>207</v>
      </c>
      <c r="J100" t="s">
        <v>52</v>
      </c>
    </row>
    <row r="101" spans="1:10" ht="15" x14ac:dyDescent="0.25">
      <c r="A101" s="13">
        <v>99</v>
      </c>
      <c r="B101" t="s">
        <v>1736</v>
      </c>
      <c r="C101" t="s">
        <v>104</v>
      </c>
      <c r="D101" t="s">
        <v>175</v>
      </c>
      <c r="E101" t="s">
        <v>38</v>
      </c>
      <c r="F101" t="s">
        <v>145</v>
      </c>
      <c r="G101" t="s">
        <v>140</v>
      </c>
      <c r="H101" t="s">
        <v>174</v>
      </c>
      <c r="I101" t="s">
        <v>181</v>
      </c>
      <c r="J101" t="s">
        <v>282</v>
      </c>
    </row>
    <row r="102" spans="1:10" ht="15" x14ac:dyDescent="0.25">
      <c r="A102" s="13">
        <v>100</v>
      </c>
      <c r="B102" t="s">
        <v>1737</v>
      </c>
      <c r="C102" t="s">
        <v>105</v>
      </c>
      <c r="D102" t="s">
        <v>226</v>
      </c>
      <c r="E102" t="s">
        <v>48</v>
      </c>
      <c r="F102" t="s">
        <v>154</v>
      </c>
      <c r="G102" t="s">
        <v>253</v>
      </c>
      <c r="H102" t="s">
        <v>242</v>
      </c>
      <c r="I102" t="s">
        <v>67</v>
      </c>
      <c r="J102" t="s">
        <v>184</v>
      </c>
    </row>
    <row r="103" spans="1:10" ht="15" x14ac:dyDescent="0.25">
      <c r="A103" s="13">
        <v>101</v>
      </c>
      <c r="B103" t="s">
        <v>1738</v>
      </c>
      <c r="C103" t="s">
        <v>106</v>
      </c>
      <c r="D103" t="s">
        <v>220</v>
      </c>
      <c r="E103" t="s">
        <v>292</v>
      </c>
      <c r="F103" t="s">
        <v>189</v>
      </c>
      <c r="G103" t="s">
        <v>190</v>
      </c>
      <c r="H103" t="s">
        <v>50</v>
      </c>
      <c r="I103" t="s">
        <v>66</v>
      </c>
      <c r="J103" t="s">
        <v>227</v>
      </c>
    </row>
    <row r="104" spans="1:10" ht="15" x14ac:dyDescent="0.25">
      <c r="A104" s="13">
        <v>102</v>
      </c>
      <c r="B104" t="s">
        <v>1739</v>
      </c>
      <c r="C104" t="s">
        <v>107</v>
      </c>
      <c r="D104" t="s">
        <v>82</v>
      </c>
      <c r="E104" t="s">
        <v>64</v>
      </c>
      <c r="F104" t="s">
        <v>18</v>
      </c>
      <c r="G104" t="s">
        <v>214</v>
      </c>
      <c r="H104" t="s">
        <v>277</v>
      </c>
      <c r="I104" t="s">
        <v>86</v>
      </c>
      <c r="J104" t="s">
        <v>5</v>
      </c>
    </row>
    <row r="105" spans="1:10" ht="15" x14ac:dyDescent="0.25">
      <c r="A105" s="13">
        <v>103</v>
      </c>
      <c r="B105" t="s">
        <v>1740</v>
      </c>
      <c r="C105" t="s">
        <v>108</v>
      </c>
      <c r="D105" t="s">
        <v>228</v>
      </c>
      <c r="E105" t="s">
        <v>30</v>
      </c>
      <c r="F105" t="s">
        <v>138</v>
      </c>
      <c r="G105" t="s">
        <v>170</v>
      </c>
      <c r="H105" t="s">
        <v>95</v>
      </c>
      <c r="I105" t="s">
        <v>60</v>
      </c>
      <c r="J105" t="s">
        <v>71</v>
      </c>
    </row>
    <row r="106" spans="1:10" ht="15" x14ac:dyDescent="0.25">
      <c r="A106" s="13">
        <v>104</v>
      </c>
      <c r="B106" t="s">
        <v>1741</v>
      </c>
      <c r="C106" t="s">
        <v>109</v>
      </c>
      <c r="D106" t="s">
        <v>100</v>
      </c>
      <c r="E106" t="s">
        <v>254</v>
      </c>
      <c r="F106" t="s">
        <v>101</v>
      </c>
      <c r="G106" t="s">
        <v>210</v>
      </c>
      <c r="H106" t="s">
        <v>289</v>
      </c>
      <c r="I106" t="s">
        <v>191</v>
      </c>
      <c r="J106" t="s">
        <v>135</v>
      </c>
    </row>
    <row r="107" spans="1:10" ht="15" x14ac:dyDescent="0.25">
      <c r="A107" s="13">
        <v>105</v>
      </c>
      <c r="B107" t="s">
        <v>1742</v>
      </c>
      <c r="C107" t="s">
        <v>110</v>
      </c>
      <c r="D107" t="s">
        <v>49</v>
      </c>
      <c r="E107" t="s">
        <v>163</v>
      </c>
      <c r="F107" t="s">
        <v>171</v>
      </c>
      <c r="G107" t="s">
        <v>147</v>
      </c>
      <c r="H107" t="s">
        <v>134</v>
      </c>
      <c r="I107" t="s">
        <v>219</v>
      </c>
      <c r="J107" t="s">
        <v>21</v>
      </c>
    </row>
    <row r="108" spans="1:10" ht="15" x14ac:dyDescent="0.25">
      <c r="A108" s="13">
        <v>106</v>
      </c>
      <c r="B108" t="s">
        <v>1743</v>
      </c>
      <c r="C108" t="s">
        <v>111</v>
      </c>
      <c r="D108" t="s">
        <v>54</v>
      </c>
      <c r="E108" t="s">
        <v>220</v>
      </c>
      <c r="F108" t="s">
        <v>149</v>
      </c>
      <c r="G108" t="s">
        <v>279</v>
      </c>
      <c r="H108" t="s">
        <v>292</v>
      </c>
      <c r="I108" t="s">
        <v>106</v>
      </c>
      <c r="J108" t="s">
        <v>66</v>
      </c>
    </row>
    <row r="109" spans="1:10" ht="15" x14ac:dyDescent="0.25">
      <c r="A109" s="13">
        <v>107</v>
      </c>
      <c r="B109" t="s">
        <v>1744</v>
      </c>
      <c r="C109" t="s">
        <v>112</v>
      </c>
      <c r="D109" t="s">
        <v>237</v>
      </c>
      <c r="E109" t="s">
        <v>249</v>
      </c>
      <c r="F109" t="s">
        <v>193</v>
      </c>
      <c r="G109" t="s">
        <v>91</v>
      </c>
      <c r="H109" t="s">
        <v>202</v>
      </c>
      <c r="I109" t="s">
        <v>127</v>
      </c>
      <c r="J109" t="s">
        <v>274</v>
      </c>
    </row>
    <row r="110" spans="1:10" ht="15" x14ac:dyDescent="0.25">
      <c r="A110" s="13">
        <v>108</v>
      </c>
      <c r="B110" t="s">
        <v>1745</v>
      </c>
      <c r="C110" t="s">
        <v>113</v>
      </c>
      <c r="D110" t="s">
        <v>40</v>
      </c>
      <c r="E110" t="s">
        <v>269</v>
      </c>
      <c r="F110" t="s">
        <v>96</v>
      </c>
      <c r="G110" t="s">
        <v>109</v>
      </c>
      <c r="H110" t="s">
        <v>236</v>
      </c>
      <c r="I110" t="s">
        <v>101</v>
      </c>
      <c r="J110" t="s">
        <v>135</v>
      </c>
    </row>
    <row r="111" spans="1:10" ht="15" x14ac:dyDescent="0.25">
      <c r="A111" s="13">
        <v>109</v>
      </c>
      <c r="B111" t="s">
        <v>1746</v>
      </c>
      <c r="C111" t="s">
        <v>114</v>
      </c>
      <c r="D111" t="s">
        <v>281</v>
      </c>
      <c r="E111" t="s">
        <v>54</v>
      </c>
      <c r="F111" t="s">
        <v>220</v>
      </c>
      <c r="G111" t="s">
        <v>8</v>
      </c>
      <c r="H111" t="s">
        <v>292</v>
      </c>
      <c r="I111" t="s">
        <v>50</v>
      </c>
      <c r="J111" t="s">
        <v>264</v>
      </c>
    </row>
    <row r="112" spans="1:10" ht="15" x14ac:dyDescent="0.25">
      <c r="A112" s="13">
        <v>110</v>
      </c>
      <c r="B112" t="s">
        <v>1747</v>
      </c>
      <c r="C112" t="s">
        <v>115</v>
      </c>
      <c r="D112" t="s">
        <v>39</v>
      </c>
      <c r="E112" t="s">
        <v>206</v>
      </c>
      <c r="F112" t="s">
        <v>119</v>
      </c>
      <c r="G112" t="s">
        <v>235</v>
      </c>
      <c r="H112" t="s">
        <v>236</v>
      </c>
      <c r="I112" t="s">
        <v>194</v>
      </c>
      <c r="J112" t="s">
        <v>23</v>
      </c>
    </row>
    <row r="113" spans="1:10" ht="15" x14ac:dyDescent="0.25">
      <c r="A113" s="13">
        <v>111</v>
      </c>
      <c r="B113" t="s">
        <v>1748</v>
      </c>
      <c r="C113" t="s">
        <v>116</v>
      </c>
      <c r="D113" t="s">
        <v>201</v>
      </c>
      <c r="E113" t="s">
        <v>18</v>
      </c>
      <c r="F113" t="s">
        <v>214</v>
      </c>
      <c r="G113" t="s">
        <v>41</v>
      </c>
      <c r="H113" t="s">
        <v>177</v>
      </c>
      <c r="I113" t="s">
        <v>5</v>
      </c>
      <c r="J113" t="s">
        <v>123</v>
      </c>
    </row>
    <row r="114" spans="1:10" ht="15" x14ac:dyDescent="0.25">
      <c r="A114" s="13">
        <v>112</v>
      </c>
      <c r="B114" t="s">
        <v>1749</v>
      </c>
      <c r="C114" t="s">
        <v>117</v>
      </c>
      <c r="D114" t="s">
        <v>226</v>
      </c>
      <c r="E114" t="s">
        <v>257</v>
      </c>
      <c r="F114" t="s">
        <v>130</v>
      </c>
      <c r="G114" t="s">
        <v>173</v>
      </c>
      <c r="H114" t="s">
        <v>128</v>
      </c>
      <c r="I114" t="s">
        <v>184</v>
      </c>
      <c r="J114" t="s">
        <v>19</v>
      </c>
    </row>
    <row r="115" spans="1:10" ht="15" x14ac:dyDescent="0.25">
      <c r="A115" s="13">
        <v>113</v>
      </c>
      <c r="B115" t="s">
        <v>1750</v>
      </c>
      <c r="C115" t="s">
        <v>118</v>
      </c>
      <c r="D115" t="s">
        <v>102</v>
      </c>
      <c r="E115" t="s">
        <v>7</v>
      </c>
      <c r="F115" t="s">
        <v>88</v>
      </c>
      <c r="G115" t="s">
        <v>207</v>
      </c>
      <c r="H115" t="s">
        <v>242</v>
      </c>
      <c r="I115" t="s">
        <v>190</v>
      </c>
      <c r="J115" t="s">
        <v>105</v>
      </c>
    </row>
    <row r="116" spans="1:10" ht="15" x14ac:dyDescent="0.25">
      <c r="A116" s="13">
        <v>114</v>
      </c>
      <c r="B116" t="s">
        <v>1751</v>
      </c>
      <c r="C116" t="s">
        <v>119</v>
      </c>
      <c r="D116" t="s">
        <v>39</v>
      </c>
      <c r="E116" t="s">
        <v>206</v>
      </c>
      <c r="F116" t="s">
        <v>256</v>
      </c>
      <c r="G116" t="s">
        <v>235</v>
      </c>
      <c r="H116" t="s">
        <v>115</v>
      </c>
      <c r="I116" t="s">
        <v>194</v>
      </c>
      <c r="J116" t="s">
        <v>23</v>
      </c>
    </row>
    <row r="117" spans="1:10" ht="15" x14ac:dyDescent="0.25">
      <c r="A117" s="13">
        <v>115</v>
      </c>
      <c r="B117" t="s">
        <v>1752</v>
      </c>
      <c r="C117" t="s">
        <v>120</v>
      </c>
      <c r="D117" t="s">
        <v>89</v>
      </c>
      <c r="E117" t="s">
        <v>38</v>
      </c>
      <c r="F117" t="s">
        <v>272</v>
      </c>
      <c r="G117" t="s">
        <v>216</v>
      </c>
      <c r="H117" t="s">
        <v>192</v>
      </c>
      <c r="I117" t="s">
        <v>168</v>
      </c>
      <c r="J117" t="s">
        <v>181</v>
      </c>
    </row>
    <row r="118" spans="1:10" ht="15" x14ac:dyDescent="0.25">
      <c r="A118" s="13">
        <v>116</v>
      </c>
      <c r="B118" t="s">
        <v>1753</v>
      </c>
      <c r="C118" t="s">
        <v>121</v>
      </c>
      <c r="D118" t="s">
        <v>237</v>
      </c>
      <c r="E118" t="s">
        <v>55</v>
      </c>
      <c r="F118" t="s">
        <v>91</v>
      </c>
      <c r="G118" t="s">
        <v>262</v>
      </c>
      <c r="H118" t="s">
        <v>20</v>
      </c>
      <c r="I118" t="s">
        <v>127</v>
      </c>
      <c r="J118" t="s">
        <v>274</v>
      </c>
    </row>
    <row r="119" spans="1:10" ht="15" x14ac:dyDescent="0.25">
      <c r="A119" s="13">
        <v>117</v>
      </c>
      <c r="B119" t="s">
        <v>1754</v>
      </c>
      <c r="C119" t="s">
        <v>122</v>
      </c>
      <c r="D119" t="s">
        <v>49</v>
      </c>
      <c r="E119" t="s">
        <v>80</v>
      </c>
      <c r="F119" t="s">
        <v>163</v>
      </c>
      <c r="G119" t="s">
        <v>171</v>
      </c>
      <c r="H119" t="s">
        <v>223</v>
      </c>
      <c r="I119" t="s">
        <v>275</v>
      </c>
      <c r="J119" t="s">
        <v>158</v>
      </c>
    </row>
    <row r="120" spans="1:10" ht="15" x14ac:dyDescent="0.25">
      <c r="A120" s="13">
        <v>118</v>
      </c>
      <c r="B120" t="s">
        <v>1755</v>
      </c>
      <c r="C120" t="s">
        <v>123</v>
      </c>
      <c r="D120" t="s">
        <v>201</v>
      </c>
      <c r="E120" t="s">
        <v>18</v>
      </c>
      <c r="F120" t="s">
        <v>116</v>
      </c>
      <c r="G120" t="s">
        <v>41</v>
      </c>
      <c r="H120" t="s">
        <v>86</v>
      </c>
      <c r="I120" t="s">
        <v>177</v>
      </c>
      <c r="J120" t="s">
        <v>5</v>
      </c>
    </row>
    <row r="121" spans="1:10" ht="15" x14ac:dyDescent="0.25">
      <c r="A121" s="13">
        <v>119</v>
      </c>
      <c r="B121" t="s">
        <v>1756</v>
      </c>
      <c r="C121" t="s">
        <v>124</v>
      </c>
      <c r="D121" t="s">
        <v>281</v>
      </c>
      <c r="E121" t="s">
        <v>178</v>
      </c>
      <c r="F121" t="s">
        <v>215</v>
      </c>
      <c r="G121" t="s">
        <v>75</v>
      </c>
      <c r="H121" t="s">
        <v>207</v>
      </c>
      <c r="I121" t="s">
        <v>103</v>
      </c>
      <c r="J121" t="s">
        <v>52</v>
      </c>
    </row>
    <row r="122" spans="1:10" ht="15" x14ac:dyDescent="0.25">
      <c r="A122" s="13">
        <v>120</v>
      </c>
      <c r="B122" t="s">
        <v>1757</v>
      </c>
      <c r="C122" t="s">
        <v>125</v>
      </c>
      <c r="D122" t="s">
        <v>245</v>
      </c>
      <c r="E122" t="s">
        <v>290</v>
      </c>
      <c r="F122" t="s">
        <v>238</v>
      </c>
      <c r="G122" t="s">
        <v>239</v>
      </c>
      <c r="H122" t="s">
        <v>32</v>
      </c>
      <c r="I122" t="s">
        <v>161</v>
      </c>
      <c r="J122" t="s">
        <v>166</v>
      </c>
    </row>
    <row r="123" spans="1:10" ht="15" x14ac:dyDescent="0.25">
      <c r="A123" s="13">
        <v>121</v>
      </c>
      <c r="B123" t="s">
        <v>1758</v>
      </c>
      <c r="C123" t="s">
        <v>126</v>
      </c>
      <c r="D123" t="s">
        <v>102</v>
      </c>
      <c r="E123" t="s">
        <v>148</v>
      </c>
      <c r="F123" t="s">
        <v>283</v>
      </c>
      <c r="G123" t="s">
        <v>143</v>
      </c>
      <c r="H123" t="s">
        <v>263</v>
      </c>
      <c r="I123" t="s">
        <v>186</v>
      </c>
      <c r="J123" t="s">
        <v>179</v>
      </c>
    </row>
    <row r="124" spans="1:10" ht="15" x14ac:dyDescent="0.25">
      <c r="A124" s="13">
        <v>122</v>
      </c>
      <c r="B124" t="s">
        <v>1759</v>
      </c>
      <c r="C124" t="s">
        <v>127</v>
      </c>
      <c r="D124" t="s">
        <v>237</v>
      </c>
      <c r="E124" t="s">
        <v>249</v>
      </c>
      <c r="F124" t="s">
        <v>213</v>
      </c>
      <c r="G124" t="s">
        <v>193</v>
      </c>
      <c r="H124" t="s">
        <v>20</v>
      </c>
      <c r="I124" t="s">
        <v>69</v>
      </c>
      <c r="J124" t="s">
        <v>274</v>
      </c>
    </row>
    <row r="125" spans="1:10" ht="15" x14ac:dyDescent="0.25">
      <c r="A125" s="13">
        <v>123</v>
      </c>
      <c r="B125" t="s">
        <v>1760</v>
      </c>
      <c r="C125" t="s">
        <v>128</v>
      </c>
      <c r="D125" t="s">
        <v>226</v>
      </c>
      <c r="E125" t="s">
        <v>48</v>
      </c>
      <c r="F125" t="s">
        <v>37</v>
      </c>
      <c r="G125" t="s">
        <v>142</v>
      </c>
      <c r="H125" t="s">
        <v>184</v>
      </c>
      <c r="I125" t="s">
        <v>117</v>
      </c>
      <c r="J125" t="s">
        <v>19</v>
      </c>
    </row>
    <row r="126" spans="1:10" ht="15" x14ac:dyDescent="0.25">
      <c r="A126" s="13">
        <v>124</v>
      </c>
      <c r="B126" t="s">
        <v>1761</v>
      </c>
      <c r="C126" t="s">
        <v>129</v>
      </c>
      <c r="D126" t="s">
        <v>160</v>
      </c>
      <c r="E126" t="s">
        <v>94</v>
      </c>
      <c r="F126" t="s">
        <v>136</v>
      </c>
      <c r="G126" t="s">
        <v>74</v>
      </c>
      <c r="H126" t="s">
        <v>286</v>
      </c>
      <c r="I126" t="s">
        <v>268</v>
      </c>
      <c r="J126" t="s">
        <v>243</v>
      </c>
    </row>
    <row r="127" spans="1:10" ht="15" x14ac:dyDescent="0.25">
      <c r="A127" s="13">
        <v>125</v>
      </c>
      <c r="B127" t="s">
        <v>1762</v>
      </c>
      <c r="C127" t="s">
        <v>130</v>
      </c>
      <c r="D127" t="s">
        <v>226</v>
      </c>
      <c r="E127" t="s">
        <v>257</v>
      </c>
      <c r="F127" t="s">
        <v>173</v>
      </c>
      <c r="G127" t="s">
        <v>88</v>
      </c>
      <c r="H127" t="s">
        <v>184</v>
      </c>
      <c r="I127" t="s">
        <v>117</v>
      </c>
      <c r="J127" t="s">
        <v>19</v>
      </c>
    </row>
    <row r="128" spans="1:10" ht="15" x14ac:dyDescent="0.25">
      <c r="A128" s="13">
        <v>126</v>
      </c>
      <c r="B128" t="s">
        <v>1763</v>
      </c>
      <c r="C128" t="s">
        <v>131</v>
      </c>
      <c r="D128" t="s">
        <v>169</v>
      </c>
      <c r="E128" t="s">
        <v>30</v>
      </c>
      <c r="F128" t="s">
        <v>138</v>
      </c>
      <c r="G128" t="s">
        <v>272</v>
      </c>
      <c r="H128" t="s">
        <v>216</v>
      </c>
      <c r="I128" t="s">
        <v>108</v>
      </c>
      <c r="J128" t="s">
        <v>60</v>
      </c>
    </row>
    <row r="129" spans="1:10" ht="15" x14ac:dyDescent="0.25">
      <c r="A129" s="13">
        <v>127</v>
      </c>
      <c r="B129" t="s">
        <v>1764</v>
      </c>
      <c r="C129" t="s">
        <v>132</v>
      </c>
      <c r="D129" t="s">
        <v>22</v>
      </c>
      <c r="E129" t="s">
        <v>231</v>
      </c>
      <c r="F129" t="s">
        <v>180</v>
      </c>
      <c r="G129" t="s">
        <v>208</v>
      </c>
      <c r="H129" t="s">
        <v>17</v>
      </c>
      <c r="I129" t="s">
        <v>205</v>
      </c>
      <c r="J129" t="s">
        <v>92</v>
      </c>
    </row>
    <row r="130" spans="1:10" ht="15" x14ac:dyDescent="0.25">
      <c r="A130" s="13">
        <v>128</v>
      </c>
      <c r="B130" t="s">
        <v>1765</v>
      </c>
      <c r="C130" t="s">
        <v>133</v>
      </c>
      <c r="D130" t="s">
        <v>206</v>
      </c>
      <c r="E130" t="s">
        <v>146</v>
      </c>
      <c r="F130" t="s">
        <v>279</v>
      </c>
      <c r="G130" t="s">
        <v>256</v>
      </c>
      <c r="H130" t="s">
        <v>91</v>
      </c>
      <c r="I130" t="s">
        <v>202</v>
      </c>
      <c r="J130" t="s">
        <v>112</v>
      </c>
    </row>
    <row r="131" spans="1:10" ht="15" x14ac:dyDescent="0.25">
      <c r="A131" s="13">
        <v>129</v>
      </c>
      <c r="B131" t="s">
        <v>1766</v>
      </c>
      <c r="C131" t="s">
        <v>134</v>
      </c>
      <c r="D131" t="s">
        <v>291</v>
      </c>
      <c r="E131" t="s">
        <v>271</v>
      </c>
      <c r="F131" t="s">
        <v>142</v>
      </c>
      <c r="G131" t="s">
        <v>110</v>
      </c>
      <c r="H131" t="s">
        <v>14</v>
      </c>
      <c r="I131" t="s">
        <v>21</v>
      </c>
      <c r="J131" t="s">
        <v>85</v>
      </c>
    </row>
    <row r="132" spans="1:10" ht="15" x14ac:dyDescent="0.25">
      <c r="A132" s="13">
        <v>130</v>
      </c>
      <c r="B132" t="s">
        <v>1767</v>
      </c>
      <c r="C132" t="s">
        <v>135</v>
      </c>
      <c r="D132" t="s">
        <v>96</v>
      </c>
      <c r="E132" t="s">
        <v>100</v>
      </c>
      <c r="F132" t="s">
        <v>109</v>
      </c>
      <c r="G132" t="s">
        <v>68</v>
      </c>
      <c r="H132" t="s">
        <v>113</v>
      </c>
      <c r="I132" t="s">
        <v>101</v>
      </c>
      <c r="J132" t="s">
        <v>61</v>
      </c>
    </row>
    <row r="133" spans="1:10" ht="15" x14ac:dyDescent="0.25">
      <c r="A133" s="13">
        <v>131</v>
      </c>
      <c r="B133" t="s">
        <v>1768</v>
      </c>
      <c r="C133" t="s">
        <v>136</v>
      </c>
      <c r="D133" t="s">
        <v>129</v>
      </c>
      <c r="E133" t="s">
        <v>160</v>
      </c>
      <c r="F133" t="s">
        <v>94</v>
      </c>
      <c r="G133" t="s">
        <v>269</v>
      </c>
      <c r="H133" t="s">
        <v>24</v>
      </c>
      <c r="I133" t="s">
        <v>286</v>
      </c>
      <c r="J133" t="s">
        <v>243</v>
      </c>
    </row>
    <row r="134" spans="1:10" ht="15" x14ac:dyDescent="0.25">
      <c r="A134" s="13">
        <v>132</v>
      </c>
      <c r="B134" t="s">
        <v>1769</v>
      </c>
      <c r="C134" t="s">
        <v>137</v>
      </c>
      <c r="D134" t="s">
        <v>247</v>
      </c>
      <c r="E134" t="s">
        <v>153</v>
      </c>
      <c r="F134" t="s">
        <v>172</v>
      </c>
      <c r="G134" t="s">
        <v>35</v>
      </c>
      <c r="H134" t="s">
        <v>211</v>
      </c>
      <c r="I134" t="s">
        <v>13</v>
      </c>
      <c r="J134" t="s">
        <v>9</v>
      </c>
    </row>
    <row r="135" spans="1:10" ht="15" x14ac:dyDescent="0.25">
      <c r="A135" s="13">
        <v>133</v>
      </c>
      <c r="B135" t="s">
        <v>1770</v>
      </c>
      <c r="C135" t="s">
        <v>138</v>
      </c>
      <c r="D135" t="s">
        <v>228</v>
      </c>
      <c r="E135" t="s">
        <v>169</v>
      </c>
      <c r="F135" t="s">
        <v>30</v>
      </c>
      <c r="G135" t="s">
        <v>272</v>
      </c>
      <c r="H135" t="s">
        <v>216</v>
      </c>
      <c r="I135" t="s">
        <v>131</v>
      </c>
      <c r="J135" t="s">
        <v>60</v>
      </c>
    </row>
    <row r="136" spans="1:10" ht="15" x14ac:dyDescent="0.25">
      <c r="A136" s="13">
        <v>134</v>
      </c>
      <c r="B136" t="s">
        <v>1771</v>
      </c>
      <c r="C136" t="s">
        <v>139</v>
      </c>
      <c r="D136" t="s">
        <v>246</v>
      </c>
      <c r="E136" t="s">
        <v>129</v>
      </c>
      <c r="F136" t="s">
        <v>136</v>
      </c>
      <c r="G136" t="s">
        <v>74</v>
      </c>
      <c r="H136" t="s">
        <v>286</v>
      </c>
      <c r="I136" t="s">
        <v>268</v>
      </c>
      <c r="J136" t="s">
        <v>243</v>
      </c>
    </row>
    <row r="137" spans="1:10" ht="15" x14ac:dyDescent="0.25">
      <c r="A137" s="13">
        <v>135</v>
      </c>
      <c r="B137" t="s">
        <v>1772</v>
      </c>
      <c r="C137" t="s">
        <v>140</v>
      </c>
      <c r="D137" t="s">
        <v>175</v>
      </c>
      <c r="E137" t="s">
        <v>104</v>
      </c>
      <c r="F137" t="s">
        <v>38</v>
      </c>
      <c r="G137" t="s">
        <v>145</v>
      </c>
      <c r="H137" t="s">
        <v>174</v>
      </c>
      <c r="I137" t="s">
        <v>181</v>
      </c>
      <c r="J137" t="s">
        <v>282</v>
      </c>
    </row>
    <row r="138" spans="1:10" ht="15" x14ac:dyDescent="0.25">
      <c r="A138" s="13">
        <v>136</v>
      </c>
      <c r="B138" t="s">
        <v>1773</v>
      </c>
      <c r="C138" t="s">
        <v>141</v>
      </c>
      <c r="D138" t="s">
        <v>248</v>
      </c>
      <c r="E138" t="s">
        <v>59</v>
      </c>
      <c r="F138" t="s">
        <v>15</v>
      </c>
      <c r="G138" t="s">
        <v>47</v>
      </c>
      <c r="H138" t="s">
        <v>273</v>
      </c>
      <c r="I138" t="s">
        <v>260</v>
      </c>
      <c r="J138" t="s">
        <v>162</v>
      </c>
    </row>
    <row r="139" spans="1:10" ht="15" x14ac:dyDescent="0.25">
      <c r="A139" s="13">
        <v>137</v>
      </c>
      <c r="B139" t="s">
        <v>1774</v>
      </c>
      <c r="C139" t="s">
        <v>142</v>
      </c>
      <c r="D139" t="s">
        <v>291</v>
      </c>
      <c r="E139" t="s">
        <v>234</v>
      </c>
      <c r="F139" t="s">
        <v>182</v>
      </c>
      <c r="G139" t="s">
        <v>222</v>
      </c>
      <c r="H139" t="s">
        <v>99</v>
      </c>
      <c r="I139" t="s">
        <v>14</v>
      </c>
      <c r="J139" t="s">
        <v>85</v>
      </c>
    </row>
    <row r="140" spans="1:10" ht="15" x14ac:dyDescent="0.25">
      <c r="A140" s="13">
        <v>138</v>
      </c>
      <c r="B140" t="s">
        <v>1775</v>
      </c>
      <c r="C140" t="s">
        <v>143</v>
      </c>
      <c r="D140" t="s">
        <v>102</v>
      </c>
      <c r="E140" t="s">
        <v>266</v>
      </c>
      <c r="F140" t="s">
        <v>7</v>
      </c>
      <c r="G140" t="s">
        <v>118</v>
      </c>
      <c r="H140" t="s">
        <v>263</v>
      </c>
      <c r="I140" t="s">
        <v>126</v>
      </c>
      <c r="J140" t="s">
        <v>179</v>
      </c>
    </row>
    <row r="141" spans="1:10" ht="15" x14ac:dyDescent="0.25">
      <c r="A141" s="13">
        <v>139</v>
      </c>
      <c r="B141" t="s">
        <v>1776</v>
      </c>
      <c r="C141" t="s">
        <v>144</v>
      </c>
      <c r="D141" t="s">
        <v>278</v>
      </c>
      <c r="E141" t="s">
        <v>150</v>
      </c>
      <c r="F141" t="s">
        <v>42</v>
      </c>
      <c r="G141" t="s">
        <v>240</v>
      </c>
      <c r="H141" t="s">
        <v>76</v>
      </c>
      <c r="I141" t="s">
        <v>225</v>
      </c>
      <c r="J141" t="s">
        <v>195</v>
      </c>
    </row>
    <row r="142" spans="1:10" ht="15" x14ac:dyDescent="0.25">
      <c r="A142" s="13">
        <v>140</v>
      </c>
      <c r="B142" t="s">
        <v>1777</v>
      </c>
      <c r="C142" t="s">
        <v>145</v>
      </c>
      <c r="D142" t="s">
        <v>175</v>
      </c>
      <c r="E142" t="s">
        <v>104</v>
      </c>
      <c r="F142" t="s">
        <v>38</v>
      </c>
      <c r="G142" t="s">
        <v>140</v>
      </c>
      <c r="H142" t="s">
        <v>174</v>
      </c>
      <c r="I142" t="s">
        <v>181</v>
      </c>
      <c r="J142" t="s">
        <v>282</v>
      </c>
    </row>
    <row r="143" spans="1:10" ht="15" x14ac:dyDescent="0.25">
      <c r="A143" s="13">
        <v>141</v>
      </c>
      <c r="B143" t="s">
        <v>1778</v>
      </c>
      <c r="C143" t="s">
        <v>146</v>
      </c>
      <c r="D143" t="s">
        <v>53</v>
      </c>
      <c r="E143" t="s">
        <v>167</v>
      </c>
      <c r="F143" t="s">
        <v>266</v>
      </c>
      <c r="G143" t="s">
        <v>133</v>
      </c>
      <c r="H143" t="s">
        <v>106</v>
      </c>
      <c r="I143" t="s">
        <v>6</v>
      </c>
      <c r="J143" t="s">
        <v>66</v>
      </c>
    </row>
    <row r="144" spans="1:10" ht="15" x14ac:dyDescent="0.25">
      <c r="A144" s="13">
        <v>142</v>
      </c>
      <c r="B144" t="s">
        <v>1779</v>
      </c>
      <c r="C144" t="s">
        <v>147</v>
      </c>
      <c r="D144" t="s">
        <v>49</v>
      </c>
      <c r="E144" t="s">
        <v>163</v>
      </c>
      <c r="F144" t="s">
        <v>171</v>
      </c>
      <c r="G144" t="s">
        <v>211</v>
      </c>
      <c r="H144" t="s">
        <v>110</v>
      </c>
      <c r="I144" t="s">
        <v>122</v>
      </c>
      <c r="J144" t="s">
        <v>21</v>
      </c>
    </row>
    <row r="145" spans="1:10" ht="15" x14ac:dyDescent="0.25">
      <c r="A145" s="13">
        <v>143</v>
      </c>
      <c r="B145" t="s">
        <v>1780</v>
      </c>
      <c r="C145" t="s">
        <v>148</v>
      </c>
      <c r="D145" t="s">
        <v>102</v>
      </c>
      <c r="E145" t="s">
        <v>283</v>
      </c>
      <c r="F145" t="s">
        <v>44</v>
      </c>
      <c r="G145" t="s">
        <v>263</v>
      </c>
      <c r="H145" t="s">
        <v>126</v>
      </c>
      <c r="I145" t="s">
        <v>186</v>
      </c>
      <c r="J145" t="s">
        <v>179</v>
      </c>
    </row>
    <row r="146" spans="1:10" ht="15" x14ac:dyDescent="0.25">
      <c r="A146" s="13">
        <v>144</v>
      </c>
      <c r="B146" t="s">
        <v>1781</v>
      </c>
      <c r="C146" t="s">
        <v>149</v>
      </c>
      <c r="D146" t="s">
        <v>54</v>
      </c>
      <c r="E146" t="s">
        <v>8</v>
      </c>
      <c r="F146" t="s">
        <v>55</v>
      </c>
      <c r="G146" t="s">
        <v>279</v>
      </c>
      <c r="H146" t="s">
        <v>114</v>
      </c>
      <c r="I146" t="s">
        <v>111</v>
      </c>
      <c r="J146" t="s">
        <v>264</v>
      </c>
    </row>
    <row r="147" spans="1:10" ht="15" x14ac:dyDescent="0.25">
      <c r="A147" s="13">
        <v>145</v>
      </c>
      <c r="B147" t="s">
        <v>1782</v>
      </c>
      <c r="C147" t="s">
        <v>150</v>
      </c>
      <c r="D147" t="s">
        <v>278</v>
      </c>
      <c r="E147" t="s">
        <v>144</v>
      </c>
      <c r="F147" t="s">
        <v>240</v>
      </c>
      <c r="G147" t="s">
        <v>76</v>
      </c>
      <c r="H147" t="s">
        <v>156</v>
      </c>
      <c r="I147" t="s">
        <v>43</v>
      </c>
      <c r="J147" t="s">
        <v>195</v>
      </c>
    </row>
    <row r="148" spans="1:10" ht="15" x14ac:dyDescent="0.25">
      <c r="A148" s="13">
        <v>146</v>
      </c>
      <c r="B148" t="s">
        <v>1783</v>
      </c>
      <c r="C148" t="s">
        <v>151</v>
      </c>
      <c r="D148" t="s">
        <v>83</v>
      </c>
      <c r="E148" t="s">
        <v>183</v>
      </c>
      <c r="F148" t="s">
        <v>280</v>
      </c>
      <c r="G148" t="s">
        <v>28</v>
      </c>
      <c r="H148" t="s">
        <v>16</v>
      </c>
      <c r="I148" t="s">
        <v>258</v>
      </c>
      <c r="J148" t="s">
        <v>11</v>
      </c>
    </row>
    <row r="149" spans="1:10" ht="15" x14ac:dyDescent="0.25">
      <c r="A149" s="13">
        <v>147</v>
      </c>
      <c r="B149" t="s">
        <v>1784</v>
      </c>
      <c r="C149" t="s">
        <v>152</v>
      </c>
      <c r="D149" t="s">
        <v>96</v>
      </c>
      <c r="E149" t="s">
        <v>116</v>
      </c>
      <c r="F149" t="s">
        <v>113</v>
      </c>
      <c r="G149" t="s">
        <v>86</v>
      </c>
      <c r="H149" t="s">
        <v>177</v>
      </c>
      <c r="I149" t="s">
        <v>5</v>
      </c>
      <c r="J149" t="s">
        <v>123</v>
      </c>
    </row>
    <row r="150" spans="1:10" ht="15" x14ac:dyDescent="0.25">
      <c r="A150" s="13">
        <v>148</v>
      </c>
      <c r="B150" t="s">
        <v>1785</v>
      </c>
      <c r="C150" t="s">
        <v>153</v>
      </c>
      <c r="D150" t="s">
        <v>247</v>
      </c>
      <c r="E150" t="s">
        <v>172</v>
      </c>
      <c r="F150" t="s">
        <v>35</v>
      </c>
      <c r="G150" t="s">
        <v>211</v>
      </c>
      <c r="H150" t="s">
        <v>13</v>
      </c>
      <c r="I150" t="s">
        <v>9</v>
      </c>
      <c r="J150" t="s">
        <v>137</v>
      </c>
    </row>
    <row r="151" spans="1:10" ht="15" x14ac:dyDescent="0.25">
      <c r="A151" s="13">
        <v>149</v>
      </c>
      <c r="B151" t="s">
        <v>1786</v>
      </c>
      <c r="C151" t="s">
        <v>154</v>
      </c>
      <c r="D151" t="s">
        <v>287</v>
      </c>
      <c r="E151" t="s">
        <v>81</v>
      </c>
      <c r="F151" t="s">
        <v>284</v>
      </c>
      <c r="G151" t="s">
        <v>75</v>
      </c>
      <c r="H151" t="s">
        <v>253</v>
      </c>
      <c r="I151" t="s">
        <v>212</v>
      </c>
      <c r="J151" t="s">
        <v>67</v>
      </c>
    </row>
    <row r="152" spans="1:10" ht="15" x14ac:dyDescent="0.25">
      <c r="A152" s="13">
        <v>150</v>
      </c>
      <c r="B152" t="s">
        <v>1787</v>
      </c>
      <c r="C152" t="s">
        <v>155</v>
      </c>
      <c r="D152" t="s">
        <v>93</v>
      </c>
      <c r="E152" t="s">
        <v>78</v>
      </c>
      <c r="F152" t="s">
        <v>25</v>
      </c>
      <c r="G152" t="s">
        <v>70</v>
      </c>
      <c r="H152" t="s">
        <v>197</v>
      </c>
      <c r="I152" t="s">
        <v>221</v>
      </c>
      <c r="J152" t="s">
        <v>198</v>
      </c>
    </row>
    <row r="153" spans="1:10" ht="15" x14ac:dyDescent="0.25">
      <c r="A153" s="13">
        <v>151</v>
      </c>
      <c r="B153" t="s">
        <v>1788</v>
      </c>
      <c r="C153" t="s">
        <v>156</v>
      </c>
      <c r="D153" t="s">
        <v>278</v>
      </c>
      <c r="E153" t="s">
        <v>150</v>
      </c>
      <c r="F153" t="s">
        <v>58</v>
      </c>
      <c r="G153" t="s">
        <v>57</v>
      </c>
      <c r="H153" t="s">
        <v>195</v>
      </c>
      <c r="I153" t="s">
        <v>73</v>
      </c>
      <c r="J153" t="s">
        <v>77</v>
      </c>
    </row>
    <row r="154" spans="1:10" ht="15" x14ac:dyDescent="0.25">
      <c r="A154" s="13">
        <v>152</v>
      </c>
      <c r="B154" t="s">
        <v>1789</v>
      </c>
      <c r="C154" t="s">
        <v>157</v>
      </c>
      <c r="D154" t="s">
        <v>247</v>
      </c>
      <c r="E154" t="s">
        <v>51</v>
      </c>
      <c r="F154" t="s">
        <v>58</v>
      </c>
      <c r="G154" t="s">
        <v>35</v>
      </c>
      <c r="H154" t="s">
        <v>204</v>
      </c>
      <c r="I154" t="s">
        <v>13</v>
      </c>
      <c r="J154" t="s">
        <v>137</v>
      </c>
    </row>
    <row r="155" spans="1:10" ht="15" x14ac:dyDescent="0.25">
      <c r="A155" s="13">
        <v>153</v>
      </c>
      <c r="B155" t="s">
        <v>1790</v>
      </c>
      <c r="C155" t="s">
        <v>158</v>
      </c>
      <c r="D155" t="s">
        <v>175</v>
      </c>
      <c r="E155" t="s">
        <v>285</v>
      </c>
      <c r="F155" t="s">
        <v>232</v>
      </c>
      <c r="G155" t="s">
        <v>223</v>
      </c>
      <c r="H155" t="s">
        <v>97</v>
      </c>
      <c r="I155" t="s">
        <v>275</v>
      </c>
      <c r="J155" t="s">
        <v>33</v>
      </c>
    </row>
    <row r="156" spans="1:10" ht="15" x14ac:dyDescent="0.25">
      <c r="A156" s="13">
        <v>154</v>
      </c>
      <c r="B156" t="s">
        <v>1791</v>
      </c>
      <c r="C156" t="s">
        <v>159</v>
      </c>
      <c r="D156" t="s">
        <v>270</v>
      </c>
      <c r="E156" t="s">
        <v>250</v>
      </c>
      <c r="F156" t="s">
        <v>228</v>
      </c>
      <c r="G156" t="s">
        <v>89</v>
      </c>
      <c r="H156" t="s">
        <v>31</v>
      </c>
      <c r="I156" t="s">
        <v>170</v>
      </c>
      <c r="J156" t="s">
        <v>71</v>
      </c>
    </row>
    <row r="157" spans="1:10" ht="15" x14ac:dyDescent="0.25">
      <c r="A157" s="13">
        <v>155</v>
      </c>
      <c r="B157" t="s">
        <v>1792</v>
      </c>
      <c r="C157" t="s">
        <v>160</v>
      </c>
      <c r="D157" t="s">
        <v>129</v>
      </c>
      <c r="E157" t="s">
        <v>94</v>
      </c>
      <c r="F157" t="s">
        <v>136</v>
      </c>
      <c r="G157" t="s">
        <v>74</v>
      </c>
      <c r="H157" t="s">
        <v>24</v>
      </c>
      <c r="I157" t="s">
        <v>286</v>
      </c>
      <c r="J157" t="s">
        <v>268</v>
      </c>
    </row>
    <row r="158" spans="1:10" ht="15" x14ac:dyDescent="0.25">
      <c r="A158" s="13">
        <v>156</v>
      </c>
      <c r="B158" t="s">
        <v>1793</v>
      </c>
      <c r="C158" t="s">
        <v>161</v>
      </c>
      <c r="D158" t="s">
        <v>238</v>
      </c>
      <c r="E158" t="s">
        <v>239</v>
      </c>
      <c r="F158" t="s">
        <v>32</v>
      </c>
      <c r="G158" t="s">
        <v>125</v>
      </c>
      <c r="H158" t="s">
        <v>166</v>
      </c>
      <c r="I158" t="s">
        <v>56</v>
      </c>
      <c r="J158" t="s">
        <v>288</v>
      </c>
    </row>
    <row r="159" spans="1:10" ht="15" x14ac:dyDescent="0.25">
      <c r="A159" s="13">
        <v>157</v>
      </c>
      <c r="B159" t="s">
        <v>1794</v>
      </c>
      <c r="C159" t="s">
        <v>162</v>
      </c>
      <c r="D159" t="s">
        <v>270</v>
      </c>
      <c r="E159" t="s">
        <v>59</v>
      </c>
      <c r="F159" t="s">
        <v>47</v>
      </c>
      <c r="G159" t="s">
        <v>252</v>
      </c>
      <c r="H159" t="s">
        <v>273</v>
      </c>
      <c r="I159" t="s">
        <v>260</v>
      </c>
      <c r="J159" t="s">
        <v>141</v>
      </c>
    </row>
    <row r="160" spans="1:10" ht="15" x14ac:dyDescent="0.25">
      <c r="A160" s="13">
        <v>158</v>
      </c>
      <c r="B160" t="s">
        <v>1795</v>
      </c>
      <c r="C160" t="s">
        <v>163</v>
      </c>
      <c r="D160" t="s">
        <v>49</v>
      </c>
      <c r="E160" t="s">
        <v>171</v>
      </c>
      <c r="F160" t="s">
        <v>211</v>
      </c>
      <c r="G160" t="s">
        <v>110</v>
      </c>
      <c r="H160" t="s">
        <v>122</v>
      </c>
      <c r="I160" t="s">
        <v>147</v>
      </c>
      <c r="J160" t="s">
        <v>21</v>
      </c>
    </row>
    <row r="161" spans="1:10" ht="15" x14ac:dyDescent="0.25">
      <c r="A161" s="13">
        <v>159</v>
      </c>
      <c r="B161" t="s">
        <v>1796</v>
      </c>
      <c r="C161" t="s">
        <v>164</v>
      </c>
      <c r="D161" t="s">
        <v>251</v>
      </c>
      <c r="E161" t="s">
        <v>265</v>
      </c>
      <c r="F161" t="s">
        <v>36</v>
      </c>
      <c r="G161" t="s">
        <v>185</v>
      </c>
      <c r="H161" t="s">
        <v>244</v>
      </c>
      <c r="I161" t="s">
        <v>209</v>
      </c>
      <c r="J161" t="s">
        <v>187</v>
      </c>
    </row>
    <row r="162" spans="1:10" ht="15" x14ac:dyDescent="0.25">
      <c r="A162" s="13">
        <v>160</v>
      </c>
      <c r="B162" t="s">
        <v>1797</v>
      </c>
      <c r="C162" t="s">
        <v>165</v>
      </c>
      <c r="D162" t="s">
        <v>148</v>
      </c>
      <c r="E162" t="s">
        <v>283</v>
      </c>
      <c r="F162" t="s">
        <v>87</v>
      </c>
      <c r="G162" t="s">
        <v>44</v>
      </c>
      <c r="H162" t="s">
        <v>241</v>
      </c>
      <c r="I162" t="s">
        <v>46</v>
      </c>
      <c r="J162" t="s">
        <v>288</v>
      </c>
    </row>
    <row r="163" spans="1:10" ht="15" x14ac:dyDescent="0.25">
      <c r="A163" s="13">
        <v>161</v>
      </c>
      <c r="B163" t="s">
        <v>1798</v>
      </c>
      <c r="C163" t="s">
        <v>166</v>
      </c>
      <c r="D163" t="s">
        <v>251</v>
      </c>
      <c r="E163" t="s">
        <v>36</v>
      </c>
      <c r="F163" t="s">
        <v>185</v>
      </c>
      <c r="G163" t="s">
        <v>238</v>
      </c>
      <c r="H163" t="s">
        <v>32</v>
      </c>
      <c r="I163" t="s">
        <v>125</v>
      </c>
      <c r="J163" t="s">
        <v>255</v>
      </c>
    </row>
    <row r="164" spans="1:10" ht="15" x14ac:dyDescent="0.25">
      <c r="A164" s="13">
        <v>162</v>
      </c>
      <c r="B164" t="s">
        <v>1799</v>
      </c>
      <c r="C164" t="s">
        <v>167</v>
      </c>
      <c r="D164" t="s">
        <v>206</v>
      </c>
      <c r="E164" t="s">
        <v>146</v>
      </c>
      <c r="F164" t="s">
        <v>53</v>
      </c>
      <c r="G164" t="s">
        <v>266</v>
      </c>
      <c r="H164" t="s">
        <v>256</v>
      </c>
      <c r="I164" t="s">
        <v>133</v>
      </c>
      <c r="J164" t="s">
        <v>6</v>
      </c>
    </row>
    <row r="165" spans="1:10" ht="15" x14ac:dyDescent="0.25">
      <c r="A165" s="13">
        <v>163</v>
      </c>
      <c r="B165" t="s">
        <v>1800</v>
      </c>
      <c r="C165" t="s">
        <v>168</v>
      </c>
      <c r="D165" t="s">
        <v>89</v>
      </c>
      <c r="E165" t="s">
        <v>38</v>
      </c>
      <c r="F165" t="s">
        <v>145</v>
      </c>
      <c r="G165" t="s">
        <v>120</v>
      </c>
      <c r="H165" t="s">
        <v>192</v>
      </c>
      <c r="I165" t="s">
        <v>181</v>
      </c>
      <c r="J165" t="s">
        <v>282</v>
      </c>
    </row>
    <row r="166" spans="1:10" ht="15" x14ac:dyDescent="0.25">
      <c r="A166" s="13">
        <v>164</v>
      </c>
      <c r="B166" t="s">
        <v>1801</v>
      </c>
      <c r="C166" t="s">
        <v>169</v>
      </c>
      <c r="D166" t="s">
        <v>175</v>
      </c>
      <c r="E166" t="s">
        <v>104</v>
      </c>
      <c r="F166" t="s">
        <v>38</v>
      </c>
      <c r="G166" t="s">
        <v>145</v>
      </c>
      <c r="H166" t="s">
        <v>216</v>
      </c>
      <c r="I166" t="s">
        <v>140</v>
      </c>
      <c r="J166" t="s">
        <v>174</v>
      </c>
    </row>
    <row r="167" spans="1:10" ht="15" x14ac:dyDescent="0.25">
      <c r="A167" s="13">
        <v>165</v>
      </c>
      <c r="B167" t="s">
        <v>1802</v>
      </c>
      <c r="C167" t="s">
        <v>170</v>
      </c>
      <c r="D167" t="s">
        <v>270</v>
      </c>
      <c r="E167" t="s">
        <v>250</v>
      </c>
      <c r="F167" t="s">
        <v>228</v>
      </c>
      <c r="G167" t="s">
        <v>31</v>
      </c>
      <c r="H167" t="s">
        <v>252</v>
      </c>
      <c r="I167" t="s">
        <v>159</v>
      </c>
      <c r="J167" t="s">
        <v>71</v>
      </c>
    </row>
    <row r="168" spans="1:10" ht="15" x14ac:dyDescent="0.25">
      <c r="A168" s="13">
        <v>166</v>
      </c>
      <c r="B168" t="s">
        <v>1803</v>
      </c>
      <c r="C168" t="s">
        <v>171</v>
      </c>
      <c r="D168" t="s">
        <v>49</v>
      </c>
      <c r="E168" t="s">
        <v>80</v>
      </c>
      <c r="F168" t="s">
        <v>223</v>
      </c>
      <c r="G168" t="s">
        <v>275</v>
      </c>
      <c r="H168" t="s">
        <v>211</v>
      </c>
      <c r="I168" t="s">
        <v>33</v>
      </c>
      <c r="J168" t="s">
        <v>122</v>
      </c>
    </row>
    <row r="169" spans="1:10" ht="15" x14ac:dyDescent="0.25">
      <c r="A169" s="13">
        <v>167</v>
      </c>
      <c r="B169" t="s">
        <v>1804</v>
      </c>
      <c r="C169" t="s">
        <v>172</v>
      </c>
      <c r="D169" t="s">
        <v>247</v>
      </c>
      <c r="E169" t="s">
        <v>153</v>
      </c>
      <c r="F169" t="s">
        <v>259</v>
      </c>
      <c r="G169" t="s">
        <v>13</v>
      </c>
      <c r="H169" t="s">
        <v>9</v>
      </c>
      <c r="I169" t="s">
        <v>77</v>
      </c>
      <c r="J169" t="s">
        <v>137</v>
      </c>
    </row>
    <row r="170" spans="1:10" ht="15" x14ac:dyDescent="0.25">
      <c r="A170" s="13">
        <v>168</v>
      </c>
      <c r="B170" t="s">
        <v>1805</v>
      </c>
      <c r="C170" t="s">
        <v>173</v>
      </c>
      <c r="D170" t="s">
        <v>226</v>
      </c>
      <c r="E170" t="s">
        <v>257</v>
      </c>
      <c r="F170" t="s">
        <v>130</v>
      </c>
      <c r="G170" t="s">
        <v>88</v>
      </c>
      <c r="H170" t="s">
        <v>184</v>
      </c>
      <c r="I170" t="s">
        <v>117</v>
      </c>
      <c r="J170" t="s">
        <v>19</v>
      </c>
    </row>
    <row r="171" spans="1:10" ht="15" x14ac:dyDescent="0.25">
      <c r="A171" s="13">
        <v>169</v>
      </c>
      <c r="B171" t="s">
        <v>1806</v>
      </c>
      <c r="C171" t="s">
        <v>174</v>
      </c>
      <c r="D171" t="s">
        <v>175</v>
      </c>
      <c r="E171" t="s">
        <v>104</v>
      </c>
      <c r="F171" t="s">
        <v>38</v>
      </c>
      <c r="G171" t="s">
        <v>169</v>
      </c>
      <c r="H171" t="s">
        <v>145</v>
      </c>
      <c r="I171" t="s">
        <v>140</v>
      </c>
      <c r="J171" t="s">
        <v>282</v>
      </c>
    </row>
    <row r="172" spans="1:10" ht="15" x14ac:dyDescent="0.25">
      <c r="A172" s="13">
        <v>170</v>
      </c>
      <c r="B172" t="s">
        <v>1807</v>
      </c>
      <c r="C172" t="s">
        <v>175</v>
      </c>
      <c r="D172" t="s">
        <v>104</v>
      </c>
      <c r="E172" t="s">
        <v>80</v>
      </c>
      <c r="F172" t="s">
        <v>223</v>
      </c>
      <c r="G172" t="s">
        <v>145</v>
      </c>
      <c r="H172" t="s">
        <v>140</v>
      </c>
      <c r="I172" t="s">
        <v>174</v>
      </c>
      <c r="J172" t="s">
        <v>158</v>
      </c>
    </row>
    <row r="173" spans="1:10" ht="15" x14ac:dyDescent="0.25">
      <c r="A173" s="13">
        <v>171</v>
      </c>
      <c r="B173" t="s">
        <v>1808</v>
      </c>
      <c r="C173" t="s">
        <v>176</v>
      </c>
      <c r="D173" t="s">
        <v>17</v>
      </c>
      <c r="E173" t="s">
        <v>199</v>
      </c>
      <c r="F173" t="s">
        <v>34</v>
      </c>
      <c r="G173" t="s">
        <v>276</v>
      </c>
      <c r="H173" t="s">
        <v>10</v>
      </c>
      <c r="I173" t="s">
        <v>293</v>
      </c>
      <c r="J173" t="s">
        <v>294</v>
      </c>
    </row>
    <row r="174" spans="1:10" ht="15" x14ac:dyDescent="0.25">
      <c r="A174" s="13">
        <v>172</v>
      </c>
      <c r="B174" t="s">
        <v>1809</v>
      </c>
      <c r="C174" t="s">
        <v>177</v>
      </c>
      <c r="D174" t="s">
        <v>201</v>
      </c>
      <c r="E174" t="s">
        <v>18</v>
      </c>
      <c r="F174" t="s">
        <v>116</v>
      </c>
      <c r="G174" t="s">
        <v>41</v>
      </c>
      <c r="H174" t="s">
        <v>86</v>
      </c>
      <c r="I174" t="s">
        <v>5</v>
      </c>
      <c r="J174" t="s">
        <v>123</v>
      </c>
    </row>
    <row r="175" spans="1:10" ht="15" x14ac:dyDescent="0.25">
      <c r="A175" s="13">
        <v>173</v>
      </c>
      <c r="B175" t="s">
        <v>1810</v>
      </c>
      <c r="C175" t="s">
        <v>178</v>
      </c>
      <c r="D175" t="s">
        <v>281</v>
      </c>
      <c r="E175" t="s">
        <v>124</v>
      </c>
      <c r="F175" t="s">
        <v>27</v>
      </c>
      <c r="G175" t="s">
        <v>215</v>
      </c>
      <c r="H175" t="s">
        <v>63</v>
      </c>
      <c r="I175" t="s">
        <v>103</v>
      </c>
      <c r="J175" t="s">
        <v>52</v>
      </c>
    </row>
    <row r="176" spans="1:10" ht="15" x14ac:dyDescent="0.25">
      <c r="A176" s="13">
        <v>174</v>
      </c>
      <c r="B176" t="s">
        <v>1811</v>
      </c>
      <c r="C176" t="s">
        <v>179</v>
      </c>
      <c r="D176" t="s">
        <v>148</v>
      </c>
      <c r="E176" t="s">
        <v>266</v>
      </c>
      <c r="F176" t="s">
        <v>143</v>
      </c>
      <c r="G176" t="s">
        <v>241</v>
      </c>
      <c r="H176" t="s">
        <v>263</v>
      </c>
      <c r="I176" t="s">
        <v>6</v>
      </c>
      <c r="J176" t="s">
        <v>126</v>
      </c>
    </row>
    <row r="177" spans="1:10" ht="15" x14ac:dyDescent="0.25">
      <c r="A177" s="13">
        <v>175</v>
      </c>
      <c r="B177" t="s">
        <v>1812</v>
      </c>
      <c r="C177" t="s">
        <v>180</v>
      </c>
      <c r="D177" t="s">
        <v>22</v>
      </c>
      <c r="E177" t="s">
        <v>231</v>
      </c>
      <c r="F177" t="s">
        <v>132</v>
      </c>
      <c r="G177" t="s">
        <v>208</v>
      </c>
      <c r="H177" t="s">
        <v>17</v>
      </c>
      <c r="I177" t="s">
        <v>205</v>
      </c>
      <c r="J177" t="s">
        <v>92</v>
      </c>
    </row>
    <row r="178" spans="1:10" ht="15" x14ac:dyDescent="0.25">
      <c r="A178" s="13">
        <v>176</v>
      </c>
      <c r="B178" t="s">
        <v>1813</v>
      </c>
      <c r="C178" t="s">
        <v>181</v>
      </c>
      <c r="D178" t="s">
        <v>104</v>
      </c>
      <c r="E178" t="s">
        <v>38</v>
      </c>
      <c r="F178" t="s">
        <v>145</v>
      </c>
      <c r="G178" t="s">
        <v>140</v>
      </c>
      <c r="H178" t="s">
        <v>168</v>
      </c>
      <c r="I178" t="s">
        <v>174</v>
      </c>
      <c r="J178" t="s">
        <v>282</v>
      </c>
    </row>
    <row r="179" spans="1:10" ht="15" x14ac:dyDescent="0.25">
      <c r="A179" s="13">
        <v>177</v>
      </c>
      <c r="B179" t="s">
        <v>1814</v>
      </c>
      <c r="C179" t="s">
        <v>182</v>
      </c>
      <c r="D179" t="s">
        <v>291</v>
      </c>
      <c r="E179" t="s">
        <v>98</v>
      </c>
      <c r="F179" t="s">
        <v>271</v>
      </c>
      <c r="G179" t="s">
        <v>142</v>
      </c>
      <c r="H179" t="s">
        <v>99</v>
      </c>
      <c r="I179" t="s">
        <v>85</v>
      </c>
      <c r="J179" t="s">
        <v>19</v>
      </c>
    </row>
    <row r="180" spans="1:10" ht="15" x14ac:dyDescent="0.25">
      <c r="A180" s="13">
        <v>178</v>
      </c>
      <c r="B180" t="s">
        <v>1815</v>
      </c>
      <c r="C180" t="s">
        <v>183</v>
      </c>
      <c r="D180" t="s">
        <v>151</v>
      </c>
      <c r="E180" t="s">
        <v>65</v>
      </c>
      <c r="F180" t="s">
        <v>280</v>
      </c>
      <c r="G180" t="s">
        <v>28</v>
      </c>
      <c r="H180" t="s">
        <v>16</v>
      </c>
      <c r="I180" t="s">
        <v>84</v>
      </c>
      <c r="J180" t="s">
        <v>258</v>
      </c>
    </row>
    <row r="181" spans="1:10" ht="15" x14ac:dyDescent="0.25">
      <c r="A181" s="13">
        <v>179</v>
      </c>
      <c r="B181" t="s">
        <v>1816</v>
      </c>
      <c r="C181" t="s">
        <v>184</v>
      </c>
      <c r="D181" t="s">
        <v>226</v>
      </c>
      <c r="E181" t="s">
        <v>48</v>
      </c>
      <c r="F181" t="s">
        <v>257</v>
      </c>
      <c r="G181" t="s">
        <v>173</v>
      </c>
      <c r="H181" t="s">
        <v>88</v>
      </c>
      <c r="I181" t="s">
        <v>242</v>
      </c>
      <c r="J181" t="s">
        <v>105</v>
      </c>
    </row>
    <row r="182" spans="1:10" ht="15" x14ac:dyDescent="0.25">
      <c r="A182" s="13">
        <v>180</v>
      </c>
      <c r="B182" t="s">
        <v>1817</v>
      </c>
      <c r="C182" t="s">
        <v>185</v>
      </c>
      <c r="D182" t="s">
        <v>245</v>
      </c>
      <c r="E182" t="s">
        <v>251</v>
      </c>
      <c r="F182" t="s">
        <v>290</v>
      </c>
      <c r="G182" t="s">
        <v>36</v>
      </c>
      <c r="H182" t="s">
        <v>238</v>
      </c>
      <c r="I182" t="s">
        <v>164</v>
      </c>
      <c r="J182" t="s">
        <v>255</v>
      </c>
    </row>
    <row r="183" spans="1:10" ht="15" x14ac:dyDescent="0.25">
      <c r="A183" s="13">
        <v>181</v>
      </c>
      <c r="B183" t="s">
        <v>1818</v>
      </c>
      <c r="C183" t="s">
        <v>186</v>
      </c>
      <c r="D183" t="s">
        <v>102</v>
      </c>
      <c r="E183" t="s">
        <v>88</v>
      </c>
      <c r="F183" t="s">
        <v>283</v>
      </c>
      <c r="G183" t="s">
        <v>44</v>
      </c>
      <c r="H183" t="s">
        <v>263</v>
      </c>
      <c r="I183" t="s">
        <v>126</v>
      </c>
      <c r="J183" t="s">
        <v>45</v>
      </c>
    </row>
    <row r="184" spans="1:10" ht="15" x14ac:dyDescent="0.25">
      <c r="A184" s="13">
        <v>182</v>
      </c>
      <c r="B184" t="s">
        <v>1819</v>
      </c>
      <c r="C184" t="s">
        <v>187</v>
      </c>
      <c r="D184" t="s">
        <v>245</v>
      </c>
      <c r="E184" t="s">
        <v>251</v>
      </c>
      <c r="F184" t="s">
        <v>290</v>
      </c>
      <c r="G184" t="s">
        <v>265</v>
      </c>
      <c r="H184" t="s">
        <v>238</v>
      </c>
      <c r="I184" t="s">
        <v>244</v>
      </c>
      <c r="J184" t="s">
        <v>209</v>
      </c>
    </row>
    <row r="185" spans="1:10" ht="15" x14ac:dyDescent="0.25">
      <c r="A185" s="13">
        <v>183</v>
      </c>
      <c r="B185" t="s">
        <v>1820</v>
      </c>
      <c r="C185" t="s">
        <v>188</v>
      </c>
      <c r="D185" t="s">
        <v>65</v>
      </c>
      <c r="E185" t="s">
        <v>83</v>
      </c>
      <c r="F185" t="s">
        <v>183</v>
      </c>
      <c r="G185" t="s">
        <v>280</v>
      </c>
      <c r="H185" t="s">
        <v>196</v>
      </c>
      <c r="I185" t="s">
        <v>16</v>
      </c>
      <c r="J185" t="s">
        <v>84</v>
      </c>
    </row>
    <row r="186" spans="1:10" ht="15" x14ac:dyDescent="0.25">
      <c r="A186" s="13">
        <v>184</v>
      </c>
      <c r="B186" t="s">
        <v>1821</v>
      </c>
      <c r="C186" t="s">
        <v>189</v>
      </c>
      <c r="D186" t="s">
        <v>220</v>
      </c>
      <c r="E186" t="s">
        <v>7</v>
      </c>
      <c r="F186" t="s">
        <v>292</v>
      </c>
      <c r="G186" t="s">
        <v>106</v>
      </c>
      <c r="H186" t="s">
        <v>190</v>
      </c>
      <c r="I186" t="s">
        <v>66</v>
      </c>
      <c r="J186" t="s">
        <v>227</v>
      </c>
    </row>
    <row r="187" spans="1:10" ht="15" x14ac:dyDescent="0.25">
      <c r="A187" s="13">
        <v>185</v>
      </c>
      <c r="B187" t="s">
        <v>1822</v>
      </c>
      <c r="C187" t="s">
        <v>190</v>
      </c>
      <c r="D187" t="s">
        <v>7</v>
      </c>
      <c r="E187" t="s">
        <v>189</v>
      </c>
      <c r="F187" t="s">
        <v>90</v>
      </c>
      <c r="G187" t="s">
        <v>27</v>
      </c>
      <c r="H187" t="s">
        <v>106</v>
      </c>
      <c r="I187" t="s">
        <v>63</v>
      </c>
      <c r="J187" t="s">
        <v>227</v>
      </c>
    </row>
    <row r="188" spans="1:10" ht="15" x14ac:dyDescent="0.25">
      <c r="A188" s="13">
        <v>186</v>
      </c>
      <c r="B188" t="s">
        <v>1823</v>
      </c>
      <c r="C188" t="s">
        <v>191</v>
      </c>
      <c r="D188" t="s">
        <v>165</v>
      </c>
      <c r="E188" t="s">
        <v>100</v>
      </c>
      <c r="F188" t="s">
        <v>109</v>
      </c>
      <c r="G188" t="s">
        <v>254</v>
      </c>
      <c r="H188" t="s">
        <v>241</v>
      </c>
      <c r="I188" t="s">
        <v>46</v>
      </c>
      <c r="J188" t="s">
        <v>289</v>
      </c>
    </row>
    <row r="189" spans="1:10" ht="15" x14ac:dyDescent="0.25">
      <c r="A189" s="13">
        <v>187</v>
      </c>
      <c r="B189" t="s">
        <v>1824</v>
      </c>
      <c r="C189" t="s">
        <v>192</v>
      </c>
      <c r="D189" t="s">
        <v>89</v>
      </c>
      <c r="E189" t="s">
        <v>38</v>
      </c>
      <c r="F189" t="s">
        <v>31</v>
      </c>
      <c r="G189" t="s">
        <v>272</v>
      </c>
      <c r="H189" t="s">
        <v>120</v>
      </c>
      <c r="I189" t="s">
        <v>168</v>
      </c>
      <c r="J189" t="s">
        <v>181</v>
      </c>
    </row>
    <row r="190" spans="1:10" ht="15" x14ac:dyDescent="0.25">
      <c r="A190" s="13">
        <v>188</v>
      </c>
      <c r="B190" t="s">
        <v>1825</v>
      </c>
      <c r="C190" t="s">
        <v>193</v>
      </c>
      <c r="D190" t="s">
        <v>249</v>
      </c>
      <c r="E190" t="s">
        <v>91</v>
      </c>
      <c r="F190" t="s">
        <v>20</v>
      </c>
      <c r="G190" t="s">
        <v>127</v>
      </c>
      <c r="H190" t="s">
        <v>69</v>
      </c>
      <c r="I190" t="s">
        <v>112</v>
      </c>
      <c r="J190" t="s">
        <v>274</v>
      </c>
    </row>
    <row r="191" spans="1:10" ht="15" x14ac:dyDescent="0.25">
      <c r="A191" s="13">
        <v>189</v>
      </c>
      <c r="B191" t="s">
        <v>1826</v>
      </c>
      <c r="C191" t="s">
        <v>194</v>
      </c>
      <c r="D191" t="s">
        <v>39</v>
      </c>
      <c r="E191" t="s">
        <v>96</v>
      </c>
      <c r="F191" t="s">
        <v>119</v>
      </c>
      <c r="G191" t="s">
        <v>235</v>
      </c>
      <c r="H191" t="s">
        <v>115</v>
      </c>
      <c r="I191" t="s">
        <v>236</v>
      </c>
      <c r="J191" t="s">
        <v>23</v>
      </c>
    </row>
    <row r="192" spans="1:10" ht="15" x14ac:dyDescent="0.25">
      <c r="A192" s="13">
        <v>190</v>
      </c>
      <c r="B192" t="s">
        <v>1827</v>
      </c>
      <c r="C192" t="s">
        <v>195</v>
      </c>
      <c r="D192" t="s">
        <v>26</v>
      </c>
      <c r="E192" t="s">
        <v>278</v>
      </c>
      <c r="F192" t="s">
        <v>144</v>
      </c>
      <c r="G192" t="s">
        <v>150</v>
      </c>
      <c r="H192" t="s">
        <v>240</v>
      </c>
      <c r="I192" t="s">
        <v>156</v>
      </c>
      <c r="J192" t="s">
        <v>43</v>
      </c>
    </row>
    <row r="193" spans="1:10" ht="15" x14ac:dyDescent="0.25">
      <c r="A193" s="13">
        <v>191</v>
      </c>
      <c r="B193" t="s">
        <v>1828</v>
      </c>
      <c r="C193" t="s">
        <v>196</v>
      </c>
      <c r="D193" t="s">
        <v>248</v>
      </c>
      <c r="E193" t="s">
        <v>188</v>
      </c>
      <c r="F193" t="s">
        <v>15</v>
      </c>
      <c r="G193" t="s">
        <v>65</v>
      </c>
      <c r="H193" t="s">
        <v>280</v>
      </c>
      <c r="I193" t="s">
        <v>273</v>
      </c>
      <c r="J193" t="s">
        <v>84</v>
      </c>
    </row>
    <row r="194" spans="1:10" ht="15" x14ac:dyDescent="0.25">
      <c r="A194" s="13">
        <v>192</v>
      </c>
      <c r="B194" t="s">
        <v>1829</v>
      </c>
      <c r="C194" t="s">
        <v>197</v>
      </c>
      <c r="D194" t="s">
        <v>245</v>
      </c>
      <c r="E194" t="s">
        <v>290</v>
      </c>
      <c r="F194" t="s">
        <v>265</v>
      </c>
      <c r="G194" t="s">
        <v>93</v>
      </c>
      <c r="H194" t="s">
        <v>239</v>
      </c>
      <c r="I194" t="s">
        <v>221</v>
      </c>
      <c r="J194" t="s">
        <v>198</v>
      </c>
    </row>
    <row r="195" spans="1:10" ht="15" x14ac:dyDescent="0.25">
      <c r="A195" s="13">
        <v>193</v>
      </c>
      <c r="B195" t="s">
        <v>1830</v>
      </c>
      <c r="C195" t="s">
        <v>198</v>
      </c>
      <c r="D195" t="s">
        <v>290</v>
      </c>
      <c r="E195" t="s">
        <v>93</v>
      </c>
      <c r="F195" t="s">
        <v>70</v>
      </c>
      <c r="G195" t="s">
        <v>239</v>
      </c>
      <c r="H195" t="s">
        <v>197</v>
      </c>
      <c r="I195" t="s">
        <v>221</v>
      </c>
      <c r="J195" t="s">
        <v>155</v>
      </c>
    </row>
    <row r="196" spans="1:10" ht="15" x14ac:dyDescent="0.25">
      <c r="A196" s="13">
        <v>194</v>
      </c>
      <c r="B196" t="s">
        <v>1831</v>
      </c>
      <c r="C196" t="s">
        <v>199</v>
      </c>
      <c r="D196" t="s">
        <v>132</v>
      </c>
      <c r="E196" t="s">
        <v>180</v>
      </c>
      <c r="F196" t="s">
        <v>17</v>
      </c>
      <c r="G196" t="s">
        <v>205</v>
      </c>
      <c r="H196" t="s">
        <v>276</v>
      </c>
      <c r="I196" t="s">
        <v>10</v>
      </c>
      <c r="J196" t="s">
        <v>294</v>
      </c>
    </row>
    <row r="197" spans="1:10" ht="15" x14ac:dyDescent="0.25">
      <c r="A197" s="13">
        <v>195</v>
      </c>
      <c r="B197" t="s">
        <v>1832</v>
      </c>
      <c r="C197" t="s">
        <v>200</v>
      </c>
      <c r="D197" t="s">
        <v>270</v>
      </c>
      <c r="E197" t="s">
        <v>59</v>
      </c>
      <c r="F197" t="s">
        <v>47</v>
      </c>
      <c r="G197" t="s">
        <v>252</v>
      </c>
      <c r="H197" t="s">
        <v>170</v>
      </c>
      <c r="I197" t="s">
        <v>95</v>
      </c>
      <c r="J197" t="s">
        <v>71</v>
      </c>
    </row>
    <row r="198" spans="1:10" ht="15" x14ac:dyDescent="0.25">
      <c r="A198" s="13">
        <v>196</v>
      </c>
      <c r="B198" t="s">
        <v>1833</v>
      </c>
      <c r="C198" t="s">
        <v>201</v>
      </c>
      <c r="D198" t="s">
        <v>213</v>
      </c>
      <c r="E198" t="s">
        <v>29</v>
      </c>
      <c r="F198" t="s">
        <v>18</v>
      </c>
      <c r="G198" t="s">
        <v>116</v>
      </c>
      <c r="H198" t="s">
        <v>214</v>
      </c>
      <c r="I198" t="s">
        <v>177</v>
      </c>
      <c r="J198" t="s">
        <v>69</v>
      </c>
    </row>
    <row r="199" spans="1:10" ht="15" x14ac:dyDescent="0.25">
      <c r="A199" s="13">
        <v>197</v>
      </c>
      <c r="B199" t="s">
        <v>1834</v>
      </c>
      <c r="C199" t="s">
        <v>202</v>
      </c>
      <c r="D199" t="s">
        <v>237</v>
      </c>
      <c r="E199" t="s">
        <v>133</v>
      </c>
      <c r="F199" t="s">
        <v>193</v>
      </c>
      <c r="G199" t="s">
        <v>91</v>
      </c>
      <c r="H199" t="s">
        <v>41</v>
      </c>
      <c r="I199" t="s">
        <v>262</v>
      </c>
      <c r="J199" t="s">
        <v>112</v>
      </c>
    </row>
    <row r="200" spans="1:10" ht="15" x14ac:dyDescent="0.25">
      <c r="A200" s="13">
        <v>198</v>
      </c>
      <c r="B200" t="s">
        <v>1835</v>
      </c>
      <c r="C200" t="s">
        <v>203</v>
      </c>
      <c r="D200" t="s">
        <v>93</v>
      </c>
      <c r="E200" t="s">
        <v>78</v>
      </c>
      <c r="F200" t="s">
        <v>221</v>
      </c>
      <c r="G200" t="s">
        <v>155</v>
      </c>
      <c r="H200" t="s">
        <v>246</v>
      </c>
      <c r="I200" t="s">
        <v>139</v>
      </c>
      <c r="J200" t="s">
        <v>62</v>
      </c>
    </row>
    <row r="201" spans="1:10" ht="15" x14ac:dyDescent="0.25">
      <c r="A201" s="13">
        <v>199</v>
      </c>
      <c r="B201" t="s">
        <v>1836</v>
      </c>
      <c r="C201" t="s">
        <v>204</v>
      </c>
      <c r="D201" t="s">
        <v>285</v>
      </c>
      <c r="E201" t="s">
        <v>232</v>
      </c>
      <c r="F201" t="s">
        <v>51</v>
      </c>
      <c r="G201" t="s">
        <v>97</v>
      </c>
      <c r="H201" t="s">
        <v>35</v>
      </c>
      <c r="I201" t="s">
        <v>33</v>
      </c>
      <c r="J201" t="s">
        <v>157</v>
      </c>
    </row>
    <row r="202" spans="1:10" ht="15" x14ac:dyDescent="0.25">
      <c r="A202" s="13">
        <v>200</v>
      </c>
      <c r="B202" t="s">
        <v>1837</v>
      </c>
      <c r="C202" t="s">
        <v>205</v>
      </c>
      <c r="D202" t="s">
        <v>22</v>
      </c>
      <c r="E202" t="s">
        <v>231</v>
      </c>
      <c r="F202" t="s">
        <v>132</v>
      </c>
      <c r="G202" t="s">
        <v>180</v>
      </c>
      <c r="H202" t="s">
        <v>208</v>
      </c>
      <c r="I202" t="s">
        <v>17</v>
      </c>
      <c r="J202" t="s">
        <v>92</v>
      </c>
    </row>
    <row r="203" spans="1:10" ht="15" x14ac:dyDescent="0.25">
      <c r="A203" s="13">
        <v>201</v>
      </c>
      <c r="B203" t="s">
        <v>1838</v>
      </c>
      <c r="C203" t="s">
        <v>206</v>
      </c>
      <c r="D203" t="s">
        <v>39</v>
      </c>
      <c r="E203" t="s">
        <v>256</v>
      </c>
      <c r="F203" t="s">
        <v>133</v>
      </c>
      <c r="G203" t="s">
        <v>119</v>
      </c>
      <c r="H203" t="s">
        <v>235</v>
      </c>
      <c r="I203" t="s">
        <v>115</v>
      </c>
      <c r="J203" t="s">
        <v>23</v>
      </c>
    </row>
    <row r="204" spans="1:10" ht="15" x14ac:dyDescent="0.25">
      <c r="A204" s="13">
        <v>202</v>
      </c>
      <c r="B204" t="s">
        <v>1839</v>
      </c>
      <c r="C204" t="s">
        <v>207</v>
      </c>
      <c r="D204" t="s">
        <v>124</v>
      </c>
      <c r="E204" t="s">
        <v>90</v>
      </c>
      <c r="F204" t="s">
        <v>27</v>
      </c>
      <c r="G204" t="s">
        <v>215</v>
      </c>
      <c r="H204" t="s">
        <v>63</v>
      </c>
      <c r="I204" t="s">
        <v>103</v>
      </c>
      <c r="J204" t="s">
        <v>52</v>
      </c>
    </row>
    <row r="205" spans="1:10" ht="15" x14ac:dyDescent="0.25">
      <c r="A205" s="13">
        <v>203</v>
      </c>
      <c r="B205" t="s">
        <v>1840</v>
      </c>
      <c r="C205" t="s">
        <v>208</v>
      </c>
      <c r="D205" t="s">
        <v>22</v>
      </c>
      <c r="E205" t="s">
        <v>231</v>
      </c>
      <c r="F205" t="s">
        <v>132</v>
      </c>
      <c r="G205" t="s">
        <v>180</v>
      </c>
      <c r="H205" t="s">
        <v>17</v>
      </c>
      <c r="I205" t="s">
        <v>205</v>
      </c>
      <c r="J205" t="s">
        <v>92</v>
      </c>
    </row>
    <row r="206" spans="1:10" ht="15" x14ac:dyDescent="0.25">
      <c r="A206" s="13">
        <v>204</v>
      </c>
      <c r="B206" t="s">
        <v>1841</v>
      </c>
      <c r="C206" t="s">
        <v>209</v>
      </c>
      <c r="D206" t="s">
        <v>245</v>
      </c>
      <c r="E206" t="s">
        <v>251</v>
      </c>
      <c r="F206" t="s">
        <v>290</v>
      </c>
      <c r="G206" t="s">
        <v>265</v>
      </c>
      <c r="H206" t="s">
        <v>25</v>
      </c>
      <c r="I206" t="s">
        <v>244</v>
      </c>
      <c r="J206" t="s">
        <v>187</v>
      </c>
    </row>
    <row r="207" spans="1:10" ht="15" x14ac:dyDescent="0.25">
      <c r="A207" s="13">
        <v>205</v>
      </c>
      <c r="B207" t="s">
        <v>1842</v>
      </c>
      <c r="C207" t="s">
        <v>210</v>
      </c>
      <c r="D207" t="s">
        <v>40</v>
      </c>
      <c r="E207" t="s">
        <v>109</v>
      </c>
      <c r="F207" t="s">
        <v>68</v>
      </c>
      <c r="G207" t="s">
        <v>254</v>
      </c>
      <c r="H207" t="s">
        <v>101</v>
      </c>
      <c r="I207" t="s">
        <v>61</v>
      </c>
      <c r="J207" t="s">
        <v>191</v>
      </c>
    </row>
    <row r="208" spans="1:10" ht="15" x14ac:dyDescent="0.25">
      <c r="A208" s="13">
        <v>206</v>
      </c>
      <c r="B208" t="s">
        <v>1843</v>
      </c>
      <c r="C208" t="s">
        <v>211</v>
      </c>
      <c r="D208" t="s">
        <v>153</v>
      </c>
      <c r="E208" t="s">
        <v>172</v>
      </c>
      <c r="F208" t="s">
        <v>51</v>
      </c>
      <c r="G208" t="s">
        <v>35</v>
      </c>
      <c r="H208" t="s">
        <v>13</v>
      </c>
      <c r="I208" t="s">
        <v>9</v>
      </c>
      <c r="J208" t="s">
        <v>137</v>
      </c>
    </row>
    <row r="209" spans="1:10" ht="15" x14ac:dyDescent="0.25">
      <c r="A209" s="13">
        <v>207</v>
      </c>
      <c r="B209" t="s">
        <v>1844</v>
      </c>
      <c r="C209" t="s">
        <v>212</v>
      </c>
      <c r="D209" t="s">
        <v>154</v>
      </c>
      <c r="E209" t="s">
        <v>287</v>
      </c>
      <c r="F209" t="s">
        <v>81</v>
      </c>
      <c r="G209" t="s">
        <v>284</v>
      </c>
      <c r="H209" t="s">
        <v>233</v>
      </c>
      <c r="I209" t="s">
        <v>215</v>
      </c>
      <c r="J209" t="s">
        <v>75</v>
      </c>
    </row>
    <row r="210" spans="1:10" ht="15" x14ac:dyDescent="0.25">
      <c r="A210" s="13">
        <v>208</v>
      </c>
      <c r="B210" t="s">
        <v>1845</v>
      </c>
      <c r="C210" t="s">
        <v>213</v>
      </c>
      <c r="D210" t="s">
        <v>249</v>
      </c>
      <c r="E210" t="s">
        <v>29</v>
      </c>
      <c r="F210" t="s">
        <v>18</v>
      </c>
      <c r="G210" t="s">
        <v>193</v>
      </c>
      <c r="H210" t="s">
        <v>20</v>
      </c>
      <c r="I210" t="s">
        <v>127</v>
      </c>
      <c r="J210" t="s">
        <v>69</v>
      </c>
    </row>
    <row r="211" spans="1:10" ht="15" x14ac:dyDescent="0.25">
      <c r="A211" s="13">
        <v>209</v>
      </c>
      <c r="B211" t="s">
        <v>1846</v>
      </c>
      <c r="C211" t="s">
        <v>214</v>
      </c>
      <c r="D211" t="s">
        <v>82</v>
      </c>
      <c r="E211" t="s">
        <v>201</v>
      </c>
      <c r="F211" t="s">
        <v>29</v>
      </c>
      <c r="G211" t="s">
        <v>18</v>
      </c>
      <c r="H211" t="s">
        <v>116</v>
      </c>
      <c r="I211" t="s">
        <v>277</v>
      </c>
      <c r="J211" t="s">
        <v>5</v>
      </c>
    </row>
    <row r="212" spans="1:10" ht="15" x14ac:dyDescent="0.25">
      <c r="A212" s="13">
        <v>210</v>
      </c>
      <c r="B212" t="s">
        <v>1847</v>
      </c>
      <c r="C212" t="s">
        <v>215</v>
      </c>
      <c r="D212" t="s">
        <v>124</v>
      </c>
      <c r="E212" t="s">
        <v>287</v>
      </c>
      <c r="F212" t="s">
        <v>27</v>
      </c>
      <c r="G212" t="s">
        <v>63</v>
      </c>
      <c r="H212" t="s">
        <v>207</v>
      </c>
      <c r="I212" t="s">
        <v>103</v>
      </c>
      <c r="J212" t="s">
        <v>52</v>
      </c>
    </row>
    <row r="213" spans="1:10" ht="15" x14ac:dyDescent="0.25">
      <c r="A213" s="13">
        <v>211</v>
      </c>
      <c r="B213" t="s">
        <v>1848</v>
      </c>
      <c r="C213" t="s">
        <v>216</v>
      </c>
      <c r="D213" t="s">
        <v>89</v>
      </c>
      <c r="E213" t="s">
        <v>169</v>
      </c>
      <c r="F213" t="s">
        <v>30</v>
      </c>
      <c r="G213" t="s">
        <v>138</v>
      </c>
      <c r="H213" t="s">
        <v>272</v>
      </c>
      <c r="I213" t="s">
        <v>131</v>
      </c>
      <c r="J213" t="s">
        <v>60</v>
      </c>
    </row>
    <row r="214" spans="1:10" ht="15" x14ac:dyDescent="0.25">
      <c r="A214" s="13">
        <v>212</v>
      </c>
      <c r="B214" t="s">
        <v>1849</v>
      </c>
      <c r="C214" t="s">
        <v>217</v>
      </c>
      <c r="D214" t="s">
        <v>72</v>
      </c>
      <c r="E214" t="s">
        <v>261</v>
      </c>
      <c r="F214" t="s">
        <v>218</v>
      </c>
      <c r="G214" t="s">
        <v>230</v>
      </c>
      <c r="H214" t="s">
        <v>229</v>
      </c>
      <c r="I214" t="s">
        <v>233</v>
      </c>
      <c r="J214" t="s">
        <v>224</v>
      </c>
    </row>
    <row r="215" spans="1:10" ht="15" x14ac:dyDescent="0.25">
      <c r="A215" s="13">
        <v>213</v>
      </c>
      <c r="B215" t="s">
        <v>1850</v>
      </c>
      <c r="C215" t="s">
        <v>218</v>
      </c>
      <c r="D215" t="s">
        <v>72</v>
      </c>
      <c r="E215" t="s">
        <v>261</v>
      </c>
      <c r="F215" t="s">
        <v>230</v>
      </c>
      <c r="G215" t="s">
        <v>284</v>
      </c>
      <c r="H215" t="s">
        <v>233</v>
      </c>
      <c r="I215" t="s">
        <v>224</v>
      </c>
      <c r="J215" t="s">
        <v>217</v>
      </c>
    </row>
    <row r="216" spans="1:10" ht="15" x14ac:dyDescent="0.25">
      <c r="A216" s="13">
        <v>214</v>
      </c>
      <c r="B216" t="s">
        <v>1851</v>
      </c>
      <c r="C216" t="s">
        <v>219</v>
      </c>
      <c r="D216" t="s">
        <v>175</v>
      </c>
      <c r="E216" t="s">
        <v>80</v>
      </c>
      <c r="F216" t="s">
        <v>223</v>
      </c>
      <c r="G216" t="s">
        <v>110</v>
      </c>
      <c r="H216" t="s">
        <v>12</v>
      </c>
      <c r="I216" t="s">
        <v>122</v>
      </c>
      <c r="J216" t="s">
        <v>21</v>
      </c>
    </row>
    <row r="217" spans="1:10" ht="15" x14ac:dyDescent="0.25">
      <c r="A217" s="13">
        <v>215</v>
      </c>
      <c r="B217" t="s">
        <v>1852</v>
      </c>
      <c r="C217" t="s">
        <v>220</v>
      </c>
      <c r="D217" t="s">
        <v>292</v>
      </c>
      <c r="E217" t="s">
        <v>189</v>
      </c>
      <c r="F217" t="s">
        <v>90</v>
      </c>
      <c r="G217" t="s">
        <v>106</v>
      </c>
      <c r="H217" t="s">
        <v>50</v>
      </c>
      <c r="I217" t="s">
        <v>66</v>
      </c>
      <c r="J217" t="s">
        <v>114</v>
      </c>
    </row>
    <row r="218" spans="1:10" ht="15" x14ac:dyDescent="0.25">
      <c r="A218" s="13">
        <v>216</v>
      </c>
      <c r="B218" t="s">
        <v>1853</v>
      </c>
      <c r="C218" t="s">
        <v>221</v>
      </c>
      <c r="D218" t="s">
        <v>93</v>
      </c>
      <c r="E218" t="s">
        <v>78</v>
      </c>
      <c r="F218" t="s">
        <v>25</v>
      </c>
      <c r="G218" t="s">
        <v>70</v>
      </c>
      <c r="H218" t="s">
        <v>197</v>
      </c>
      <c r="I218" t="s">
        <v>155</v>
      </c>
      <c r="J218" t="s">
        <v>198</v>
      </c>
    </row>
    <row r="219" spans="1:10" ht="15" x14ac:dyDescent="0.25">
      <c r="A219" s="13">
        <v>217</v>
      </c>
      <c r="B219" t="s">
        <v>1854</v>
      </c>
      <c r="C219" t="s">
        <v>222</v>
      </c>
      <c r="D219" t="s">
        <v>278</v>
      </c>
      <c r="E219" t="s">
        <v>37</v>
      </c>
      <c r="F219" t="s">
        <v>234</v>
      </c>
      <c r="G219" t="s">
        <v>259</v>
      </c>
      <c r="H219" t="s">
        <v>43</v>
      </c>
      <c r="I219" t="s">
        <v>195</v>
      </c>
      <c r="J219" t="s">
        <v>73</v>
      </c>
    </row>
    <row r="220" spans="1:10" ht="15" x14ac:dyDescent="0.25">
      <c r="A220" s="13">
        <v>218</v>
      </c>
      <c r="B220" t="s">
        <v>1855</v>
      </c>
      <c r="C220" t="s">
        <v>223</v>
      </c>
      <c r="D220" t="s">
        <v>175</v>
      </c>
      <c r="E220" t="s">
        <v>104</v>
      </c>
      <c r="F220" t="s">
        <v>80</v>
      </c>
      <c r="G220" t="s">
        <v>275</v>
      </c>
      <c r="H220" t="s">
        <v>122</v>
      </c>
      <c r="I220" t="s">
        <v>174</v>
      </c>
      <c r="J220" t="s">
        <v>158</v>
      </c>
    </row>
    <row r="221" spans="1:10" ht="15" x14ac:dyDescent="0.25">
      <c r="A221" s="13">
        <v>219</v>
      </c>
      <c r="B221" t="s">
        <v>1856</v>
      </c>
      <c r="C221" t="s">
        <v>224</v>
      </c>
      <c r="D221" t="s">
        <v>72</v>
      </c>
      <c r="E221" t="s">
        <v>261</v>
      </c>
      <c r="F221" t="s">
        <v>218</v>
      </c>
      <c r="G221" t="s">
        <v>230</v>
      </c>
      <c r="H221" t="s">
        <v>229</v>
      </c>
      <c r="I221" t="s">
        <v>225</v>
      </c>
      <c r="J221" t="s">
        <v>217</v>
      </c>
    </row>
    <row r="222" spans="1:10" ht="15" x14ac:dyDescent="0.25">
      <c r="A222" s="13">
        <v>220</v>
      </c>
      <c r="B222" t="s">
        <v>1857</v>
      </c>
      <c r="C222" t="s">
        <v>225</v>
      </c>
      <c r="D222" t="s">
        <v>37</v>
      </c>
      <c r="E222" t="s">
        <v>144</v>
      </c>
      <c r="F222" t="s">
        <v>150</v>
      </c>
      <c r="G222" t="s">
        <v>224</v>
      </c>
      <c r="H222" t="s">
        <v>240</v>
      </c>
      <c r="I222" t="s">
        <v>76</v>
      </c>
      <c r="J222" t="s">
        <v>43</v>
      </c>
    </row>
    <row r="223" spans="1:10" ht="15" x14ac:dyDescent="0.25">
      <c r="A223" s="13">
        <v>221</v>
      </c>
      <c r="B223" t="s">
        <v>1858</v>
      </c>
      <c r="C223" t="s">
        <v>226</v>
      </c>
      <c r="D223" t="s">
        <v>72</v>
      </c>
      <c r="E223" t="s">
        <v>48</v>
      </c>
      <c r="F223" t="s">
        <v>257</v>
      </c>
      <c r="G223" t="s">
        <v>173</v>
      </c>
      <c r="H223" t="s">
        <v>230</v>
      </c>
      <c r="I223" t="s">
        <v>229</v>
      </c>
      <c r="J223" t="s">
        <v>184</v>
      </c>
    </row>
    <row r="224" spans="1:10" ht="15" x14ac:dyDescent="0.25">
      <c r="A224" s="13">
        <v>222</v>
      </c>
      <c r="B224" t="s">
        <v>1859</v>
      </c>
      <c r="C224" t="s">
        <v>227</v>
      </c>
      <c r="D224" t="s">
        <v>220</v>
      </c>
      <c r="E224" t="s">
        <v>7</v>
      </c>
      <c r="F224" t="s">
        <v>189</v>
      </c>
      <c r="G224" t="s">
        <v>90</v>
      </c>
      <c r="H224" t="s">
        <v>106</v>
      </c>
      <c r="I224" t="s">
        <v>63</v>
      </c>
      <c r="J224" t="s">
        <v>190</v>
      </c>
    </row>
    <row r="225" spans="1:10" ht="15" x14ac:dyDescent="0.25">
      <c r="A225" s="13">
        <v>223</v>
      </c>
      <c r="B225" t="s">
        <v>1860</v>
      </c>
      <c r="C225" t="s">
        <v>228</v>
      </c>
      <c r="D225" t="s">
        <v>250</v>
      </c>
      <c r="E225" t="s">
        <v>30</v>
      </c>
      <c r="F225" t="s">
        <v>138</v>
      </c>
      <c r="G225" t="s">
        <v>272</v>
      </c>
      <c r="H225" t="s">
        <v>170</v>
      </c>
      <c r="I225" t="s">
        <v>159</v>
      </c>
      <c r="J225" t="s">
        <v>71</v>
      </c>
    </row>
    <row r="226" spans="1:10" ht="15" x14ac:dyDescent="0.25">
      <c r="A226" s="13">
        <v>224</v>
      </c>
      <c r="B226" t="s">
        <v>1861</v>
      </c>
      <c r="C226" t="s">
        <v>229</v>
      </c>
      <c r="D226" t="s">
        <v>72</v>
      </c>
      <c r="E226" t="s">
        <v>226</v>
      </c>
      <c r="F226" t="s">
        <v>218</v>
      </c>
      <c r="G226" t="s">
        <v>37</v>
      </c>
      <c r="H226" t="s">
        <v>230</v>
      </c>
      <c r="I226" t="s">
        <v>224</v>
      </c>
      <c r="J226" t="s">
        <v>217</v>
      </c>
    </row>
    <row r="227" spans="1:10" ht="15" x14ac:dyDescent="0.25">
      <c r="A227" s="13">
        <v>225</v>
      </c>
      <c r="B227" t="s">
        <v>1862</v>
      </c>
      <c r="C227" t="s">
        <v>230</v>
      </c>
      <c r="D227" t="s">
        <v>72</v>
      </c>
      <c r="E227" t="s">
        <v>261</v>
      </c>
      <c r="F227" t="s">
        <v>218</v>
      </c>
      <c r="G227" t="s">
        <v>284</v>
      </c>
      <c r="H227" t="s">
        <v>229</v>
      </c>
      <c r="I227" t="s">
        <v>224</v>
      </c>
      <c r="J227" t="s">
        <v>217</v>
      </c>
    </row>
    <row r="228" spans="1:10" ht="15" x14ac:dyDescent="0.25">
      <c r="A228" s="13">
        <v>226</v>
      </c>
      <c r="B228" t="s">
        <v>1863</v>
      </c>
      <c r="C228" t="s">
        <v>231</v>
      </c>
      <c r="D228" t="s">
        <v>22</v>
      </c>
      <c r="E228" t="s">
        <v>132</v>
      </c>
      <c r="F228" t="s">
        <v>180</v>
      </c>
      <c r="G228" t="s">
        <v>208</v>
      </c>
      <c r="H228" t="s">
        <v>205</v>
      </c>
      <c r="I228" t="s">
        <v>11</v>
      </c>
      <c r="J228" t="s">
        <v>92</v>
      </c>
    </row>
    <row r="229" spans="1:10" ht="15" x14ac:dyDescent="0.25">
      <c r="A229" s="13">
        <v>227</v>
      </c>
      <c r="B229" t="s">
        <v>1864</v>
      </c>
      <c r="C229" t="s">
        <v>232</v>
      </c>
      <c r="D229" t="s">
        <v>285</v>
      </c>
      <c r="E229" t="s">
        <v>51</v>
      </c>
      <c r="F229" t="s">
        <v>97</v>
      </c>
      <c r="G229" t="s">
        <v>204</v>
      </c>
      <c r="H229" t="s">
        <v>275</v>
      </c>
      <c r="I229" t="s">
        <v>33</v>
      </c>
      <c r="J229" t="s">
        <v>158</v>
      </c>
    </row>
    <row r="230" spans="1:10" ht="15" x14ac:dyDescent="0.25">
      <c r="A230" s="13">
        <v>228</v>
      </c>
      <c r="B230" t="s">
        <v>1865</v>
      </c>
      <c r="C230" t="s">
        <v>233</v>
      </c>
      <c r="D230" t="s">
        <v>218</v>
      </c>
      <c r="E230" t="s">
        <v>287</v>
      </c>
      <c r="F230" t="s">
        <v>230</v>
      </c>
      <c r="G230" t="s">
        <v>81</v>
      </c>
      <c r="H230" t="s">
        <v>284</v>
      </c>
      <c r="I230" t="s">
        <v>253</v>
      </c>
      <c r="J230" t="s">
        <v>212</v>
      </c>
    </row>
    <row r="231" spans="1:10" ht="15" x14ac:dyDescent="0.25">
      <c r="A231" s="13">
        <v>229</v>
      </c>
      <c r="B231" t="s">
        <v>1866</v>
      </c>
      <c r="C231" t="s">
        <v>234</v>
      </c>
      <c r="D231" t="s">
        <v>291</v>
      </c>
      <c r="E231" t="s">
        <v>259</v>
      </c>
      <c r="F231" t="s">
        <v>222</v>
      </c>
      <c r="G231" t="s">
        <v>142</v>
      </c>
      <c r="H231" t="s">
        <v>73</v>
      </c>
      <c r="I231" t="s">
        <v>14</v>
      </c>
      <c r="J231" t="s">
        <v>85</v>
      </c>
    </row>
    <row r="232" spans="1:10" ht="15" x14ac:dyDescent="0.25">
      <c r="A232" s="13">
        <v>230</v>
      </c>
      <c r="B232" t="s">
        <v>1867</v>
      </c>
      <c r="C232" t="s">
        <v>235</v>
      </c>
      <c r="D232" t="s">
        <v>39</v>
      </c>
      <c r="E232" t="s">
        <v>206</v>
      </c>
      <c r="F232" t="s">
        <v>256</v>
      </c>
      <c r="G232" t="s">
        <v>119</v>
      </c>
      <c r="H232" t="s">
        <v>115</v>
      </c>
      <c r="I232" t="s">
        <v>6</v>
      </c>
      <c r="J232" t="s">
        <v>23</v>
      </c>
    </row>
    <row r="233" spans="1:10" ht="15" x14ac:dyDescent="0.25">
      <c r="A233" s="13">
        <v>231</v>
      </c>
      <c r="B233" t="s">
        <v>1868</v>
      </c>
      <c r="C233" t="s">
        <v>236</v>
      </c>
      <c r="D233" t="s">
        <v>39</v>
      </c>
      <c r="E233" t="s">
        <v>96</v>
      </c>
      <c r="F233" t="s">
        <v>119</v>
      </c>
      <c r="G233" t="s">
        <v>115</v>
      </c>
      <c r="H233" t="s">
        <v>194</v>
      </c>
      <c r="I233" t="s">
        <v>46</v>
      </c>
      <c r="J233" t="s">
        <v>23</v>
      </c>
    </row>
    <row r="234" spans="1:10" ht="15" x14ac:dyDescent="0.25">
      <c r="A234" s="13">
        <v>232</v>
      </c>
      <c r="B234" t="s">
        <v>1869</v>
      </c>
      <c r="C234" t="s">
        <v>237</v>
      </c>
      <c r="D234" t="s">
        <v>55</v>
      </c>
      <c r="E234" t="s">
        <v>249</v>
      </c>
      <c r="F234" t="s">
        <v>279</v>
      </c>
      <c r="G234" t="s">
        <v>91</v>
      </c>
      <c r="H234" t="s">
        <v>262</v>
      </c>
      <c r="I234" t="s">
        <v>127</v>
      </c>
      <c r="J234" t="s">
        <v>121</v>
      </c>
    </row>
    <row r="235" spans="1:10" ht="15" x14ac:dyDescent="0.25">
      <c r="A235" s="13">
        <v>233</v>
      </c>
      <c r="B235" t="s">
        <v>1870</v>
      </c>
      <c r="C235" t="s">
        <v>238</v>
      </c>
      <c r="D235" t="s">
        <v>245</v>
      </c>
      <c r="E235" t="s">
        <v>251</v>
      </c>
      <c r="F235" t="s">
        <v>290</v>
      </c>
      <c r="G235" t="s">
        <v>265</v>
      </c>
      <c r="H235" t="s">
        <v>36</v>
      </c>
      <c r="I235" t="s">
        <v>185</v>
      </c>
      <c r="J235" t="s">
        <v>187</v>
      </c>
    </row>
    <row r="236" spans="1:10" ht="15" x14ac:dyDescent="0.25">
      <c r="A236" s="13">
        <v>234</v>
      </c>
      <c r="B236" t="s">
        <v>1871</v>
      </c>
      <c r="C236" t="s">
        <v>239</v>
      </c>
      <c r="D236" t="s">
        <v>245</v>
      </c>
      <c r="E236" t="s">
        <v>290</v>
      </c>
      <c r="F236" t="s">
        <v>93</v>
      </c>
      <c r="G236" t="s">
        <v>238</v>
      </c>
      <c r="H236" t="s">
        <v>197</v>
      </c>
      <c r="I236" t="s">
        <v>221</v>
      </c>
      <c r="J236" t="s">
        <v>198</v>
      </c>
    </row>
    <row r="237" spans="1:10" ht="15" x14ac:dyDescent="0.25">
      <c r="A237" s="13">
        <v>235</v>
      </c>
      <c r="B237" t="s">
        <v>1872</v>
      </c>
      <c r="C237" t="s">
        <v>240</v>
      </c>
      <c r="D237" t="s">
        <v>278</v>
      </c>
      <c r="E237" t="s">
        <v>144</v>
      </c>
      <c r="F237" t="s">
        <v>150</v>
      </c>
      <c r="G237" t="s">
        <v>42</v>
      </c>
      <c r="H237" t="s">
        <v>76</v>
      </c>
      <c r="I237" t="s">
        <v>225</v>
      </c>
      <c r="J237" t="s">
        <v>195</v>
      </c>
    </row>
    <row r="238" spans="1:10" ht="15" x14ac:dyDescent="0.25">
      <c r="A238" s="13">
        <v>236</v>
      </c>
      <c r="B238" t="s">
        <v>1873</v>
      </c>
      <c r="C238" t="s">
        <v>241</v>
      </c>
      <c r="D238" t="s">
        <v>165</v>
      </c>
      <c r="E238" t="s">
        <v>100</v>
      </c>
      <c r="F238" t="s">
        <v>87</v>
      </c>
      <c r="G238" t="s">
        <v>254</v>
      </c>
      <c r="H238" t="s">
        <v>46</v>
      </c>
      <c r="I238" t="s">
        <v>289</v>
      </c>
      <c r="J238" t="s">
        <v>179</v>
      </c>
    </row>
    <row r="239" spans="1:10" ht="15" x14ac:dyDescent="0.25">
      <c r="A239" s="13">
        <v>237</v>
      </c>
      <c r="B239" t="s">
        <v>1874</v>
      </c>
      <c r="C239" t="s">
        <v>242</v>
      </c>
      <c r="D239" t="s">
        <v>48</v>
      </c>
      <c r="E239" t="s">
        <v>173</v>
      </c>
      <c r="F239" t="s">
        <v>88</v>
      </c>
      <c r="G239" t="s">
        <v>45</v>
      </c>
      <c r="H239" t="s">
        <v>67</v>
      </c>
      <c r="I239" t="s">
        <v>184</v>
      </c>
      <c r="J239" t="s">
        <v>105</v>
      </c>
    </row>
    <row r="240" spans="1:10" ht="15" x14ac:dyDescent="0.25">
      <c r="A240" s="13">
        <v>238</v>
      </c>
      <c r="B240" t="s">
        <v>1875</v>
      </c>
      <c r="C240" t="s">
        <v>243</v>
      </c>
      <c r="D240" t="s">
        <v>129</v>
      </c>
      <c r="E240" t="s">
        <v>160</v>
      </c>
      <c r="F240" t="s">
        <v>94</v>
      </c>
      <c r="G240" t="s">
        <v>269</v>
      </c>
      <c r="H240" t="s">
        <v>136</v>
      </c>
      <c r="I240" t="s">
        <v>74</v>
      </c>
      <c r="J240" t="s">
        <v>286</v>
      </c>
    </row>
    <row r="241" spans="1:10" ht="15" x14ac:dyDescent="0.25">
      <c r="A241" s="13">
        <v>239</v>
      </c>
      <c r="B241" t="s">
        <v>1876</v>
      </c>
      <c r="C241" t="s">
        <v>245</v>
      </c>
      <c r="D241" t="s">
        <v>251</v>
      </c>
      <c r="E241" t="s">
        <v>290</v>
      </c>
      <c r="F241" t="s">
        <v>265</v>
      </c>
      <c r="G241" t="s">
        <v>36</v>
      </c>
      <c r="H241" t="s">
        <v>238</v>
      </c>
      <c r="I241" t="s">
        <v>197</v>
      </c>
      <c r="J241" t="s">
        <v>187</v>
      </c>
    </row>
    <row r="242" spans="1:10" ht="15" x14ac:dyDescent="0.25">
      <c r="A242" s="13">
        <v>240</v>
      </c>
      <c r="B242" t="s">
        <v>1877</v>
      </c>
      <c r="C242" t="s">
        <v>244</v>
      </c>
      <c r="D242" t="s">
        <v>245</v>
      </c>
      <c r="E242" t="s">
        <v>251</v>
      </c>
      <c r="F242" t="s">
        <v>265</v>
      </c>
      <c r="G242" t="s">
        <v>36</v>
      </c>
      <c r="H242" t="s">
        <v>164</v>
      </c>
      <c r="I242" t="s">
        <v>209</v>
      </c>
      <c r="J242" t="s">
        <v>187</v>
      </c>
    </row>
    <row r="243" spans="1:10" ht="15" x14ac:dyDescent="0.25">
      <c r="A243" s="13">
        <v>241</v>
      </c>
      <c r="B243" t="s">
        <v>1878</v>
      </c>
      <c r="C243" t="s">
        <v>246</v>
      </c>
      <c r="D243" t="s">
        <v>129</v>
      </c>
      <c r="E243" t="s">
        <v>139</v>
      </c>
      <c r="F243" t="s">
        <v>136</v>
      </c>
      <c r="G243" t="s">
        <v>74</v>
      </c>
      <c r="H243" t="s">
        <v>286</v>
      </c>
      <c r="I243" t="s">
        <v>268</v>
      </c>
      <c r="J243" t="s">
        <v>243</v>
      </c>
    </row>
    <row r="244" spans="1:10" ht="15" x14ac:dyDescent="0.25">
      <c r="A244" s="13">
        <v>242</v>
      </c>
      <c r="B244" t="s">
        <v>1879</v>
      </c>
      <c r="C244" t="s">
        <v>247</v>
      </c>
      <c r="D244" t="s">
        <v>172</v>
      </c>
      <c r="E244" t="s">
        <v>35</v>
      </c>
      <c r="F244" t="s">
        <v>57</v>
      </c>
      <c r="G244" t="s">
        <v>13</v>
      </c>
      <c r="H244" t="s">
        <v>9</v>
      </c>
      <c r="I244" t="s">
        <v>77</v>
      </c>
      <c r="J244" t="s">
        <v>137</v>
      </c>
    </row>
    <row r="245" spans="1:10" ht="15" x14ac:dyDescent="0.25">
      <c r="A245" s="13">
        <v>243</v>
      </c>
      <c r="B245" t="s">
        <v>1880</v>
      </c>
      <c r="C245" t="s">
        <v>248</v>
      </c>
      <c r="D245" t="s">
        <v>15</v>
      </c>
      <c r="E245" t="s">
        <v>65</v>
      </c>
      <c r="F245" t="s">
        <v>83</v>
      </c>
      <c r="G245" t="s">
        <v>280</v>
      </c>
      <c r="H245" t="s">
        <v>273</v>
      </c>
      <c r="I245" t="s">
        <v>84</v>
      </c>
      <c r="J245" t="s">
        <v>141</v>
      </c>
    </row>
    <row r="246" spans="1:10" ht="15" x14ac:dyDescent="0.25">
      <c r="A246" s="13">
        <v>244</v>
      </c>
      <c r="B246" t="s">
        <v>1881</v>
      </c>
      <c r="C246" t="s">
        <v>249</v>
      </c>
      <c r="D246" t="s">
        <v>237</v>
      </c>
      <c r="E246" t="s">
        <v>213</v>
      </c>
      <c r="F246" t="s">
        <v>193</v>
      </c>
      <c r="G246" t="s">
        <v>20</v>
      </c>
      <c r="H246" t="s">
        <v>127</v>
      </c>
      <c r="I246" t="s">
        <v>69</v>
      </c>
      <c r="J246" t="s">
        <v>274</v>
      </c>
    </row>
    <row r="247" spans="1:10" ht="15" x14ac:dyDescent="0.25">
      <c r="A247" s="13">
        <v>245</v>
      </c>
      <c r="B247" t="s">
        <v>1882</v>
      </c>
      <c r="C247" t="s">
        <v>250</v>
      </c>
      <c r="D247" t="s">
        <v>270</v>
      </c>
      <c r="E247" t="s">
        <v>228</v>
      </c>
      <c r="F247" t="s">
        <v>31</v>
      </c>
      <c r="G247" t="s">
        <v>272</v>
      </c>
      <c r="H247" t="s">
        <v>170</v>
      </c>
      <c r="I247" t="s">
        <v>159</v>
      </c>
      <c r="J247" t="s">
        <v>71</v>
      </c>
    </row>
    <row r="248" spans="1:10" ht="15" x14ac:dyDescent="0.25">
      <c r="A248" s="13">
        <v>246</v>
      </c>
      <c r="B248" t="s">
        <v>1883</v>
      </c>
      <c r="C248" t="s">
        <v>251</v>
      </c>
      <c r="D248" t="s">
        <v>245</v>
      </c>
      <c r="E248" t="s">
        <v>290</v>
      </c>
      <c r="F248" t="s">
        <v>265</v>
      </c>
      <c r="G248" t="s">
        <v>36</v>
      </c>
      <c r="H248" t="s">
        <v>238</v>
      </c>
      <c r="I248" t="s">
        <v>244</v>
      </c>
      <c r="J248" t="s">
        <v>187</v>
      </c>
    </row>
    <row r="249" spans="1:10" ht="15" x14ac:dyDescent="0.25">
      <c r="A249" s="13">
        <v>247</v>
      </c>
      <c r="B249" t="s">
        <v>1884</v>
      </c>
      <c r="C249" t="s">
        <v>252</v>
      </c>
      <c r="D249" t="s">
        <v>270</v>
      </c>
      <c r="E249" t="s">
        <v>200</v>
      </c>
      <c r="F249" t="s">
        <v>59</v>
      </c>
      <c r="G249" t="s">
        <v>170</v>
      </c>
      <c r="H249" t="s">
        <v>260</v>
      </c>
      <c r="I249" t="s">
        <v>95</v>
      </c>
      <c r="J249" t="s">
        <v>71</v>
      </c>
    </row>
    <row r="250" spans="1:10" ht="15" x14ac:dyDescent="0.25">
      <c r="A250" s="13">
        <v>248</v>
      </c>
      <c r="B250" t="s">
        <v>1885</v>
      </c>
      <c r="C250" t="s">
        <v>253</v>
      </c>
      <c r="D250" t="s">
        <v>72</v>
      </c>
      <c r="E250" t="s">
        <v>154</v>
      </c>
      <c r="F250" t="s">
        <v>81</v>
      </c>
      <c r="G250" t="s">
        <v>284</v>
      </c>
      <c r="H250" t="s">
        <v>229</v>
      </c>
      <c r="I250" t="s">
        <v>233</v>
      </c>
      <c r="J250" t="s">
        <v>67</v>
      </c>
    </row>
    <row r="251" spans="1:10" ht="15" x14ac:dyDescent="0.25">
      <c r="A251" s="13">
        <v>249</v>
      </c>
      <c r="B251" t="s">
        <v>1886</v>
      </c>
      <c r="C251" t="s">
        <v>254</v>
      </c>
      <c r="D251" t="s">
        <v>165</v>
      </c>
      <c r="E251" t="s">
        <v>100</v>
      </c>
      <c r="F251" t="s">
        <v>109</v>
      </c>
      <c r="G251" t="s">
        <v>241</v>
      </c>
      <c r="H251" t="s">
        <v>46</v>
      </c>
      <c r="I251" t="s">
        <v>289</v>
      </c>
      <c r="J251" t="s">
        <v>191</v>
      </c>
    </row>
    <row r="252" spans="1:10" ht="15" x14ac:dyDescent="0.25">
      <c r="A252" s="13">
        <v>250</v>
      </c>
      <c r="B252" t="s">
        <v>1887</v>
      </c>
      <c r="C252" t="s">
        <v>255</v>
      </c>
      <c r="D252" t="s">
        <v>251</v>
      </c>
      <c r="E252" t="s">
        <v>36</v>
      </c>
      <c r="F252" t="s">
        <v>185</v>
      </c>
      <c r="G252" t="s">
        <v>238</v>
      </c>
      <c r="H252" t="s">
        <v>164</v>
      </c>
      <c r="I252" t="s">
        <v>239</v>
      </c>
      <c r="J252" t="s">
        <v>166</v>
      </c>
    </row>
    <row r="253" spans="1:10" ht="15" x14ac:dyDescent="0.25">
      <c r="A253" s="13">
        <v>251</v>
      </c>
      <c r="B253" t="s">
        <v>1888</v>
      </c>
      <c r="C253" t="s">
        <v>256</v>
      </c>
      <c r="D253" t="s">
        <v>206</v>
      </c>
      <c r="E253" t="s">
        <v>167</v>
      </c>
      <c r="F253" t="s">
        <v>133</v>
      </c>
      <c r="G253" t="s">
        <v>119</v>
      </c>
      <c r="H253" t="s">
        <v>235</v>
      </c>
      <c r="I253" t="s">
        <v>6</v>
      </c>
      <c r="J253" t="s">
        <v>23</v>
      </c>
    </row>
    <row r="254" spans="1:10" ht="15" x14ac:dyDescent="0.25">
      <c r="A254" s="13">
        <v>252</v>
      </c>
      <c r="B254" t="s">
        <v>1889</v>
      </c>
      <c r="C254" t="s">
        <v>257</v>
      </c>
      <c r="D254" t="s">
        <v>226</v>
      </c>
      <c r="E254" t="s">
        <v>130</v>
      </c>
      <c r="F254" t="s">
        <v>173</v>
      </c>
      <c r="G254" t="s">
        <v>88</v>
      </c>
      <c r="H254" t="s">
        <v>184</v>
      </c>
      <c r="I254" t="s">
        <v>117</v>
      </c>
      <c r="J254" t="s">
        <v>19</v>
      </c>
    </row>
    <row r="255" spans="1:10" ht="15" x14ac:dyDescent="0.25">
      <c r="A255" s="13">
        <v>253</v>
      </c>
      <c r="B255" t="s">
        <v>1890</v>
      </c>
      <c r="C255" t="s">
        <v>258</v>
      </c>
      <c r="D255" t="s">
        <v>151</v>
      </c>
      <c r="E255" t="s">
        <v>83</v>
      </c>
      <c r="F255" t="s">
        <v>183</v>
      </c>
      <c r="G255" t="s">
        <v>280</v>
      </c>
      <c r="H255" t="s">
        <v>28</v>
      </c>
      <c r="I255" t="s">
        <v>16</v>
      </c>
      <c r="J255" t="s">
        <v>11</v>
      </c>
    </row>
    <row r="256" spans="1:10" ht="15" x14ac:dyDescent="0.25">
      <c r="A256" s="13">
        <v>254</v>
      </c>
      <c r="B256" t="s">
        <v>1891</v>
      </c>
      <c r="C256" t="s">
        <v>259</v>
      </c>
      <c r="D256" t="s">
        <v>234</v>
      </c>
      <c r="E256" t="s">
        <v>222</v>
      </c>
      <c r="F256" t="s">
        <v>172</v>
      </c>
      <c r="G256" t="s">
        <v>57</v>
      </c>
      <c r="H256" t="s">
        <v>156</v>
      </c>
      <c r="I256" t="s">
        <v>9</v>
      </c>
      <c r="J256" t="s">
        <v>73</v>
      </c>
    </row>
    <row r="257" spans="1:10" ht="15" x14ac:dyDescent="0.25">
      <c r="A257" s="13">
        <v>255</v>
      </c>
      <c r="B257" t="s">
        <v>1892</v>
      </c>
      <c r="C257" t="s">
        <v>260</v>
      </c>
      <c r="D257" t="s">
        <v>200</v>
      </c>
      <c r="E257" t="s">
        <v>59</v>
      </c>
      <c r="F257" t="s">
        <v>47</v>
      </c>
      <c r="G257" t="s">
        <v>252</v>
      </c>
      <c r="H257" t="s">
        <v>273</v>
      </c>
      <c r="I257" t="s">
        <v>162</v>
      </c>
      <c r="J257" t="s">
        <v>141</v>
      </c>
    </row>
    <row r="258" spans="1:10" ht="15" x14ac:dyDescent="0.25">
      <c r="A258" s="13">
        <v>256</v>
      </c>
      <c r="B258" t="s">
        <v>1893</v>
      </c>
      <c r="C258" t="s">
        <v>261</v>
      </c>
      <c r="D258" t="s">
        <v>72</v>
      </c>
      <c r="E258" t="s">
        <v>218</v>
      </c>
      <c r="F258" t="s">
        <v>230</v>
      </c>
      <c r="G258" t="s">
        <v>229</v>
      </c>
      <c r="H258" t="s">
        <v>224</v>
      </c>
      <c r="I258" t="s">
        <v>76</v>
      </c>
      <c r="J258" t="s">
        <v>217</v>
      </c>
    </row>
    <row r="259" spans="1:10" ht="15" x14ac:dyDescent="0.25">
      <c r="A259" s="13">
        <v>257</v>
      </c>
      <c r="B259" t="s">
        <v>1894</v>
      </c>
      <c r="C259" t="s">
        <v>262</v>
      </c>
      <c r="D259" t="s">
        <v>237</v>
      </c>
      <c r="E259" t="s">
        <v>55</v>
      </c>
      <c r="F259" t="s">
        <v>279</v>
      </c>
      <c r="G259" t="s">
        <v>91</v>
      </c>
      <c r="H259" t="s">
        <v>127</v>
      </c>
      <c r="I259" t="s">
        <v>121</v>
      </c>
      <c r="J259" t="s">
        <v>274</v>
      </c>
    </row>
    <row r="260" spans="1:10" ht="15" x14ac:dyDescent="0.25">
      <c r="A260" s="13">
        <v>258</v>
      </c>
      <c r="B260" t="s">
        <v>1895</v>
      </c>
      <c r="C260" t="s">
        <v>263</v>
      </c>
      <c r="D260" t="s">
        <v>102</v>
      </c>
      <c r="E260" t="s">
        <v>148</v>
      </c>
      <c r="F260" t="s">
        <v>118</v>
      </c>
      <c r="G260" t="s">
        <v>143</v>
      </c>
      <c r="H260" t="s">
        <v>126</v>
      </c>
      <c r="I260" t="s">
        <v>186</v>
      </c>
      <c r="J260" t="s">
        <v>179</v>
      </c>
    </row>
    <row r="261" spans="1:10" ht="15" x14ac:dyDescent="0.25">
      <c r="A261" s="13">
        <v>259</v>
      </c>
      <c r="B261" t="s">
        <v>1896</v>
      </c>
      <c r="C261" t="s">
        <v>264</v>
      </c>
      <c r="D261" t="s">
        <v>281</v>
      </c>
      <c r="E261" t="s">
        <v>54</v>
      </c>
      <c r="F261" t="s">
        <v>220</v>
      </c>
      <c r="G261" t="s">
        <v>8</v>
      </c>
      <c r="H261" t="s">
        <v>292</v>
      </c>
      <c r="I261" t="s">
        <v>50</v>
      </c>
      <c r="J261" t="s">
        <v>114</v>
      </c>
    </row>
    <row r="262" spans="1:10" ht="15" x14ac:dyDescent="0.25">
      <c r="A262" s="13">
        <v>260</v>
      </c>
      <c r="B262" t="s">
        <v>1897</v>
      </c>
      <c r="C262" t="s">
        <v>265</v>
      </c>
      <c r="D262" t="s">
        <v>245</v>
      </c>
      <c r="E262" t="s">
        <v>251</v>
      </c>
      <c r="F262" t="s">
        <v>290</v>
      </c>
      <c r="G262" t="s">
        <v>36</v>
      </c>
      <c r="H262" t="s">
        <v>238</v>
      </c>
      <c r="I262" t="s">
        <v>197</v>
      </c>
      <c r="J262" t="s">
        <v>187</v>
      </c>
    </row>
    <row r="263" spans="1:10" ht="15" x14ac:dyDescent="0.25">
      <c r="A263" s="13">
        <v>261</v>
      </c>
      <c r="B263" t="s">
        <v>1898</v>
      </c>
      <c r="C263" t="s">
        <v>266</v>
      </c>
      <c r="D263" t="s">
        <v>146</v>
      </c>
      <c r="E263" t="s">
        <v>53</v>
      </c>
      <c r="F263" t="s">
        <v>167</v>
      </c>
      <c r="G263" t="s">
        <v>256</v>
      </c>
      <c r="H263" t="s">
        <v>143</v>
      </c>
      <c r="I263" t="s">
        <v>6</v>
      </c>
      <c r="J263" t="s">
        <v>179</v>
      </c>
    </row>
    <row r="264" spans="1:10" ht="15" x14ac:dyDescent="0.25">
      <c r="A264" s="13">
        <v>262</v>
      </c>
      <c r="B264" t="s">
        <v>1899</v>
      </c>
      <c r="C264" t="s">
        <v>267</v>
      </c>
      <c r="D264" t="s">
        <v>30</v>
      </c>
      <c r="E264" t="s">
        <v>138</v>
      </c>
      <c r="F264" t="s">
        <v>272</v>
      </c>
      <c r="G264" t="s">
        <v>12</v>
      </c>
      <c r="H264" t="s">
        <v>216</v>
      </c>
      <c r="I264" t="s">
        <v>131</v>
      </c>
      <c r="J264" t="s">
        <v>60</v>
      </c>
    </row>
    <row r="265" spans="1:10" ht="15" x14ac:dyDescent="0.25">
      <c r="A265" s="13">
        <v>263</v>
      </c>
      <c r="B265" t="s">
        <v>1900</v>
      </c>
      <c r="C265" t="s">
        <v>268</v>
      </c>
      <c r="D265" t="s">
        <v>40</v>
      </c>
      <c r="E265" t="s">
        <v>129</v>
      </c>
      <c r="F265" t="s">
        <v>160</v>
      </c>
      <c r="G265" t="s">
        <v>94</v>
      </c>
      <c r="H265" t="s">
        <v>74</v>
      </c>
      <c r="I265" t="s">
        <v>24</v>
      </c>
      <c r="J265" t="s">
        <v>286</v>
      </c>
    </row>
    <row r="266" spans="1:10" ht="15" x14ac:dyDescent="0.25">
      <c r="A266" s="13">
        <v>264</v>
      </c>
      <c r="B266" t="s">
        <v>1901</v>
      </c>
      <c r="C266" t="s">
        <v>269</v>
      </c>
      <c r="D266" t="s">
        <v>40</v>
      </c>
      <c r="E266" t="s">
        <v>68</v>
      </c>
      <c r="F266" t="s">
        <v>113</v>
      </c>
      <c r="G266" t="s">
        <v>24</v>
      </c>
      <c r="H266" t="s">
        <v>101</v>
      </c>
      <c r="I266" t="s">
        <v>61</v>
      </c>
      <c r="J266" t="s">
        <v>135</v>
      </c>
    </row>
    <row r="267" spans="1:10" ht="15" x14ac:dyDescent="0.25">
      <c r="A267" s="13">
        <v>265</v>
      </c>
      <c r="B267" t="s">
        <v>1902</v>
      </c>
      <c r="C267" t="s">
        <v>270</v>
      </c>
      <c r="D267" t="s">
        <v>200</v>
      </c>
      <c r="E267" t="s">
        <v>31</v>
      </c>
      <c r="F267" t="s">
        <v>59</v>
      </c>
      <c r="G267" t="s">
        <v>252</v>
      </c>
      <c r="H267" t="s">
        <v>170</v>
      </c>
      <c r="I267" t="s">
        <v>159</v>
      </c>
      <c r="J267" t="s">
        <v>71</v>
      </c>
    </row>
    <row r="268" spans="1:10" ht="15" x14ac:dyDescent="0.25">
      <c r="A268" s="13">
        <v>266</v>
      </c>
      <c r="B268" t="s">
        <v>1903</v>
      </c>
      <c r="C268" t="s">
        <v>271</v>
      </c>
      <c r="D268" t="s">
        <v>182</v>
      </c>
      <c r="E268" t="s">
        <v>98</v>
      </c>
      <c r="F268" t="s">
        <v>142</v>
      </c>
      <c r="G268" t="s">
        <v>99</v>
      </c>
      <c r="H268" t="s">
        <v>14</v>
      </c>
      <c r="I268" t="s">
        <v>134</v>
      </c>
      <c r="J268" t="s">
        <v>85</v>
      </c>
    </row>
    <row r="269" spans="1:10" ht="15" x14ac:dyDescent="0.25">
      <c r="A269" s="13">
        <v>267</v>
      </c>
      <c r="B269" t="s">
        <v>1904</v>
      </c>
      <c r="C269" t="s">
        <v>272</v>
      </c>
      <c r="D269" t="s">
        <v>228</v>
      </c>
      <c r="E269" t="s">
        <v>169</v>
      </c>
      <c r="F269" t="s">
        <v>30</v>
      </c>
      <c r="G269" t="s">
        <v>138</v>
      </c>
      <c r="H269" t="s">
        <v>216</v>
      </c>
      <c r="I269" t="s">
        <v>131</v>
      </c>
      <c r="J269" t="s">
        <v>60</v>
      </c>
    </row>
    <row r="270" spans="1:10" ht="15" x14ac:dyDescent="0.25">
      <c r="A270" s="13">
        <v>268</v>
      </c>
      <c r="B270" t="s">
        <v>1905</v>
      </c>
      <c r="C270" t="s">
        <v>273</v>
      </c>
      <c r="D270" t="s">
        <v>248</v>
      </c>
      <c r="E270" t="s">
        <v>15</v>
      </c>
      <c r="F270" t="s">
        <v>47</v>
      </c>
      <c r="G270" t="s">
        <v>84</v>
      </c>
      <c r="H270" t="s">
        <v>260</v>
      </c>
      <c r="I270" t="s">
        <v>162</v>
      </c>
      <c r="J270" t="s">
        <v>141</v>
      </c>
    </row>
    <row r="271" spans="1:10" ht="15" x14ac:dyDescent="0.25">
      <c r="A271" s="13">
        <v>269</v>
      </c>
      <c r="B271" t="s">
        <v>1906</v>
      </c>
      <c r="C271" t="s">
        <v>274</v>
      </c>
      <c r="D271" t="s">
        <v>237</v>
      </c>
      <c r="E271" t="s">
        <v>249</v>
      </c>
      <c r="F271" t="s">
        <v>193</v>
      </c>
      <c r="G271" t="s">
        <v>262</v>
      </c>
      <c r="H271" t="s">
        <v>20</v>
      </c>
      <c r="I271" t="s">
        <v>127</v>
      </c>
      <c r="J271" t="s">
        <v>121</v>
      </c>
    </row>
    <row r="272" spans="1:10" ht="15" x14ac:dyDescent="0.25">
      <c r="A272" s="13">
        <v>270</v>
      </c>
      <c r="B272" t="s">
        <v>1907</v>
      </c>
      <c r="C272" t="s">
        <v>275</v>
      </c>
      <c r="D272" t="s">
        <v>285</v>
      </c>
      <c r="E272" t="s">
        <v>232</v>
      </c>
      <c r="F272" t="s">
        <v>171</v>
      </c>
      <c r="G272" t="s">
        <v>97</v>
      </c>
      <c r="H272" t="s">
        <v>33</v>
      </c>
      <c r="I272" t="s">
        <v>122</v>
      </c>
      <c r="J272" t="s">
        <v>158</v>
      </c>
    </row>
    <row r="273" spans="1:10" ht="15" x14ac:dyDescent="0.25">
      <c r="A273" s="13">
        <v>271</v>
      </c>
      <c r="B273" t="s">
        <v>1908</v>
      </c>
      <c r="C273" t="s">
        <v>276</v>
      </c>
      <c r="D273" t="s">
        <v>132</v>
      </c>
      <c r="E273" t="s">
        <v>180</v>
      </c>
      <c r="F273" t="s">
        <v>208</v>
      </c>
      <c r="G273" t="s">
        <v>17</v>
      </c>
      <c r="H273" t="s">
        <v>205</v>
      </c>
      <c r="I273" t="s">
        <v>199</v>
      </c>
      <c r="J273" t="s">
        <v>92</v>
      </c>
    </row>
    <row r="274" spans="1:10" ht="15" x14ac:dyDescent="0.25">
      <c r="A274" s="13">
        <v>272</v>
      </c>
      <c r="B274" t="s">
        <v>1909</v>
      </c>
      <c r="C274" t="s">
        <v>277</v>
      </c>
      <c r="D274" t="s">
        <v>82</v>
      </c>
      <c r="E274" t="s">
        <v>64</v>
      </c>
      <c r="F274" t="s">
        <v>213</v>
      </c>
      <c r="G274" t="s">
        <v>29</v>
      </c>
      <c r="H274" t="s">
        <v>18</v>
      </c>
      <c r="I274" t="s">
        <v>214</v>
      </c>
      <c r="J274" t="s">
        <v>69</v>
      </c>
    </row>
    <row r="275" spans="1:10" ht="15" x14ac:dyDescent="0.25">
      <c r="A275" s="13">
        <v>273</v>
      </c>
      <c r="B275" t="s">
        <v>1910</v>
      </c>
      <c r="C275" t="s">
        <v>278</v>
      </c>
      <c r="D275" t="s">
        <v>150</v>
      </c>
      <c r="E275" t="s">
        <v>57</v>
      </c>
      <c r="F275" t="s">
        <v>156</v>
      </c>
      <c r="G275" t="s">
        <v>43</v>
      </c>
      <c r="H275" t="s">
        <v>195</v>
      </c>
      <c r="I275" t="s">
        <v>73</v>
      </c>
      <c r="J275" t="s">
        <v>77</v>
      </c>
    </row>
    <row r="276" spans="1:10" ht="15" x14ac:dyDescent="0.25">
      <c r="A276" s="13">
        <v>274</v>
      </c>
      <c r="B276" t="s">
        <v>1911</v>
      </c>
      <c r="C276" t="s">
        <v>279</v>
      </c>
      <c r="D276" t="s">
        <v>237</v>
      </c>
      <c r="E276" t="s">
        <v>149</v>
      </c>
      <c r="F276" t="s">
        <v>133</v>
      </c>
      <c r="G276" t="s">
        <v>91</v>
      </c>
      <c r="H276" t="s">
        <v>262</v>
      </c>
      <c r="I276" t="s">
        <v>66</v>
      </c>
      <c r="J276" t="s">
        <v>111</v>
      </c>
    </row>
    <row r="277" spans="1:10" ht="15" x14ac:dyDescent="0.25">
      <c r="A277" s="13">
        <v>275</v>
      </c>
      <c r="B277" t="s">
        <v>1912</v>
      </c>
      <c r="C277" t="s">
        <v>280</v>
      </c>
      <c r="D277" t="s">
        <v>248</v>
      </c>
      <c r="E277" t="s">
        <v>65</v>
      </c>
      <c r="F277" t="s">
        <v>83</v>
      </c>
      <c r="G277" t="s">
        <v>28</v>
      </c>
      <c r="H277" t="s">
        <v>16</v>
      </c>
      <c r="I277" t="s">
        <v>84</v>
      </c>
      <c r="J277" t="s">
        <v>258</v>
      </c>
    </row>
    <row r="278" spans="1:10" ht="15" x14ac:dyDescent="0.25">
      <c r="A278" s="13">
        <v>276</v>
      </c>
      <c r="B278" t="s">
        <v>1913</v>
      </c>
      <c r="C278" t="s">
        <v>281</v>
      </c>
      <c r="D278" t="s">
        <v>124</v>
      </c>
      <c r="E278" t="s">
        <v>90</v>
      </c>
      <c r="F278" t="s">
        <v>27</v>
      </c>
      <c r="G278" t="s">
        <v>178</v>
      </c>
      <c r="H278" t="s">
        <v>63</v>
      </c>
      <c r="I278" t="s">
        <v>114</v>
      </c>
      <c r="J278" t="s">
        <v>52</v>
      </c>
    </row>
    <row r="279" spans="1:10" ht="15" x14ac:dyDescent="0.25">
      <c r="A279" s="13">
        <v>277</v>
      </c>
      <c r="B279" t="s">
        <v>1914</v>
      </c>
      <c r="C279" t="s">
        <v>282</v>
      </c>
      <c r="D279" t="s">
        <v>175</v>
      </c>
      <c r="E279" t="s">
        <v>104</v>
      </c>
      <c r="F279" t="s">
        <v>38</v>
      </c>
      <c r="G279" t="s">
        <v>145</v>
      </c>
      <c r="H279" t="s">
        <v>140</v>
      </c>
      <c r="I279" t="s">
        <v>174</v>
      </c>
      <c r="J279" t="s">
        <v>181</v>
      </c>
    </row>
    <row r="280" spans="1:10" ht="15" x14ac:dyDescent="0.25">
      <c r="A280" s="13">
        <v>278</v>
      </c>
      <c r="B280" t="s">
        <v>1915</v>
      </c>
      <c r="C280" t="s">
        <v>283</v>
      </c>
      <c r="D280" t="s">
        <v>102</v>
      </c>
      <c r="E280" t="s">
        <v>148</v>
      </c>
      <c r="F280" t="s">
        <v>87</v>
      </c>
      <c r="G280" t="s">
        <v>44</v>
      </c>
      <c r="H280" t="s">
        <v>126</v>
      </c>
      <c r="I280" t="s">
        <v>45</v>
      </c>
      <c r="J280" t="s">
        <v>186</v>
      </c>
    </row>
    <row r="281" spans="1:10" ht="15" x14ac:dyDescent="0.25">
      <c r="A281" s="13">
        <v>279</v>
      </c>
      <c r="B281" t="s">
        <v>1916</v>
      </c>
      <c r="C281" t="s">
        <v>284</v>
      </c>
      <c r="D281" t="s">
        <v>218</v>
      </c>
      <c r="E281" t="s">
        <v>287</v>
      </c>
      <c r="F281" t="s">
        <v>81</v>
      </c>
      <c r="G281" t="s">
        <v>233</v>
      </c>
      <c r="H281" t="s">
        <v>253</v>
      </c>
      <c r="I281" t="s">
        <v>212</v>
      </c>
      <c r="J281" t="s">
        <v>67</v>
      </c>
    </row>
    <row r="282" spans="1:10" ht="15" x14ac:dyDescent="0.25">
      <c r="A282" s="13">
        <v>280</v>
      </c>
      <c r="B282" t="s">
        <v>1917</v>
      </c>
      <c r="C282" t="s">
        <v>285</v>
      </c>
      <c r="D282" t="s">
        <v>232</v>
      </c>
      <c r="E282" t="s">
        <v>51</v>
      </c>
      <c r="F282" t="s">
        <v>97</v>
      </c>
      <c r="G282" t="s">
        <v>204</v>
      </c>
      <c r="H282" t="s">
        <v>275</v>
      </c>
      <c r="I282" t="s">
        <v>33</v>
      </c>
      <c r="J282" t="s">
        <v>158</v>
      </c>
    </row>
    <row r="283" spans="1:10" ht="15" x14ac:dyDescent="0.25">
      <c r="A283" s="13">
        <v>281</v>
      </c>
      <c r="B283" t="s">
        <v>1918</v>
      </c>
      <c r="C283" t="s">
        <v>286</v>
      </c>
      <c r="D283" t="s">
        <v>129</v>
      </c>
      <c r="E283" t="s">
        <v>160</v>
      </c>
      <c r="F283" t="s">
        <v>94</v>
      </c>
      <c r="G283" t="s">
        <v>136</v>
      </c>
      <c r="H283" t="s">
        <v>74</v>
      </c>
      <c r="I283" t="s">
        <v>268</v>
      </c>
      <c r="J283" t="s">
        <v>243</v>
      </c>
    </row>
    <row r="284" spans="1:10" ht="15" x14ac:dyDescent="0.25">
      <c r="A284" s="13">
        <v>282</v>
      </c>
      <c r="B284" t="s">
        <v>1919</v>
      </c>
      <c r="C284" t="s">
        <v>287</v>
      </c>
      <c r="D284" t="s">
        <v>154</v>
      </c>
      <c r="E284" t="s">
        <v>81</v>
      </c>
      <c r="F284" t="s">
        <v>284</v>
      </c>
      <c r="G284" t="s">
        <v>233</v>
      </c>
      <c r="H284" t="s">
        <v>215</v>
      </c>
      <c r="I284" t="s">
        <v>75</v>
      </c>
      <c r="J284" t="s">
        <v>212</v>
      </c>
    </row>
    <row r="285" spans="1:10" ht="15" x14ac:dyDescent="0.25">
      <c r="A285" s="13">
        <v>283</v>
      </c>
      <c r="B285" t="s">
        <v>1920</v>
      </c>
      <c r="C285" t="s">
        <v>288</v>
      </c>
      <c r="D285" t="s">
        <v>165</v>
      </c>
      <c r="E285" t="s">
        <v>148</v>
      </c>
      <c r="F285" t="s">
        <v>56</v>
      </c>
      <c r="G285" t="s">
        <v>283</v>
      </c>
      <c r="H285" t="s">
        <v>87</v>
      </c>
      <c r="I285" t="s">
        <v>44</v>
      </c>
      <c r="J285" t="s">
        <v>186</v>
      </c>
    </row>
    <row r="286" spans="1:10" ht="15" x14ac:dyDescent="0.25">
      <c r="A286" s="13">
        <v>284</v>
      </c>
      <c r="B286" t="s">
        <v>1921</v>
      </c>
      <c r="C286" t="s">
        <v>289</v>
      </c>
      <c r="D286" t="s">
        <v>165</v>
      </c>
      <c r="E286" t="s">
        <v>100</v>
      </c>
      <c r="F286" t="s">
        <v>109</v>
      </c>
      <c r="G286" t="s">
        <v>254</v>
      </c>
      <c r="H286" t="s">
        <v>241</v>
      </c>
      <c r="I286" t="s">
        <v>46</v>
      </c>
      <c r="J286" t="s">
        <v>191</v>
      </c>
    </row>
    <row r="287" spans="1:10" ht="15" x14ac:dyDescent="0.25">
      <c r="A287" s="13">
        <v>285</v>
      </c>
      <c r="B287" t="s">
        <v>1922</v>
      </c>
      <c r="C287" t="s">
        <v>290</v>
      </c>
      <c r="D287" t="s">
        <v>245</v>
      </c>
      <c r="E287" t="s">
        <v>251</v>
      </c>
      <c r="F287" t="s">
        <v>265</v>
      </c>
      <c r="G287" t="s">
        <v>36</v>
      </c>
      <c r="H287" t="s">
        <v>238</v>
      </c>
      <c r="I287" t="s">
        <v>197</v>
      </c>
      <c r="J287" t="s">
        <v>187</v>
      </c>
    </row>
    <row r="288" spans="1:10" ht="15" x14ac:dyDescent="0.25">
      <c r="A288" s="13">
        <v>286</v>
      </c>
      <c r="B288" t="s">
        <v>1923</v>
      </c>
      <c r="C288" t="s">
        <v>291</v>
      </c>
      <c r="D288" t="s">
        <v>234</v>
      </c>
      <c r="E288" t="s">
        <v>182</v>
      </c>
      <c r="F288" t="s">
        <v>222</v>
      </c>
      <c r="G288" t="s">
        <v>142</v>
      </c>
      <c r="H288" t="s">
        <v>73</v>
      </c>
      <c r="I288" t="s">
        <v>14</v>
      </c>
      <c r="J288" t="s">
        <v>85</v>
      </c>
    </row>
    <row r="289" spans="1:10" ht="15" x14ac:dyDescent="0.25">
      <c r="A289" s="13">
        <v>287</v>
      </c>
      <c r="B289" t="s">
        <v>1924</v>
      </c>
      <c r="C289" t="s">
        <v>292</v>
      </c>
      <c r="D289" t="s">
        <v>220</v>
      </c>
      <c r="E289" t="s">
        <v>189</v>
      </c>
      <c r="F289" t="s">
        <v>106</v>
      </c>
      <c r="G289" t="s">
        <v>50</v>
      </c>
      <c r="H289" t="s">
        <v>66</v>
      </c>
      <c r="I289" t="s">
        <v>114</v>
      </c>
      <c r="J289" t="s">
        <v>264</v>
      </c>
    </row>
    <row r="290" spans="1:10" ht="15" x14ac:dyDescent="0.25">
      <c r="A290" s="13">
        <v>288</v>
      </c>
      <c r="B290" t="s">
        <v>1925</v>
      </c>
      <c r="C290" t="s">
        <v>293</v>
      </c>
      <c r="D290" t="s">
        <v>17</v>
      </c>
      <c r="E290" t="s">
        <v>199</v>
      </c>
      <c r="F290" t="s">
        <v>34</v>
      </c>
      <c r="G290" t="s">
        <v>276</v>
      </c>
      <c r="H290" t="s">
        <v>10</v>
      </c>
      <c r="I290" t="s">
        <v>294</v>
      </c>
      <c r="J290" t="s">
        <v>176</v>
      </c>
    </row>
    <row r="291" spans="1:10" ht="15" x14ac:dyDescent="0.25">
      <c r="A291" s="13">
        <v>289</v>
      </c>
      <c r="B291" t="s">
        <v>1926</v>
      </c>
      <c r="C291" t="s">
        <v>294</v>
      </c>
      <c r="D291" t="s">
        <v>17</v>
      </c>
      <c r="E291" t="s">
        <v>199</v>
      </c>
      <c r="F291" t="s">
        <v>34</v>
      </c>
      <c r="G291" t="s">
        <v>276</v>
      </c>
      <c r="H291" t="s">
        <v>10</v>
      </c>
      <c r="I291" t="s">
        <v>293</v>
      </c>
      <c r="J291" t="s">
        <v>176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C31"/>
  <sheetViews>
    <sheetView topLeftCell="A3" zoomScale="110" zoomScaleNormal="110" workbookViewId="0">
      <selection activeCell="F6" sqref="F6"/>
    </sheetView>
  </sheetViews>
  <sheetFormatPr defaultColWidth="9.140625" defaultRowHeight="20.100000000000001" customHeight="1" x14ac:dyDescent="0.25"/>
  <cols>
    <col min="1" max="1" width="101.7109375" customWidth="1"/>
    <col min="2" max="3" width="104.140625" customWidth="1"/>
    <col min="12" max="12" width="11.42578125" customWidth="1"/>
    <col min="13" max="13" width="11.5703125" customWidth="1"/>
    <col min="15" max="15" width="34.5703125" customWidth="1"/>
    <col min="16" max="16" width="6.28515625" customWidth="1"/>
    <col min="17" max="17" width="8" customWidth="1"/>
  </cols>
  <sheetData>
    <row r="1" spans="1:3" ht="20.100000000000001" customHeight="1" x14ac:dyDescent="0.25">
      <c r="A1" s="75" t="s">
        <v>966</v>
      </c>
    </row>
    <row r="2" spans="1:3" ht="27" customHeight="1" thickBot="1" x14ac:dyDescent="0.35">
      <c r="A2" s="76" t="s">
        <v>670</v>
      </c>
    </row>
    <row r="3" spans="1:3" ht="400.9" customHeight="1" thickTop="1" x14ac:dyDescent="0.25">
      <c r="A3" s="78" t="s">
        <v>971</v>
      </c>
    </row>
    <row r="4" spans="1:3" ht="20.100000000000001" customHeight="1" x14ac:dyDescent="0.25">
      <c r="A4" s="111" t="s">
        <v>970</v>
      </c>
    </row>
    <row r="5" spans="1:3" ht="27" customHeight="1" thickBot="1" x14ac:dyDescent="0.35">
      <c r="A5" s="76" t="s">
        <v>684</v>
      </c>
    </row>
    <row r="6" spans="1:3" ht="337.5" customHeight="1" thickTop="1" x14ac:dyDescent="0.25">
      <c r="A6" s="78" t="s">
        <v>953</v>
      </c>
    </row>
    <row r="7" spans="1:3" ht="27" customHeight="1" thickBot="1" x14ac:dyDescent="0.35">
      <c r="A7" s="76" t="s">
        <v>955</v>
      </c>
    </row>
    <row r="8" spans="1:3" ht="337.5" customHeight="1" thickTop="1" x14ac:dyDescent="0.25">
      <c r="A8" s="78" t="s">
        <v>954</v>
      </c>
    </row>
    <row r="9" spans="1:3" ht="27" customHeight="1" thickBot="1" x14ac:dyDescent="0.35">
      <c r="A9" s="76" t="s">
        <v>956</v>
      </c>
    </row>
    <row r="10" spans="1:3" ht="337.5" customHeight="1" thickTop="1" x14ac:dyDescent="0.25">
      <c r="A10" s="78" t="s">
        <v>957</v>
      </c>
    </row>
    <row r="11" spans="1:3" ht="27" customHeight="1" thickBot="1" x14ac:dyDescent="0.35">
      <c r="A11" s="76" t="s">
        <v>959</v>
      </c>
    </row>
    <row r="12" spans="1:3" ht="337.5" customHeight="1" thickTop="1" x14ac:dyDescent="0.25">
      <c r="A12" s="78" t="s">
        <v>958</v>
      </c>
    </row>
    <row r="13" spans="1:3" ht="20.100000000000001" customHeight="1" x14ac:dyDescent="0.25">
      <c r="A13" s="111" t="s">
        <v>970</v>
      </c>
    </row>
    <row r="14" spans="1:3" ht="20.100000000000001" customHeight="1" x14ac:dyDescent="0.25">
      <c r="A14" s="66" t="s">
        <v>692</v>
      </c>
      <c r="B14" s="79">
        <f>IF(Grafer!G59=0,Grafer!F59,Grafer!G59)</f>
        <v>5.1612903225806452E-3</v>
      </c>
      <c r="C14" s="79"/>
    </row>
    <row r="15" spans="1:3" ht="20.100000000000001" customHeight="1" x14ac:dyDescent="0.25">
      <c r="A15" s="67" t="s">
        <v>667</v>
      </c>
      <c r="B15" s="79">
        <f>IF(Grafer!G60=0,Grafer!F60,Grafer!G60)</f>
        <v>6.5934065934065936E-2</v>
      </c>
      <c r="C15" s="79"/>
    </row>
    <row r="16" spans="1:3" ht="20.100000000000001" customHeight="1" x14ac:dyDescent="0.25">
      <c r="A16" s="68" t="s">
        <v>668</v>
      </c>
      <c r="B16" s="79">
        <f>IF(Grafer!G61=0,Grafer!F61,Grafer!G61)</f>
        <v>7.8721374045801526E-2</v>
      </c>
      <c r="C16" s="79"/>
    </row>
    <row r="17" spans="1:2" ht="27" customHeight="1" thickBot="1" x14ac:dyDescent="0.35">
      <c r="A17" s="76" t="s">
        <v>960</v>
      </c>
    </row>
    <row r="18" spans="1:2" ht="337.5" customHeight="1" thickTop="1" x14ac:dyDescent="0.25">
      <c r="A18" s="78" t="s">
        <v>1636</v>
      </c>
    </row>
    <row r="19" spans="1:2" ht="27" customHeight="1" thickBot="1" x14ac:dyDescent="0.35">
      <c r="A19" s="76" t="s">
        <v>961</v>
      </c>
    </row>
    <row r="20" spans="1:2" ht="337.5" customHeight="1" thickTop="1" x14ac:dyDescent="0.25">
      <c r="A20" s="78" t="s">
        <v>962</v>
      </c>
    </row>
    <row r="21" spans="1:2" ht="27" customHeight="1" thickBot="1" x14ac:dyDescent="0.35">
      <c r="A21" s="76" t="s">
        <v>963</v>
      </c>
    </row>
    <row r="22" spans="1:2" ht="337.5" customHeight="1" thickTop="1" thickBot="1" x14ac:dyDescent="0.3">
      <c r="A22" s="78" t="s">
        <v>1942</v>
      </c>
    </row>
    <row r="23" spans="1:2" ht="20.100000000000001" customHeight="1" thickBot="1" x14ac:dyDescent="0.3">
      <c r="A23" s="24" t="str">
        <f>CONCATENATE("Visa värde för ",Startsida!A6)</f>
        <v>Visa värde för Lessebo</v>
      </c>
      <c r="B23" s="24" t="s">
        <v>662</v>
      </c>
    </row>
    <row r="24" spans="1:2" ht="22.15" customHeight="1" thickBot="1" x14ac:dyDescent="0.3">
      <c r="A24" s="24" t="s">
        <v>663</v>
      </c>
      <c r="B24" s="24" t="s">
        <v>662</v>
      </c>
    </row>
    <row r="25" spans="1:2" ht="27" customHeight="1" thickBot="1" x14ac:dyDescent="0.35">
      <c r="A25" s="76" t="s">
        <v>964</v>
      </c>
    </row>
    <row r="26" spans="1:2" ht="337.5" customHeight="1" thickTop="1" thickBot="1" x14ac:dyDescent="0.3">
      <c r="A26" s="78" t="s">
        <v>1943</v>
      </c>
    </row>
    <row r="27" spans="1:2" ht="20.100000000000001" customHeight="1" thickBot="1" x14ac:dyDescent="0.3">
      <c r="A27" s="24" t="str">
        <f>CONCATENATE("Visa värde för ",Startsida!A6)</f>
        <v>Visa värde för Lessebo</v>
      </c>
      <c r="B27" s="24" t="s">
        <v>662</v>
      </c>
    </row>
    <row r="28" spans="1:2" ht="22.15" customHeight="1" thickBot="1" x14ac:dyDescent="0.3">
      <c r="A28" s="24" t="s">
        <v>663</v>
      </c>
      <c r="B28" s="24" t="s">
        <v>662</v>
      </c>
    </row>
    <row r="29" spans="1:2" ht="27" customHeight="1" thickBot="1" x14ac:dyDescent="0.35">
      <c r="A29" s="76" t="s">
        <v>696</v>
      </c>
    </row>
    <row r="30" spans="1:2" ht="337.5" customHeight="1" thickTop="1" x14ac:dyDescent="0.25">
      <c r="A30" s="78" t="s">
        <v>965</v>
      </c>
    </row>
    <row r="31" spans="1:2" ht="20.100000000000001" customHeight="1" x14ac:dyDescent="0.3">
      <c r="A31" s="73" t="s">
        <v>951</v>
      </c>
    </row>
  </sheetData>
  <conditionalFormatting sqref="A4">
    <cfRule type="duplicateValues" dxfId="64" priority="3"/>
    <cfRule type="duplicateValues" dxfId="63" priority="4"/>
  </conditionalFormatting>
  <conditionalFormatting sqref="A13">
    <cfRule type="duplicateValues" dxfId="62" priority="5"/>
    <cfRule type="duplicateValues" dxfId="61" priority="6"/>
  </conditionalFormatting>
  <hyperlinks>
    <hyperlink ref="A31" location="Struktur!A1" display="Gå till nästa flik" xr:uid="{D660410A-2886-4322-A431-2AC5EF263F40}"/>
    <hyperlink ref="A4" location="Grafer!A1" display="Klicka här för att se/ändra data" xr:uid="{3A9B348D-2201-489F-881F-B1F17F3C874C}"/>
    <hyperlink ref="A13" location="Grafer!A1" display="Klicka här för att se/ändra data" xr:uid="{A2FA39F1-AAE8-454F-A44C-A6B7D64CA67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Grafer!$A$94:$A$95</xm:f>
          </x14:formula1>
          <xm:sqref>B27:B28 B23:B24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00B050"/>
  </sheetPr>
  <dimension ref="A1:G52"/>
  <sheetViews>
    <sheetView showGridLines="0" zoomScaleNormal="100" workbookViewId="0">
      <selection activeCell="A8" sqref="A8"/>
    </sheetView>
  </sheetViews>
  <sheetFormatPr defaultRowHeight="15" x14ac:dyDescent="0.25"/>
  <cols>
    <col min="1" max="1" width="4.28515625" style="57" customWidth="1"/>
    <col min="2" max="2" width="77" style="1" customWidth="1"/>
    <col min="3" max="4" width="25.28515625" customWidth="1"/>
    <col min="5" max="5" width="13.7109375" bestFit="1" customWidth="1"/>
    <col min="6" max="6" width="27.5703125" bestFit="1" customWidth="1"/>
    <col min="7" max="7" width="12" bestFit="1" customWidth="1"/>
    <col min="8" max="8" width="13" bestFit="1" customWidth="1"/>
  </cols>
  <sheetData>
    <row r="1" spans="1:7" x14ac:dyDescent="0.25">
      <c r="A1" s="61" t="s">
        <v>967</v>
      </c>
      <c r="B1"/>
    </row>
    <row r="2" spans="1:7" s="1" customFormat="1" ht="30.2" customHeight="1" x14ac:dyDescent="0.25">
      <c r="A2" s="81"/>
      <c r="B2" s="7" t="s">
        <v>329</v>
      </c>
      <c r="C2" s="11" t="str">
        <f>Startsida!A6</f>
        <v>Lessebo</v>
      </c>
      <c r="D2" s="16" t="s">
        <v>316</v>
      </c>
      <c r="E2" s="14" t="s">
        <v>297</v>
      </c>
      <c r="F2" s="16" t="s">
        <v>295</v>
      </c>
      <c r="G2" s="109" t="s">
        <v>1621</v>
      </c>
    </row>
    <row r="3" spans="1:7" ht="30.2" customHeight="1" x14ac:dyDescent="0.25">
      <c r="A3" s="64" t="s">
        <v>697</v>
      </c>
      <c r="B3" s="4" t="str">
        <f>VLOOKUP($A3,NTInfo!$A:$C,2,FALSE)</f>
        <v>Invånare 65+, andel (%)</v>
      </c>
      <c r="C3" s="8">
        <f>HLOOKUP($A3,Data!$D:$VG,Startsida!$D$12,FALSE)</f>
        <v>24.702415999999999</v>
      </c>
      <c r="D3" s="6">
        <f>HLOOKUP($A3,Data!$D:$VG,Startsida!$D$13,FALSE)</f>
        <v>24.47607928</v>
      </c>
      <c r="E3" s="6">
        <f>HLOOKUP($A3,Data!$D:$VG,Startsida!$D$14,FALSE)</f>
        <v>23.623649369999999</v>
      </c>
      <c r="F3" s="6">
        <f>HLOOKUP($A3,Data!$D:$VG,Startsida!$D$15,FALSE)</f>
        <v>24.452798569999999</v>
      </c>
    </row>
    <row r="4" spans="1:7" ht="30.2" customHeight="1" x14ac:dyDescent="0.25">
      <c r="A4" s="64" t="s">
        <v>698</v>
      </c>
      <c r="B4" s="4" t="str">
        <f>VLOOKUP($A4,NTInfo!$A:$C,2,FALSE)</f>
        <v>Invånare 80+, andel (%)</v>
      </c>
      <c r="C4" s="8">
        <f>HLOOKUP(A4,Data!D:VG,Startsida!$D$12,FALSE)</f>
        <v>6.4348850000000004</v>
      </c>
      <c r="D4" s="6">
        <f>HLOOKUP($A4,Data!$D:$VG,Startsida!$D$13,FALSE)</f>
        <v>6.4464954199999998</v>
      </c>
      <c r="E4" s="6">
        <f>HLOOKUP($A4,Data!$D:$VG,Startsida!$D$14,FALSE)</f>
        <v>6.7284217499999999</v>
      </c>
      <c r="F4" s="6">
        <f>HLOOKUP($A4,Data!$D:$VG,Startsida!$D$15,FALSE)</f>
        <v>6.6621952699999998</v>
      </c>
    </row>
    <row r="5" spans="1:7" ht="30.2" customHeight="1" x14ac:dyDescent="0.25">
      <c r="A5" s="64" t="s">
        <v>699</v>
      </c>
      <c r="B5" s="4" t="str">
        <f>VLOOKUP($A5,NTInfo!$A:$C,2,FALSE)</f>
        <v>Invånare 90+, andel (%)</v>
      </c>
      <c r="C5" s="8">
        <f>HLOOKUP(A5,Data!D:VG,Startsida!$D$12,FALSE)</f>
        <v>1.249263</v>
      </c>
      <c r="D5" s="6">
        <f>HLOOKUP($A5,Data!$D:$VG,Startsida!$D$13,FALSE)</f>
        <v>1.0667322800000001</v>
      </c>
      <c r="E5" s="6">
        <f>HLOOKUP($A5,Data!$D:$VG,Startsida!$D$14,FALSE)</f>
        <v>1.3444108699999999</v>
      </c>
      <c r="F5" s="6">
        <f>HLOOKUP($A5,Data!$D:$VG,Startsida!$D$15,FALSE)</f>
        <v>1.1471138400000001</v>
      </c>
    </row>
    <row r="6" spans="1:7" ht="30.2" customHeight="1" x14ac:dyDescent="0.25">
      <c r="A6" s="64" t="s">
        <v>700</v>
      </c>
      <c r="B6" s="4" t="str">
        <f>VLOOKUP($A6,NTInfo!$A:$C,2,FALSE)</f>
        <v>Äldre äldre av invånare 65+, andel (%)</v>
      </c>
      <c r="C6" s="8">
        <f>HLOOKUP(A6,Data!D:VG,Startsida!$D$12,FALSE)</f>
        <v>26.049617999999999</v>
      </c>
      <c r="D6" s="6">
        <f>HLOOKUP($A6,Data!$D:$VG,Startsida!$D$13,FALSE)</f>
        <v>26.383362420000001</v>
      </c>
      <c r="E6" s="6">
        <f>HLOOKUP($A6,Data!$D:$VG,Startsida!$D$14,FALSE)</f>
        <v>28.446036500000002</v>
      </c>
      <c r="F6" s="6">
        <f>HLOOKUP($A6,Data!$D:$VG,Startsida!$D$15,FALSE)</f>
        <v>27.23482491</v>
      </c>
    </row>
    <row r="7" spans="1:7" ht="30.2" customHeight="1" x14ac:dyDescent="0.25">
      <c r="A7" s="64" t="s">
        <v>728</v>
      </c>
      <c r="B7" s="4" t="str">
        <f>VLOOKUP($A7,NTInfo!$A:$C,2,FALSE)</f>
        <v>Invånare 65+ med eftergymnasial utbildning, andel (%)</v>
      </c>
      <c r="C7" s="8">
        <f>HLOOKUP(A7,Data!D:VG,Startsida!$D$12,FALSE)</f>
        <v>18.606870000000001</v>
      </c>
      <c r="D7" s="6">
        <f>HLOOKUP($A7,Data!$D:$VG,Startsida!$D$13,FALSE)</f>
        <v>19.715737140000002</v>
      </c>
      <c r="E7" s="6">
        <f>HLOOKUP($A7,Data!$D:$VG,Startsida!$D$14,FALSE)</f>
        <v>19.66320412</v>
      </c>
      <c r="F7" s="6">
        <f>HLOOKUP($A7,Data!$D:$VG,Startsida!$D$15,FALSE)</f>
        <v>23.959274059999998</v>
      </c>
    </row>
    <row r="8" spans="1:7" ht="30.2" customHeight="1" x14ac:dyDescent="0.25">
      <c r="A8" s="64" t="s">
        <v>701</v>
      </c>
      <c r="B8" s="4" t="str">
        <f>VLOOKUP($A8,NTInfo!$A:$C,2,FALSE)</f>
        <v>Framskrivning, förväntad andel invånare 65-79 år om 5 år i kommunen, andel (%)</v>
      </c>
      <c r="C8" s="8" t="e">
        <f>HLOOKUP(A8,Data!D:VG,Startsida!$D$12,FALSE)</f>
        <v>#N/A</v>
      </c>
      <c r="D8" s="6" t="e">
        <f>HLOOKUP($A8,Data!$D:$VG,Startsida!$D$13,FALSE)</f>
        <v>#N/A</v>
      </c>
      <c r="E8" s="6" t="e">
        <f>HLOOKUP($A8,Data!$D:$VG,Startsida!$D$14,FALSE)</f>
        <v>#N/A</v>
      </c>
      <c r="F8" s="6" t="e">
        <f>HLOOKUP($A8,Data!$D:$VG,Startsida!$D$15,FALSE)</f>
        <v>#N/A</v>
      </c>
    </row>
    <row r="9" spans="1:7" ht="30.2" customHeight="1" x14ac:dyDescent="0.25">
      <c r="A9" s="64" t="s">
        <v>702</v>
      </c>
      <c r="B9" s="4" t="str">
        <f>VLOOKUP($A9,NTInfo!$A:$C,2,FALSE)</f>
        <v>Framskrivning, förväntad andel invånare 80+ år om 5 år i kommunen, andel (%)</v>
      </c>
      <c r="C9" s="8" t="e">
        <f>HLOOKUP(A9,Data!D:VG,Startsida!$D$12,FALSE)</f>
        <v>#N/A</v>
      </c>
      <c r="D9" s="6" t="e">
        <f>HLOOKUP($A9,Data!$D:$VG,Startsida!$D$13,FALSE)</f>
        <v>#N/A</v>
      </c>
      <c r="E9" s="6" t="e">
        <f>HLOOKUP($A9,Data!$D:$VG,Startsida!$D$14,FALSE)</f>
        <v>#N/A</v>
      </c>
      <c r="F9" s="6" t="e">
        <f>HLOOKUP($A9,Data!$D:$VG,Startsida!$D$15,FALSE)</f>
        <v>#N/A</v>
      </c>
    </row>
    <row r="10" spans="1:7" ht="30.2" customHeight="1" x14ac:dyDescent="0.25">
      <c r="A10" s="64" t="s">
        <v>703</v>
      </c>
      <c r="B10" s="4" t="str">
        <f>VLOOKUP($A10,NTInfo!$A:$C,2,FALSE)</f>
        <v>Tätortsgrad (senaste mätning)</v>
      </c>
      <c r="C10" s="8">
        <f>HLOOKUP(A10,Data!D:VG,Startsida!$D$12,FALSE)</f>
        <v>89</v>
      </c>
      <c r="D10" s="6">
        <f>HLOOKUP($A10,Data!$D:$VG,Startsida!$D$13,FALSE)</f>
        <v>72.571428569999995</v>
      </c>
      <c r="E10" s="6">
        <f>HLOOKUP($A10,Data!$D:$VG,Startsida!$D$14,FALSE)</f>
        <v>75.75</v>
      </c>
      <c r="F10" s="6">
        <f>HLOOKUP($A10,Data!$D:$VG,Startsida!$D$15,FALSE)</f>
        <v>76.737931029999999</v>
      </c>
    </row>
    <row r="11" spans="1:7" ht="30.2" customHeight="1" x14ac:dyDescent="0.25">
      <c r="A11" s="82" t="s">
        <v>869</v>
      </c>
      <c r="B11" s="4" t="str">
        <f>VLOOKUP($A11,NTInfo!$A:$C,2,FALSE)</f>
        <v>Invånare 65+ och ensamboende, andel (%) av bef</v>
      </c>
      <c r="C11" s="8">
        <f>HLOOKUP(A11,Data!D:VG,Startsida!$D$12,FALSE)</f>
        <v>9.9116079999999993</v>
      </c>
      <c r="D11" s="6">
        <f>HLOOKUP($A11,Data!$D:$VG,Startsida!$D$13,FALSE)</f>
        <v>10.26368257</v>
      </c>
      <c r="E11" s="6">
        <f>HLOOKUP($A11,Data!$D:$VG,Startsida!$D$14,FALSE)</f>
        <v>9.7842326199999992</v>
      </c>
      <c r="F11" s="6">
        <f>HLOOKUP($A11,Data!$D:$VG,Startsida!$D$15,FALSE)</f>
        <v>10.574993729999999</v>
      </c>
    </row>
    <row r="12" spans="1:7" ht="30.2" customHeight="1" x14ac:dyDescent="0.25">
      <c r="A12" s="82"/>
    </row>
    <row r="13" spans="1:7" ht="30.2" customHeight="1" x14ac:dyDescent="0.25">
      <c r="A13" s="82"/>
      <c r="B13" s="7" t="s">
        <v>330</v>
      </c>
      <c r="C13" s="11" t="str">
        <f>C2</f>
        <v>Lessebo</v>
      </c>
      <c r="D13" s="16" t="s">
        <v>316</v>
      </c>
      <c r="E13" s="20" t="str">
        <f>E2</f>
        <v>Länsvärde</v>
      </c>
      <c r="F13" s="20" t="str">
        <f>F2</f>
        <v>Alla kommuner (ovägt medel)</v>
      </c>
      <c r="G13" s="10" t="s">
        <v>1621</v>
      </c>
    </row>
    <row r="14" spans="1:7" ht="30.2" customHeight="1" x14ac:dyDescent="0.25">
      <c r="A14" s="64" t="s">
        <v>704</v>
      </c>
      <c r="B14" s="4" t="str">
        <f>VLOOKUP($A14,NTInfo!$A:$C,2,FALSE)</f>
        <v>Nettokostnadsavvikelse äldreomsorg, (%)</v>
      </c>
      <c r="C14" s="8">
        <f>HLOOKUP($A14,Data!$D:$VG,Startsida!$D$12,FALSE)</f>
        <v>8.4170999999999996</v>
      </c>
      <c r="D14" s="6">
        <f>HLOOKUP($A14,Data!$D:$VG,Startsida!$D$13,FALSE)</f>
        <v>8.4590142799999999</v>
      </c>
      <c r="E14" s="6">
        <f>HLOOKUP($A14,Data!$D:$VG,Startsida!$D$14,FALSE)</f>
        <v>3.6736749999999998</v>
      </c>
      <c r="F14" s="6">
        <f>HLOOKUP($A14,Data!$D:$VG,Startsida!$D$15,FALSE)</f>
        <v>3.00356896</v>
      </c>
    </row>
    <row r="15" spans="1:7" ht="30.2" customHeight="1" x14ac:dyDescent="0.25">
      <c r="A15" s="64" t="s">
        <v>729</v>
      </c>
      <c r="B15" s="4" t="str">
        <f>VLOOKUP($A15,NTInfo!$A:$C,2,FALSE)</f>
        <v>Nettokostnadsavvikelse äldreomsorg, miljoner kronor</v>
      </c>
      <c r="C15" s="8">
        <f>HLOOKUP($A15,Data!$D:$VG,Startsida!$D$12,FALSE)</f>
        <v>9.5818999999999992</v>
      </c>
      <c r="D15" s="117" t="s">
        <v>875</v>
      </c>
      <c r="E15" s="118"/>
      <c r="F15" s="119"/>
    </row>
    <row r="16" spans="1:7" ht="30.2" customHeight="1" x14ac:dyDescent="0.25">
      <c r="A16" s="64" t="s">
        <v>828</v>
      </c>
      <c r="B16" s="4" t="str">
        <f>VLOOKUP($A16,NTInfo!$A:$C,2,FALSE)</f>
        <v>Nettokostnad äldreomsorg, kr/inv</v>
      </c>
      <c r="C16" s="9">
        <f>HLOOKUP($A16,Data!$D:$VG,Startsida!$D$12,FALSE)</f>
        <v>14545.668827</v>
      </c>
      <c r="D16" s="15">
        <f>HLOOKUP($A16,Data!$D:$VG,Startsida!$D$13,FALSE)</f>
        <v>14478.96936157</v>
      </c>
      <c r="E16" s="15">
        <f>HLOOKUP($A16,Data!$D:$VG,Startsida!$D$14,FALSE)</f>
        <v>14473.16194312</v>
      </c>
      <c r="F16" s="15">
        <f>HLOOKUP($A16,Data!$D:$VG,Startsida!$D$15,FALSE)</f>
        <v>14765.6743257</v>
      </c>
    </row>
    <row r="17" spans="1:7" ht="30.2" customHeight="1" x14ac:dyDescent="0.25">
      <c r="A17" s="64" t="s">
        <v>705</v>
      </c>
      <c r="B17" s="4" t="str">
        <f>VLOOKUP($A17,NTInfo!$A:$C,2,FALSE)</f>
        <v>Kostnad äldreomsorg, kr/inv 65+</v>
      </c>
      <c r="C17" s="9">
        <f>HLOOKUP($A17,Data!$D:$VG,Startsida!$D$12,FALSE)</f>
        <v>68741.889313000007</v>
      </c>
      <c r="D17" s="15">
        <f>HLOOKUP($A17,Data!$D:$VG,Startsida!$D$13,FALSE)</f>
        <v>71090.122834850001</v>
      </c>
      <c r="E17" s="15">
        <f>HLOOKUP($A17,Data!$D:$VG,Startsida!$D$14,FALSE)</f>
        <v>72102.120311620005</v>
      </c>
      <c r="F17" s="15">
        <f>HLOOKUP($A17,Data!$D:$VG,Startsida!$D$15,FALSE)</f>
        <v>71019.839350959999</v>
      </c>
    </row>
    <row r="18" spans="1:7" ht="30.2" customHeight="1" x14ac:dyDescent="0.25">
      <c r="A18" s="64" t="s">
        <v>706</v>
      </c>
      <c r="B18" s="4" t="str">
        <f>VLOOKUP($A18,NTInfo!$A:$C,2,FALSE)</f>
        <v>Kostnad äldreomsorg, kr/inv 80+</v>
      </c>
      <c r="C18" s="9">
        <f>HLOOKUP($A18,Data!$D:$VG,Startsida!$D$12,FALSE)</f>
        <v>263888.27838799998</v>
      </c>
      <c r="D18" s="15">
        <f>HLOOKUP($A18,Data!$D:$VG,Startsida!$D$13,FALSE)</f>
        <v>269130.31107013999</v>
      </c>
      <c r="E18" s="15">
        <f>HLOOKUP($A18,Data!$D:$VG,Startsida!$D$14,FALSE)</f>
        <v>253505.81557924999</v>
      </c>
      <c r="F18" s="15">
        <f>HLOOKUP($A18,Data!$D:$VG,Startsida!$D$15,FALSE)</f>
        <v>261547.23423315</v>
      </c>
    </row>
    <row r="19" spans="1:7" ht="30.2" customHeight="1" x14ac:dyDescent="0.25">
      <c r="A19" s="83" t="s">
        <v>916</v>
      </c>
      <c r="B19" s="4" t="str">
        <f>VLOOKUP($A19,NTInfo!$A:$C,2,FALSE)</f>
        <v>Invånare 65+ med hemtjänst i ordinärt boende, andel (%) [Ny hemtjänstdefinition]</v>
      </c>
      <c r="C19" s="8">
        <f>HLOOKUP($A19,Data!$D:$VG,Startsida!$D$12,FALSE)</f>
        <v>7.8721370000000004</v>
      </c>
      <c r="D19" s="6">
        <f>HLOOKUP($A19,Data!$D:$VG,Startsida!$D$13,FALSE)</f>
        <v>7.1546185700000002</v>
      </c>
      <c r="E19" s="6">
        <f>HLOOKUP($A19,Data!$D:$VG,Startsida!$D$14,FALSE)</f>
        <v>7.1078111399999999</v>
      </c>
      <c r="F19" s="6">
        <f>HLOOKUP($A19,Data!$D:$VG,Startsida!$D$15,FALSE)</f>
        <v>6.8253509699999997</v>
      </c>
    </row>
    <row r="20" spans="1:7" ht="30.2" customHeight="1" x14ac:dyDescent="0.25">
      <c r="A20" s="64" t="s">
        <v>707</v>
      </c>
      <c r="B20" s="4" t="str">
        <f>VLOOKUP($A20,NTInfo!$A:$C,2,FALSE)</f>
        <v>Invånare 65+ i särskilda boendeformer, andel (%)</v>
      </c>
      <c r="C20" s="8">
        <f>HLOOKUP($A20,Data!$D:$VG,Startsida!$D$12,FALSE)</f>
        <v>2.1230920000000002</v>
      </c>
      <c r="D20" s="6">
        <f>HLOOKUP($A20,Data!$D:$VG,Startsida!$D$13,FALSE)</f>
        <v>2.8624117099999999</v>
      </c>
      <c r="E20" s="6">
        <f>HLOOKUP($A20,Data!$D:$VG,Startsida!$D$14,FALSE)</f>
        <v>3.54082257</v>
      </c>
      <c r="F20" s="6">
        <f>HLOOKUP($A20,Data!$D:$VG,Startsida!$D$15,FALSE)</f>
        <v>3.6470280800000001</v>
      </c>
    </row>
    <row r="21" spans="1:7" ht="30.2" customHeight="1" x14ac:dyDescent="0.25">
      <c r="A21" s="83" t="s">
        <v>920</v>
      </c>
      <c r="B21" s="4" t="str">
        <f>VLOOKUP($A21,NTInfo!$A:$C,2,FALSE)</f>
        <v>Invånare 80+ med hemtjänst i ordinärt boende, andel (%) [Ny hemtjänstdefinition]</v>
      </c>
      <c r="C21" s="8">
        <f>HLOOKUP($A21,Data!$D:$VG,Startsida!$D$12,FALSE)</f>
        <v>23.076923000000001</v>
      </c>
      <c r="D21" s="6">
        <f>HLOOKUP($A21,Data!$D:$VG,Startsida!$D$13,FALSE)</f>
        <v>18.432206140000002</v>
      </c>
      <c r="E21" s="6">
        <f>HLOOKUP($A21,Data!$D:$VG,Startsida!$D$14,FALSE)</f>
        <v>18.247720000000001</v>
      </c>
      <c r="F21" s="6">
        <f>HLOOKUP($A21,Data!$D:$VG,Startsida!$D$15,FALSE)</f>
        <v>17.288378770000001</v>
      </c>
    </row>
    <row r="22" spans="1:7" ht="30.2" customHeight="1" x14ac:dyDescent="0.25">
      <c r="A22" s="64" t="s">
        <v>835</v>
      </c>
      <c r="B22" s="4" t="str">
        <f>VLOOKUP($A22,NTInfo!$A:$C,2,FALSE)</f>
        <v>Invånare 80+ i särskilt boende, andel (%)</v>
      </c>
      <c r="C22" s="8">
        <f>HLOOKUP($A22,Data!$D:$VG,Startsida!$D$12,FALSE)</f>
        <v>6.593407</v>
      </c>
      <c r="D22" s="6">
        <f>HLOOKUP($A22,Data!$D:$VG,Startsida!$D$13,FALSE)</f>
        <v>8.7321161400000005</v>
      </c>
      <c r="E22" s="6">
        <f>HLOOKUP($A22,Data!$D:$VG,Startsida!$D$14,FALSE)</f>
        <v>10.299911850000001</v>
      </c>
      <c r="F22" s="6">
        <f>HLOOKUP($A22,Data!$D:$VG,Startsida!$D$15,FALSE)</f>
        <v>10.430927860000001</v>
      </c>
    </row>
    <row r="23" spans="1:7" ht="30.2" customHeight="1" x14ac:dyDescent="0.25">
      <c r="A23" s="64" t="s">
        <v>708</v>
      </c>
      <c r="B23" s="4" t="str">
        <f>VLOOKUP($A23,NTInfo!$A:$C,2,FALSE)</f>
        <v>Medelvårdtid som utskrivningsklar, antal dagar</v>
      </c>
      <c r="C23" s="8">
        <f>HLOOKUP($A23,Data!$D:$VG,Startsida!$D$12,FALSE)</f>
        <v>1.203125</v>
      </c>
      <c r="D23" s="6">
        <f>HLOOKUP($A23,Data!$D:$VG,Startsida!$D$13,FALSE)</f>
        <v>2.1581642400000001</v>
      </c>
      <c r="E23" s="6">
        <f>HLOOKUP($A23,Data!$D:$VG,Startsida!$D$14,FALSE)</f>
        <v>1.8521163899999999</v>
      </c>
      <c r="F23" s="6">
        <f>HLOOKUP($A23,Data!$D:$VG,Startsida!$D$15,FALSE)</f>
        <v>2.3234465200000001</v>
      </c>
    </row>
    <row r="24" spans="1:7" ht="30.2" customHeight="1" x14ac:dyDescent="0.25">
      <c r="A24" s="64" t="s">
        <v>1625</v>
      </c>
      <c r="B24" s="4" t="str">
        <f>VLOOKUP($A24,NTInfo!$A:$C,2,FALSE)</f>
        <v>Fallskador bland personer 80+, 3-årsm, antal/1000 inv.</v>
      </c>
      <c r="C24" s="8">
        <f>HLOOKUP($A24,Data!$D:$VG,Startsida!$D$12,FALSE)</f>
        <v>55.834000000000003</v>
      </c>
      <c r="D24" s="6">
        <f>HLOOKUP($A24,Data!$D:$VG,Startsida!$D$13,FALSE)</f>
        <v>54.84671428</v>
      </c>
      <c r="E24" s="6">
        <f>HLOOKUP($A24,Data!$D:$VG,Startsida!$D$14,FALSE)</f>
        <v>55.856625000000001</v>
      </c>
      <c r="F24" s="6">
        <f>HLOOKUP($A24,Data!$D:$VG,Startsida!$D$15,FALSE)</f>
        <v>55.0184602</v>
      </c>
    </row>
    <row r="25" spans="1:7" ht="30.2" customHeight="1" x14ac:dyDescent="0.25">
      <c r="A25" s="82" t="s">
        <v>801</v>
      </c>
      <c r="B25" s="4" t="str">
        <f>VLOOKUP($A25,NTInfo!$A:$C,2,FALSE)</f>
        <v>Brytpunkt mellan hemtjänst och särskilt boende i beviljade timmar per månad</v>
      </c>
      <c r="C25" s="8">
        <f>HLOOKUP($A25,Data!$D:$VG,Startsida!$D$12,FALSE)</f>
        <v>266.90770648299201</v>
      </c>
      <c r="D25" s="6">
        <f>HLOOKUP($A25,Data!$D:$VG,Startsida!$D$13,FALSE)</f>
        <v>83.495844287650556</v>
      </c>
      <c r="E25" s="6">
        <f>HLOOKUP($A25,Data!$D:$VG,Startsida!$D$14,FALSE)</f>
        <v>114.94180826953772</v>
      </c>
      <c r="F25" s="6">
        <f>HLOOKUP($A25,Data!$D:$VG,Startsida!$D$15,FALSE)</f>
        <v>89.854280642443371</v>
      </c>
    </row>
    <row r="26" spans="1:7" ht="30.2" customHeight="1" x14ac:dyDescent="0.25">
      <c r="A26" s="64" t="s">
        <v>800</v>
      </c>
      <c r="B26" s="4" t="str">
        <f>VLOOKUP($A26,NTInfo!$A:$C,2,FALSE)</f>
        <v>Genomsnittligt antal hemtjänsttimmar för timregistrerade hemtjänsttagare 65+ i ordinärt boende med hemtjänst, månaden före inflytt till särskilt boende, timmar/hemtjänsttagare</v>
      </c>
      <c r="C26" s="8">
        <f>HLOOKUP($A26,Data!$D:$VG,Startsida!$D$12,FALSE)</f>
        <v>138.44444444000001</v>
      </c>
      <c r="D26" s="6">
        <f>HLOOKUP($A26,Data!$D:$VG,Startsida!$D$13,FALSE)</f>
        <v>54.798851759999998</v>
      </c>
      <c r="E26" s="6">
        <f>HLOOKUP($A26,Data!$D:$VG,Startsida!$D$14,FALSE)</f>
        <v>73.692594139999997</v>
      </c>
      <c r="F26" s="6">
        <f>HLOOKUP($A26,Data!$D:$VG,Startsida!$D$15,FALSE)</f>
        <v>55.439176770000003</v>
      </c>
    </row>
    <row r="27" spans="1:7" ht="30.2" customHeight="1" x14ac:dyDescent="0.25">
      <c r="A27" s="82" t="s">
        <v>1937</v>
      </c>
      <c r="B27" s="4" t="str">
        <f>VLOOKUP($A27,NTInfo!$A:$C,2,FALSE)</f>
        <v>Ålder vid inflyttning till särskilt boende, median</v>
      </c>
      <c r="C27" s="8">
        <f>HLOOKUP($A27,Data!$D:$VG,Startsida!$D$12,FALSE)</f>
        <v>90</v>
      </c>
      <c r="D27" s="6">
        <f>HLOOKUP($A27,Data!$D:$VG,Startsida!$D$13,FALSE)</f>
        <v>87.428571419999997</v>
      </c>
      <c r="E27" s="6">
        <f>HLOOKUP($A27,Data!$D:$VG,Startsida!$D$14,FALSE)</f>
        <v>87.9375</v>
      </c>
      <c r="F27" s="6">
        <f>HLOOKUP($A27,Data!$D:$VG,Startsida!$D$15,FALSE)</f>
        <v>85.895470380000006</v>
      </c>
      <c r="G27">
        <v>2021</v>
      </c>
    </row>
    <row r="28" spans="1:7" ht="30.2" customHeight="1" x14ac:dyDescent="0.25">
      <c r="A28" s="82" t="s">
        <v>1597</v>
      </c>
    </row>
    <row r="29" spans="1:7" ht="30.2" customHeight="1" x14ac:dyDescent="0.25">
      <c r="A29" s="82"/>
      <c r="B29" s="7" t="s">
        <v>313</v>
      </c>
      <c r="C29" s="11" t="str">
        <f>C2</f>
        <v>Lessebo</v>
      </c>
      <c r="D29" s="16" t="s">
        <v>316</v>
      </c>
      <c r="E29" s="11" t="str">
        <f>E2</f>
        <v>Länsvärde</v>
      </c>
      <c r="F29" s="11" t="str">
        <f>F2</f>
        <v>Alla kommuner (ovägt medel)</v>
      </c>
      <c r="G29" s="10" t="s">
        <v>1621</v>
      </c>
    </row>
    <row r="30" spans="1:7" ht="30.2" customHeight="1" x14ac:dyDescent="0.25">
      <c r="A30" s="64" t="s">
        <v>710</v>
      </c>
      <c r="B30" s="4" t="str">
        <f>VLOOKUP($A30,NTInfo!$A:$C,2,FALSE)</f>
        <v>Kostnad särskilt boende äldreomsorg, kr/inv 65+</v>
      </c>
      <c r="C30" s="9">
        <f>HLOOKUP($A30,Data!$D:$VG,Startsida!$D$12,FALSE)</f>
        <v>36555.820611000003</v>
      </c>
      <c r="D30" s="15">
        <f>HLOOKUP($A30,Data!$D:$VG,Startsida!$D$13,FALSE)</f>
        <v>35029.704592280003</v>
      </c>
      <c r="E30" s="15">
        <f>HLOOKUP($A30,Data!$D:$VG,Startsida!$D$14,FALSE)</f>
        <v>39079.220421869999</v>
      </c>
      <c r="F30" s="15">
        <f>HLOOKUP($A30,Data!$D:$VG,Startsida!$D$15,FALSE)</f>
        <v>39447.571478370002</v>
      </c>
      <c r="G30" s="107"/>
    </row>
    <row r="31" spans="1:7" ht="30.2" customHeight="1" x14ac:dyDescent="0.25">
      <c r="A31" s="64" t="s">
        <v>711</v>
      </c>
      <c r="B31" s="4" t="str">
        <f>VLOOKUP($A31,NTInfo!$A:$C,2,FALSE)</f>
        <v>Kostnad särskilt boende äldreomsorg, kr/inv 80+</v>
      </c>
      <c r="C31" s="9">
        <f>HLOOKUP($A31,Data!$D:$VG,Startsida!$D$12,FALSE)</f>
        <v>140331.50183200001</v>
      </c>
      <c r="D31" s="15">
        <f>HLOOKUP($A31,Data!$D:$VG,Startsida!$D$13,FALSE)</f>
        <v>132756.34704113999</v>
      </c>
      <c r="E31" s="15">
        <f>HLOOKUP($A31,Data!$D:$VG,Startsida!$D$14,FALSE)</f>
        <v>137385.01553212001</v>
      </c>
      <c r="F31" s="15">
        <f>HLOOKUP($A31,Data!$D:$VG,Startsida!$D$15,FALSE)</f>
        <v>145160.21322105001</v>
      </c>
      <c r="G31" s="107"/>
    </row>
    <row r="32" spans="1:7" ht="30.2" customHeight="1" x14ac:dyDescent="0.25">
      <c r="A32" s="64" t="s">
        <v>709</v>
      </c>
      <c r="B32" s="4" t="str">
        <f>VLOOKUP($A32,NTInfo!$A:$C,2,FALSE)</f>
        <v>Kostnad särskilt boende äldreomsorg, kr/brukare</v>
      </c>
      <c r="C32" s="9">
        <f>HLOOKUP($A32,Data!$D:$VG,Startsida!$D$12,FALSE)</f>
        <v>1721820.224719</v>
      </c>
      <c r="D32" s="15">
        <f>HLOOKUP($A32,Data!$D:$VG,Startsida!$D$13,FALSE)</f>
        <v>1242518.3877081401</v>
      </c>
      <c r="E32" s="15">
        <f>HLOOKUP($A32,Data!$D:$VG,Startsida!$D$14,FALSE)</f>
        <v>1147995.96189085</v>
      </c>
      <c r="F32" s="15">
        <f>HLOOKUP($A32,Data!$D:$VG,Startsida!$D$15,FALSE)</f>
        <v>1115864.67361167</v>
      </c>
      <c r="G32" s="107"/>
    </row>
    <row r="33" spans="1:7" ht="30.2" customHeight="1" x14ac:dyDescent="0.25">
      <c r="A33" s="64" t="s">
        <v>712</v>
      </c>
      <c r="B33" s="4" t="str">
        <f>VLOOKUP($A33,NTInfo!$A:$C,2,FALSE)</f>
        <v>Brukare 65+ i särskilt boende äldre, antal</v>
      </c>
      <c r="C33" s="51">
        <f>HLOOKUP($A33,Data!$D:$VG,Startsida!$D$12,FALSE)</f>
        <v>44.5</v>
      </c>
      <c r="D33" s="117" t="s">
        <v>875</v>
      </c>
      <c r="E33" s="118"/>
      <c r="F33" s="119"/>
      <c r="G33" s="107"/>
    </row>
    <row r="34" spans="1:7" ht="30.2" customHeight="1" x14ac:dyDescent="0.25">
      <c r="A34" s="82" t="s">
        <v>1631</v>
      </c>
      <c r="B34" s="4" t="str">
        <f>VLOOKUP($A34,NTInfo!$A:$C,2,FALSE)</f>
        <v>Brukarbedömning särskilt boende äldreomsorg -  helhetssyn, andel (%)</v>
      </c>
      <c r="C34" s="8">
        <f>HLOOKUP($A34,Data!$D:$VG,Startsida!$D$12,FALSE)</f>
        <v>67</v>
      </c>
      <c r="D34" s="6">
        <f>HLOOKUP($A34,Data!$D:$VG,Startsida!$D$13,FALSE)</f>
        <v>79.857142850000002</v>
      </c>
      <c r="E34" s="6">
        <f>HLOOKUP($A34,Data!$D:$VG,Startsida!$D$14,FALSE)</f>
        <v>79.875</v>
      </c>
      <c r="F34" s="6">
        <f>HLOOKUP($A34,Data!$D:$VG,Startsida!$D$15,FALSE)</f>
        <v>76.916083909999998</v>
      </c>
    </row>
    <row r="35" spans="1:7" ht="30.2" customHeight="1" x14ac:dyDescent="0.25">
      <c r="A35" s="82" t="s">
        <v>713</v>
      </c>
      <c r="B35" s="4" t="str">
        <f>VLOOKUP($A35,NTInfo!$A:$C,2,FALSE)</f>
        <v>Medianvårdtid i särskilt boende äldreomsorg, antal dagar</v>
      </c>
      <c r="C35" s="51">
        <f>HLOOKUP($A35,Data!$D:$VG,Startsida!$D$12,FALSE)</f>
        <v>1107</v>
      </c>
      <c r="D35" s="52">
        <f>HLOOKUP($A35,Data!$D:$VG,Startsida!$D$13,FALSE)</f>
        <v>669.28571427999998</v>
      </c>
      <c r="E35" s="52">
        <f>HLOOKUP($A35,Data!$D:$VG,Startsida!$D$14,FALSE)</f>
        <v>722.92857142000003</v>
      </c>
      <c r="F35" s="52">
        <f>HLOOKUP($A35,Data!$D:$VG,Startsida!$D$15,FALSE)</f>
        <v>670.81161970999995</v>
      </c>
      <c r="G35" s="107"/>
    </row>
    <row r="36" spans="1:7" ht="30.2" customHeight="1" x14ac:dyDescent="0.25">
      <c r="A36" s="64" t="s">
        <v>714</v>
      </c>
      <c r="B36" s="4" t="str">
        <f>VLOOKUP($A36,NTInfo!$A:$C,2,FALSE)</f>
        <v>Väntetid i antal dagar från ansökningsdatum till första erbjudet inflyttningsdatum till särskilt boende, medelvärde</v>
      </c>
      <c r="C36" s="8">
        <f>HLOOKUP($A36,Data!$D:$VG,Startsida!$D$12,FALSE)</f>
        <v>25</v>
      </c>
      <c r="D36" s="6">
        <f>HLOOKUP($A36,Data!$D:$VG,Startsida!$D$13,FALSE)</f>
        <v>67</v>
      </c>
      <c r="E36" s="6">
        <f>HLOOKUP($A36,Data!$D:$VG,Startsida!$D$14,FALSE)</f>
        <v>46.285714280000001</v>
      </c>
      <c r="F36" s="6">
        <f>HLOOKUP($A36,Data!$D:$VG,Startsida!$D$15,FALSE)</f>
        <v>52.669909500000003</v>
      </c>
      <c r="G36" s="107"/>
    </row>
    <row r="37" spans="1:7" ht="30.2" customHeight="1" x14ac:dyDescent="0.25">
      <c r="A37" s="82"/>
      <c r="G37" s="107"/>
    </row>
    <row r="38" spans="1:7" ht="30.2" customHeight="1" x14ac:dyDescent="0.25">
      <c r="A38" s="82"/>
      <c r="B38" s="7" t="s">
        <v>312</v>
      </c>
      <c r="C38" s="11" t="str">
        <f>C2</f>
        <v>Lessebo</v>
      </c>
      <c r="D38" s="16" t="s">
        <v>316</v>
      </c>
      <c r="E38" s="11" t="str">
        <f>E2</f>
        <v>Länsvärde</v>
      </c>
      <c r="F38" s="11" t="str">
        <f>F2</f>
        <v>Alla kommuner (ovägt medel)</v>
      </c>
      <c r="G38" s="108" t="s">
        <v>1621</v>
      </c>
    </row>
    <row r="39" spans="1:7" ht="30.2" customHeight="1" x14ac:dyDescent="0.25">
      <c r="A39" s="64" t="s">
        <v>715</v>
      </c>
      <c r="B39" s="4" t="str">
        <f>VLOOKUP($A39,NTInfo!$A:$C,2,FALSE)</f>
        <v>Kostnad hemtjänst äldreomsorg, kr/inv 65+</v>
      </c>
      <c r="C39" s="9">
        <f>HLOOKUP($A39,Data!$D:$VG,Startsida!$D$12,FALSE)</f>
        <v>28687.5</v>
      </c>
      <c r="D39" s="15">
        <f>HLOOKUP($A39,Data!$D:$VG,Startsida!$D$13,FALSE)</f>
        <v>29665.394097280001</v>
      </c>
      <c r="E39" s="15">
        <f>HLOOKUP($A39,Data!$D:$VG,Startsida!$D$14,FALSE)</f>
        <v>27727.986398000001</v>
      </c>
      <c r="F39" s="15">
        <f>HLOOKUP($A39,Data!$D:$VG,Startsida!$D$15,FALSE)</f>
        <v>25220.943825850001</v>
      </c>
      <c r="G39" s="107"/>
    </row>
    <row r="40" spans="1:7" ht="30.2" customHeight="1" x14ac:dyDescent="0.25">
      <c r="A40" s="64" t="s">
        <v>716</v>
      </c>
      <c r="B40" s="4" t="str">
        <f>VLOOKUP($A40,NTInfo!$A:$C,2,FALSE)</f>
        <v>Kostnad hemtjänst äldreomsorg, kr/inv 80+</v>
      </c>
      <c r="C40" s="9">
        <f>HLOOKUP($A40,Data!$D:$VG,Startsida!$D$12,FALSE)</f>
        <v>110126.373626</v>
      </c>
      <c r="D40" s="15">
        <f>HLOOKUP($A40,Data!$D:$VG,Startsida!$D$13,FALSE)</f>
        <v>112092.80145899999</v>
      </c>
      <c r="E40" s="15">
        <f>HLOOKUP($A40,Data!$D:$VG,Startsida!$D$14,FALSE)</f>
        <v>97599.969105619995</v>
      </c>
      <c r="F40" s="15">
        <f>HLOOKUP($A40,Data!$D:$VG,Startsida!$D$15,FALSE)</f>
        <v>92934.54935252</v>
      </c>
      <c r="G40" s="107"/>
    </row>
    <row r="41" spans="1:7" ht="30.2" customHeight="1" x14ac:dyDescent="0.25">
      <c r="A41" s="64" t="s">
        <v>913</v>
      </c>
      <c r="B41" s="4" t="str">
        <f>VLOOKUP($A41,NTInfo!$A:$C,2,FALSE)</f>
        <v>Kostnad hemtjänst äldreomsorg, kr/hemtjänsttagare [Ny hemtjänstdefinition]</v>
      </c>
      <c r="C41" s="9">
        <f>HLOOKUP($A41,Data!$D:$VG,Startsida!$D$12,FALSE)</f>
        <v>364418.18181799998</v>
      </c>
      <c r="D41" s="15">
        <f>HLOOKUP($A41,Data!$D:$VG,Startsida!$D$13,FALSE)</f>
        <v>420803.24938742002</v>
      </c>
      <c r="E41" s="15">
        <f>HLOOKUP($A41,Data!$D:$VG,Startsida!$D$14,FALSE)</f>
        <v>380639.25436471001</v>
      </c>
      <c r="F41" s="15">
        <f>HLOOKUP($A41,Data!$D:$VG,Startsida!$D$15,FALSE)</f>
        <v>378460.68824503</v>
      </c>
      <c r="G41" s="107"/>
    </row>
    <row r="42" spans="1:7" ht="30.2" customHeight="1" x14ac:dyDescent="0.25">
      <c r="A42" s="64" t="s">
        <v>717</v>
      </c>
      <c r="B42" s="4" t="str">
        <f>VLOOKUP($A42,NTInfo!$A:$C,2,FALSE)</f>
        <v>Beviljade antal hemtjänsttimmar per brukare och månad för timregistrerade hemtjänsttagare 65+ i ordinärt boende, timmar/hemtjänsttagare</v>
      </c>
      <c r="C42" s="8">
        <f>HLOOKUP($A42,Data!$D:$VG,Startsida!$D$12,FALSE)</f>
        <v>62.038216560000002</v>
      </c>
      <c r="D42" s="6">
        <f>HLOOKUP($A42,Data!$D:$VG,Startsida!$D$13,FALSE)</f>
        <v>34.773620600000001</v>
      </c>
      <c r="E42" s="6">
        <f>HLOOKUP($A42,Data!$D:$VG,Startsida!$D$14,FALSE)</f>
        <v>38.774954080000001</v>
      </c>
      <c r="F42" s="6">
        <f>HLOOKUP($A42,Data!$D:$VG,Startsida!$D$15,FALSE)</f>
        <v>34.072723529999998</v>
      </c>
      <c r="G42" s="107"/>
    </row>
    <row r="43" spans="1:7" ht="30.2" customHeight="1" x14ac:dyDescent="0.25">
      <c r="A43" s="64" t="s">
        <v>812</v>
      </c>
      <c r="B43" s="4" t="str">
        <f>VLOOKUP($A43,NTInfo!$A:$C,2,FALSE)</f>
        <v>Kostnad per beviljad hemtjänsttimme</v>
      </c>
      <c r="C43" s="9">
        <f>HLOOKUP($A43,Data!$D:$VG,Startsida!$D$12,FALSE)</f>
        <v>514.4507186898004</v>
      </c>
      <c r="D43" s="15">
        <f>HLOOKUP($A43,Data!$D:$VG,Startsida!$D$13,FALSE)</f>
        <v>1171.328840890538</v>
      </c>
      <c r="E43" s="15">
        <f>HLOOKUP($A43,Data!$D:$VG,Startsida!$D$14,FALSE)</f>
        <v>793.7536541767571</v>
      </c>
      <c r="F43" s="15">
        <f>HLOOKUP($A43,Data!$D:$VG,Startsida!$D$15,FALSE)</f>
        <v>981.81307550561144</v>
      </c>
    </row>
    <row r="44" spans="1:7" ht="30.2" customHeight="1" x14ac:dyDescent="0.25">
      <c r="A44" s="64" t="s">
        <v>1626</v>
      </c>
      <c r="B44" s="4" t="str">
        <f>VLOOKUP($A44,NTInfo!$A:$C,2,FALSE)</f>
        <v>Brukarbedömning hemtjänst äldreomsorg - hälsotillstånd, andel (%)</v>
      </c>
      <c r="C44" s="8">
        <f>HLOOKUP($A44,Data!$D:$VG,Startsida!$D$12,FALSE)</f>
        <v>30</v>
      </c>
      <c r="D44" s="6">
        <f>HLOOKUP($A44,Data!$D:$VG,Startsida!$D$13,FALSE)</f>
        <v>34.571428570000002</v>
      </c>
      <c r="E44" s="6">
        <f>HLOOKUP($A44,Data!$D:$VG,Startsida!$D$14,FALSE)</f>
        <v>31.875</v>
      </c>
      <c r="F44" s="6">
        <f>HLOOKUP($A44,Data!$D:$VG,Startsida!$D$15,FALSE)</f>
        <v>32.839160829999997</v>
      </c>
    </row>
    <row r="45" spans="1:7" ht="30.2" customHeight="1" x14ac:dyDescent="0.25">
      <c r="A45" s="83" t="s">
        <v>917</v>
      </c>
      <c r="B45" s="4" t="str">
        <f>VLOOKUP($A45,NTInfo!$A:$C,2,FALSE)</f>
        <v>Hemtjänsttagare 65+ i ordinärt boende, antal [Ny hemtjänstdefinition]</v>
      </c>
      <c r="C45" s="51">
        <f>HLOOKUP($A45,Data!$D:$VG,Startsida!$D$12,FALSE)</f>
        <v>165</v>
      </c>
      <c r="D45" s="117" t="s">
        <v>875</v>
      </c>
      <c r="E45" s="118"/>
      <c r="F45" s="119"/>
    </row>
    <row r="46" spans="1:7" ht="30.2" customHeight="1" x14ac:dyDescent="0.25">
      <c r="A46" s="64" t="s">
        <v>810</v>
      </c>
      <c r="B46" s="4" t="str">
        <f>VLOOKUP($A46,NTInfo!$A:$C,2,FALSE)</f>
        <v>Timregistrerade hemtjänsttagare 65+ i ordinärt boende, antal</v>
      </c>
      <c r="C46" s="8">
        <f>HLOOKUP($A46,Data!$D:$VG,Startsida!$D$12,FALSE)</f>
        <v>157</v>
      </c>
      <c r="D46" s="117" t="s">
        <v>875</v>
      </c>
      <c r="E46" s="118"/>
      <c r="F46" s="119"/>
      <c r="G46" s="107"/>
    </row>
    <row r="47" spans="1:7" ht="30.2" customHeight="1" x14ac:dyDescent="0.25">
      <c r="A47" s="64" t="s">
        <v>863</v>
      </c>
      <c r="B47" s="4" t="str">
        <f>VLOOKUP($A47,NTInfo!$A:$C,2,FALSE)</f>
        <v>Invånare 65+ som varit mottagare av hälso- och sjukvård som kommunen ansvarar för (hemsjukvård), andel (%)</v>
      </c>
      <c r="C47" s="8">
        <f>HLOOKUP($A47,Data!$D:$VG,Startsida!$D$12,FALSE)</f>
        <v>13.072519</v>
      </c>
      <c r="D47" s="6">
        <f>HLOOKUP($A47,Data!$D:$VG,Startsida!$D$13,FALSE)</f>
        <v>13.137969569999999</v>
      </c>
      <c r="E47" s="6">
        <f>HLOOKUP($A47,Data!$D:$VG,Startsida!$D$14,FALSE)</f>
        <v>11.597284</v>
      </c>
      <c r="F47" s="6">
        <f>HLOOKUP($A47,Data!$D:$VG,Startsida!$D$15,FALSE)</f>
        <v>11.97918232</v>
      </c>
    </row>
    <row r="48" spans="1:7" ht="30.2" customHeight="1" x14ac:dyDescent="0.25">
      <c r="A48" s="80"/>
    </row>
    <row r="49" spans="1:2" ht="30.2" customHeight="1" x14ac:dyDescent="0.25">
      <c r="A49" s="80"/>
      <c r="B49" s="72" t="s">
        <v>951</v>
      </c>
    </row>
    <row r="50" spans="1:2" x14ac:dyDescent="0.25">
      <c r="A50" s="80"/>
    </row>
    <row r="51" spans="1:2" x14ac:dyDescent="0.25">
      <c r="A51" s="80"/>
    </row>
    <row r="52" spans="1:2" x14ac:dyDescent="0.25">
      <c r="A52" s="80"/>
    </row>
  </sheetData>
  <mergeCells count="4">
    <mergeCell ref="D33:F33"/>
    <mergeCell ref="D15:F15"/>
    <mergeCell ref="D45:F45"/>
    <mergeCell ref="D46:F46"/>
  </mergeCells>
  <conditionalFormatting sqref="B2">
    <cfRule type="duplicateValues" dxfId="60" priority="20"/>
  </conditionalFormatting>
  <conditionalFormatting sqref="B13">
    <cfRule type="duplicateValues" dxfId="59" priority="21"/>
  </conditionalFormatting>
  <conditionalFormatting sqref="B21:B22">
    <cfRule type="duplicateValues" dxfId="58" priority="1"/>
    <cfRule type="duplicateValues" dxfId="57" priority="2"/>
  </conditionalFormatting>
  <conditionalFormatting sqref="B29">
    <cfRule type="duplicateValues" dxfId="56" priority="37"/>
  </conditionalFormatting>
  <conditionalFormatting sqref="B29:B1048576 B23:B27 B2:B11 B13:B20">
    <cfRule type="duplicateValues" dxfId="55" priority="160"/>
  </conditionalFormatting>
  <conditionalFormatting sqref="B29:B1048576">
    <cfRule type="duplicateValues" dxfId="54" priority="163"/>
  </conditionalFormatting>
  <conditionalFormatting sqref="B30:B36 B14:B20 B39:B47 B23:B27 B3:B11">
    <cfRule type="duplicateValues" dxfId="53" priority="159"/>
  </conditionalFormatting>
  <conditionalFormatting sqref="B38">
    <cfRule type="duplicateValues" dxfId="52" priority="19"/>
  </conditionalFormatting>
  <conditionalFormatting sqref="B43">
    <cfRule type="duplicateValues" dxfId="51" priority="13"/>
    <cfRule type="duplicateValues" dxfId="50" priority="14"/>
  </conditionalFormatting>
  <conditionalFormatting sqref="B44:B47">
    <cfRule type="duplicateValues" dxfId="49" priority="3"/>
    <cfRule type="duplicateValues" dxfId="48" priority="30"/>
  </conditionalFormatting>
  <hyperlinks>
    <hyperlink ref="B49" location="'Ordinärt Boende'!A1" display="Gå till nästa flik" xr:uid="{AA23E677-7488-4508-A95B-E668945F33A4}"/>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00B050"/>
  </sheetPr>
  <dimension ref="A1:G271"/>
  <sheetViews>
    <sheetView showGridLines="0" topLeftCell="A31" zoomScale="120" zoomScaleNormal="120" workbookViewId="0">
      <selection activeCell="B1" sqref="B1"/>
    </sheetView>
  </sheetViews>
  <sheetFormatPr defaultRowHeight="30.2" customHeight="1" x14ac:dyDescent="0.25"/>
  <cols>
    <col min="1" max="1" width="4.28515625" style="57" customWidth="1"/>
    <col min="2" max="2" width="77" style="1" customWidth="1"/>
    <col min="3" max="3" width="27.28515625" customWidth="1"/>
    <col min="4" max="4" width="25.28515625" customWidth="1"/>
    <col min="5" max="5" width="13.7109375" bestFit="1" customWidth="1"/>
    <col min="6" max="6" width="20.85546875" bestFit="1" customWidth="1"/>
    <col min="7" max="7" width="119.85546875" customWidth="1"/>
    <col min="8" max="8" width="8.5703125" bestFit="1" customWidth="1"/>
    <col min="9" max="9" width="76.42578125" bestFit="1" customWidth="1"/>
    <col min="10" max="10" width="28.85546875" bestFit="1" customWidth="1"/>
    <col min="11" max="11" width="18" bestFit="1" customWidth="1"/>
    <col min="12" max="12" width="16.5703125" customWidth="1"/>
    <col min="13" max="13" width="8.85546875" customWidth="1"/>
  </cols>
  <sheetData>
    <row r="1" spans="1:7" ht="30.2" customHeight="1" x14ac:dyDescent="0.25">
      <c r="A1" s="61" t="s">
        <v>972</v>
      </c>
    </row>
    <row r="2" spans="1:7" s="1" customFormat="1" ht="30.2" customHeight="1" x14ac:dyDescent="0.25">
      <c r="A2" s="81"/>
      <c r="B2" s="7" t="s">
        <v>314</v>
      </c>
      <c r="C2" s="11" t="str">
        <f>Startsida!$A$6</f>
        <v>Lessebo</v>
      </c>
      <c r="D2" s="16" t="s">
        <v>316</v>
      </c>
      <c r="E2" s="14" t="s">
        <v>297</v>
      </c>
      <c r="F2" s="16" t="s">
        <v>295</v>
      </c>
      <c r="G2" s="109" t="s">
        <v>1621</v>
      </c>
    </row>
    <row r="3" spans="1:7" ht="30.2" customHeight="1" x14ac:dyDescent="0.25">
      <c r="A3" s="64" t="s">
        <v>715</v>
      </c>
      <c r="B3" s="4" t="str">
        <f>VLOOKUP($A3,NTInfo!$A:$C,2,FALSE)</f>
        <v>Kostnad hemtjänst äldreomsorg, kr/inv 65+</v>
      </c>
      <c r="C3" s="9">
        <f>HLOOKUP($A3,Data!$D:$VG,Startsida!$D$12,FALSE)</f>
        <v>28687.5</v>
      </c>
      <c r="D3" s="15">
        <f>HLOOKUP($A3,Data!$D:$VG,Startsida!$D$13,FALSE)</f>
        <v>29665.394097280001</v>
      </c>
      <c r="E3" s="15">
        <f>HLOOKUP($A3,Data!$D:$VG,Startsida!$D$14,FALSE)</f>
        <v>27727.986398000001</v>
      </c>
      <c r="F3" s="15">
        <f>HLOOKUP($A3,Data!$D:$VG,Startsida!$D$15,FALSE)</f>
        <v>25220.943825850001</v>
      </c>
      <c r="G3" s="107"/>
    </row>
    <row r="4" spans="1:7" ht="30.2" customHeight="1" x14ac:dyDescent="0.25">
      <c r="A4" s="64" t="s">
        <v>802</v>
      </c>
      <c r="B4" s="4" t="str">
        <f>VLOOKUP($A4,NTInfo!$A:$C,2,FALSE)</f>
        <v>Kostnad ordinärt boende äldreomsorg, kr/inv 80+</v>
      </c>
      <c r="C4" s="9">
        <f>HLOOKUP($A4,Data!$D:$VG,Startsida!$D$12,FALSE)</f>
        <v>123554.945055</v>
      </c>
      <c r="D4" s="15">
        <f>HLOOKUP($A4,Data!$D:$VG,Startsida!$D$13,FALSE)</f>
        <v>135351.67061470999</v>
      </c>
      <c r="E4" s="15">
        <f>HLOOKUP($A4,Data!$D:$VG,Startsida!$D$14,FALSE)</f>
        <v>113389.70907312</v>
      </c>
      <c r="F4" s="15">
        <f>HLOOKUP($A4,Data!$D:$VG,Startsida!$D$15,FALSE)</f>
        <v>113980.11555307001</v>
      </c>
      <c r="G4" s="107"/>
    </row>
    <row r="5" spans="1:7" ht="30.2" customHeight="1" x14ac:dyDescent="0.25">
      <c r="A5" s="64" t="s">
        <v>716</v>
      </c>
      <c r="B5" s="4" t="str">
        <f>VLOOKUP($A5,NTInfo!$A:$C,2,FALSE)</f>
        <v>Kostnad hemtjänst äldreomsorg, kr/inv 80+</v>
      </c>
      <c r="C5" s="9">
        <f>HLOOKUP($A5,Data!$D:$VG,Startsida!$D$12,FALSE)</f>
        <v>110126.373626</v>
      </c>
      <c r="D5" s="15">
        <f>HLOOKUP($A5,Data!$D:$VG,Startsida!$D$13,FALSE)</f>
        <v>112092.80145899999</v>
      </c>
      <c r="E5" s="15">
        <f>HLOOKUP($A5,Data!$D:$VG,Startsida!$D$14,FALSE)</f>
        <v>97599.969105619995</v>
      </c>
      <c r="F5" s="15">
        <f>HLOOKUP($A5,Data!$D:$VG,Startsida!$D$15,FALSE)</f>
        <v>92934.54935252</v>
      </c>
      <c r="G5" s="107"/>
    </row>
    <row r="6" spans="1:7" ht="30.2" customHeight="1" x14ac:dyDescent="0.25">
      <c r="A6" s="64" t="s">
        <v>913</v>
      </c>
      <c r="B6" s="4" t="str">
        <f>VLOOKUP($A6,NTInfo!$A:$C,2,FALSE)</f>
        <v>Kostnad hemtjänst äldreomsorg, kr/hemtjänsttagare [Ny hemtjänstdefinition]</v>
      </c>
      <c r="C6" s="9">
        <f>HLOOKUP($A6,Data!$D:$VG,Startsida!$D$12,FALSE)</f>
        <v>364418.18181799998</v>
      </c>
      <c r="D6" s="15">
        <f>HLOOKUP($A6,Data!$D:$VG,Startsida!$D$13,FALSE)</f>
        <v>420803.24938742002</v>
      </c>
      <c r="E6" s="15">
        <f>HLOOKUP($A6,Data!$D:$VG,Startsida!$D$14,FALSE)</f>
        <v>380639.25436471001</v>
      </c>
      <c r="F6" s="15">
        <f>HLOOKUP($A6,Data!$D:$VG,Startsida!$D$15,FALSE)</f>
        <v>378460.68824503</v>
      </c>
      <c r="G6" s="107"/>
    </row>
    <row r="7" spans="1:7" ht="30.2" customHeight="1" x14ac:dyDescent="0.25">
      <c r="A7" s="64" t="s">
        <v>717</v>
      </c>
      <c r="B7" s="4" t="str">
        <f>VLOOKUP($A7,NTInfo!$A:$C,2,FALSE)</f>
        <v>Beviljade antal hemtjänsttimmar per brukare och månad för timregistrerade hemtjänsttagare 65+ i ordinärt boende, timmar/hemtjänsttagare</v>
      </c>
      <c r="C7" s="8">
        <f>HLOOKUP($A7,Data!$D:$VG,Startsida!$D$12,FALSE)</f>
        <v>62.038216560000002</v>
      </c>
      <c r="D7" s="6">
        <f>HLOOKUP($A7,Data!$D:$VG,Startsida!$D$13,FALSE)</f>
        <v>34.773620600000001</v>
      </c>
      <c r="E7" s="6">
        <f>HLOOKUP($A7,Data!$D:$VG,Startsida!$D$14,FALSE)</f>
        <v>38.774954080000001</v>
      </c>
      <c r="F7" s="6">
        <f>HLOOKUP($A7,Data!$D:$VG,Startsida!$D$15,FALSE)</f>
        <v>34.072723529999998</v>
      </c>
      <c r="G7" s="107"/>
    </row>
    <row r="8" spans="1:7" ht="30.2" customHeight="1" x14ac:dyDescent="0.25">
      <c r="A8" s="64" t="s">
        <v>938</v>
      </c>
      <c r="B8" s="4" t="str">
        <f>VLOOKUP($A8,NTInfo!$A:$C,2,FALSE)</f>
        <v>Hemtjänsttagare 65+ med hemtjänst i ordinärt boende med 120+ beviljade timmar per månad, andel (%) [Ny hemtjänstdefinition]</v>
      </c>
      <c r="C8" s="8">
        <f>HLOOKUP($A8,Data!$D:$VG,Startsida!$D$12,FALSE)</f>
        <v>13.333333</v>
      </c>
      <c r="D8" s="6">
        <f>HLOOKUP($A8,Data!$D:$VG,Startsida!$D$13,FALSE)</f>
        <v>2.3971871999999999</v>
      </c>
      <c r="E8" s="6">
        <f>HLOOKUP($A8,Data!$D:$VG,Startsida!$D$14,FALSE)</f>
        <v>4.8392895999999999</v>
      </c>
      <c r="F8" s="6">
        <f>HLOOKUP($A8,Data!$D:$VG,Startsida!$D$15,FALSE)</f>
        <v>3.45416963</v>
      </c>
      <c r="G8" s="107"/>
    </row>
    <row r="9" spans="1:7" ht="30.2" customHeight="1" x14ac:dyDescent="0.25">
      <c r="A9" s="64" t="s">
        <v>800</v>
      </c>
      <c r="B9" s="4" t="str">
        <f>VLOOKUP($A9,NTInfo!$A:$C,2,FALSE)</f>
        <v>Genomsnittligt antal hemtjänsttimmar för timregistrerade hemtjänsttagare 65+ i ordinärt boende med hemtjänst, månaden före inflytt till särskilt boende, timmar/hemtjänsttagare</v>
      </c>
      <c r="C9" s="8">
        <f>HLOOKUP($A9,Data!$D:$VG,Startsida!$D$12,FALSE)</f>
        <v>138.44444444000001</v>
      </c>
      <c r="D9" s="6">
        <f>HLOOKUP($A9,Data!$D:$VG,Startsida!$D$13,FALSE)</f>
        <v>54.798851759999998</v>
      </c>
      <c r="E9" s="6">
        <f>HLOOKUP($A9,Data!$D:$VG,Startsida!$D$14,FALSE)</f>
        <v>73.692594139999997</v>
      </c>
      <c r="F9" s="6">
        <f>HLOOKUP($A9,Data!$D:$VG,Startsida!$D$15,FALSE)</f>
        <v>55.439176770000003</v>
      </c>
      <c r="G9" s="107"/>
    </row>
    <row r="10" spans="1:7" ht="30.2" customHeight="1" x14ac:dyDescent="0.25">
      <c r="A10" s="64" t="s">
        <v>811</v>
      </c>
      <c r="B10" s="4" t="str">
        <f>VLOOKUP($A10,NTInfo!$A:$C,2,FALSE)</f>
        <v>Kostnad per beviljad hemtjänsttimme</v>
      </c>
      <c r="C10" s="9">
        <f>HLOOKUP($A10,Data!$D:$VG,Startsida!$D$12,FALSE)</f>
        <v>514.4507186898004</v>
      </c>
      <c r="D10" s="15">
        <f>HLOOKUP($A10,Data!$D:$VG,Startsida!$D$13,FALSE)</f>
        <v>1171.328840890538</v>
      </c>
      <c r="E10" s="15">
        <f>HLOOKUP($A10,Data!$D:$VG,Startsida!$D$14,FALSE)</f>
        <v>793.7536541767571</v>
      </c>
      <c r="F10" s="15">
        <f>HLOOKUP($A10,Data!$D:$VG,Startsida!$D$15,FALSE)</f>
        <v>981.81307550561144</v>
      </c>
      <c r="G10" s="107"/>
    </row>
    <row r="11" spans="1:7" ht="30.2" customHeight="1" x14ac:dyDescent="0.25">
      <c r="A11" s="82" t="s">
        <v>719</v>
      </c>
      <c r="B11" s="4" t="str">
        <f>VLOOKUP($A11,NTInfo!$A:$C,2,FALSE)</f>
        <v>Invånare 65+ som var beviljade dagverksamhet i ordinärt boende, andel (%)</v>
      </c>
      <c r="C11" s="8">
        <f>HLOOKUP($A11,Data!$D:$VG,Startsida!$D$12,FALSE)</f>
        <v>0</v>
      </c>
      <c r="D11" s="6">
        <f>HLOOKUP($A11,Data!$D:$VG,Startsida!$D$13,FALSE)</f>
        <v>0.49695440000000002</v>
      </c>
      <c r="E11" s="6">
        <f>HLOOKUP($A11,Data!$D:$VG,Startsida!$D$14,FALSE)</f>
        <v>0.35863932999999998</v>
      </c>
      <c r="F11" s="6">
        <f>HLOOKUP($A11,Data!$D:$VG,Startsida!$D$15,FALSE)</f>
        <v>0.54750522999999995</v>
      </c>
      <c r="G11" s="107"/>
    </row>
    <row r="12" spans="1:7" ht="30.2" customHeight="1" x14ac:dyDescent="0.25">
      <c r="A12" s="82" t="s">
        <v>720</v>
      </c>
      <c r="B12" s="4" t="str">
        <f>VLOOKUP($A12,NTInfo!$A:$C,2,FALSE)</f>
        <v>Invånare 65+ som var beviljade korttidsboende i ordinärt boende, andel (%)</v>
      </c>
      <c r="C12" s="8">
        <f>HLOOKUP($A12,Data!$D:$VG,Startsida!$D$12,FALSE)</f>
        <v>0.31011499999999997</v>
      </c>
      <c r="D12" s="6">
        <f>HLOOKUP($A12,Data!$D:$VG,Startsida!$D$13,FALSE)</f>
        <v>0.48852266</v>
      </c>
      <c r="E12" s="6">
        <f>HLOOKUP($A12,Data!$D:$VG,Startsida!$D$14,FALSE)</f>
        <v>0.41540357</v>
      </c>
      <c r="F12" s="6">
        <f>HLOOKUP($A12,Data!$D:$VG,Startsida!$D$15,FALSE)</f>
        <v>0.47447057999999998</v>
      </c>
      <c r="G12" s="107"/>
    </row>
    <row r="13" spans="1:7" ht="30.2" customHeight="1" x14ac:dyDescent="0.25">
      <c r="A13" s="64" t="s">
        <v>863</v>
      </c>
      <c r="B13" s="4" t="str">
        <f>VLOOKUP($A13,NTInfo!$A:$C,2,FALSE)</f>
        <v>Invånare 65+ som varit mottagare av hälso- och sjukvård som kommunen ansvarar för (hemsjukvård), andel (%)</v>
      </c>
      <c r="C13" s="8">
        <f>HLOOKUP($A13,Data!$D:$VG,Startsida!$D$12,FALSE)</f>
        <v>13.072519</v>
      </c>
      <c r="D13" s="6">
        <f>HLOOKUP($A13,Data!$D:$VG,Startsida!$D$13,FALSE)</f>
        <v>13.137969569999999</v>
      </c>
      <c r="E13" s="6">
        <f>HLOOKUP($A13,Data!$D:$VG,Startsida!$D$14,FALSE)</f>
        <v>11.597284</v>
      </c>
      <c r="F13" s="6">
        <f>HLOOKUP($A13,Data!$D:$VG,Startsida!$D$15,FALSE)</f>
        <v>11.97918232</v>
      </c>
      <c r="G13" s="107"/>
    </row>
    <row r="14" spans="1:7" ht="30.2" customHeight="1" x14ac:dyDescent="0.25">
      <c r="A14" s="64" t="s">
        <v>1627</v>
      </c>
      <c r="B14" s="4" t="str">
        <f>VLOOKUP($A14,NTInfo!$A:$C,2,FALSE)</f>
        <v>Brukarbedömning hemtjänst äldreomsorg - helhetssyn, andel (%)</v>
      </c>
      <c r="C14" s="8">
        <f>HLOOKUP($A14,Data!$D:$VG,Startsida!$D$12,FALSE)</f>
        <v>87</v>
      </c>
      <c r="D14" s="6">
        <f>HLOOKUP($A14,Data!$D:$VG,Startsida!$D$13,FALSE)</f>
        <v>88.428571419999997</v>
      </c>
      <c r="E14" s="6">
        <f>HLOOKUP($A14,Data!$D:$VG,Startsida!$D$14,FALSE)</f>
        <v>90</v>
      </c>
      <c r="F14" s="6">
        <f>HLOOKUP($A14,Data!$D:$VG,Startsida!$D$15,FALSE)</f>
        <v>88.111888109999995</v>
      </c>
      <c r="G14" s="107"/>
    </row>
    <row r="15" spans="1:7" ht="30.2" customHeight="1" x14ac:dyDescent="0.25">
      <c r="A15" s="64" t="s">
        <v>917</v>
      </c>
      <c r="B15" s="4" t="str">
        <f>VLOOKUP($A15,NTInfo!$A:$C,2,FALSE)</f>
        <v>Hemtjänsttagare 65+ i ordinärt boende, antal [Ny hemtjänstdefinition]</v>
      </c>
      <c r="C15" s="51">
        <f>HLOOKUP($A15,Data!$D:$VG,Startsida!$D$12,FALSE)</f>
        <v>165</v>
      </c>
      <c r="D15" s="52">
        <f>HLOOKUP($A15,Data!$D:$VG,Startsida!$D$13,FALSE)</f>
        <v>177.71428571000001</v>
      </c>
      <c r="E15" s="52">
        <f>HLOOKUP($A15,Data!$D:$VG,Startsida!$D$14,FALSE)</f>
        <v>392</v>
      </c>
      <c r="F15" s="52">
        <f>HLOOKUP($A15,Data!$D:$VG,Startsida!$D$15,FALSE)</f>
        <v>498.96363636000001</v>
      </c>
      <c r="G15" s="107"/>
    </row>
    <row r="16" spans="1:7" ht="30.2" customHeight="1" x14ac:dyDescent="0.25">
      <c r="A16" s="64" t="s">
        <v>721</v>
      </c>
      <c r="B16" s="4" t="str">
        <f>VLOOKUP($A16,NTInfo!$A:$C,2,FALSE)</f>
        <v>Medarbetarengagemang (HME) hemtjänst äldreomsorg - Totalindex</v>
      </c>
      <c r="C16" s="8">
        <f>HLOOKUP($A16,Data!$D:$VG,Startsida!$D$12,FALSE)</f>
        <v>0</v>
      </c>
      <c r="D16" s="6">
        <f>HLOOKUP($A16,Data!$D:$VG,Startsida!$D$13,FALSE)</f>
        <v>0</v>
      </c>
      <c r="E16" s="6">
        <f>HLOOKUP($A16,Data!$D:$VG,Startsida!$D$14,FALSE)</f>
        <v>69.361111109999996</v>
      </c>
      <c r="F16" s="6">
        <f>HLOOKUP($A16,Data!$D:$VG,Startsida!$D$15,FALSE)</f>
        <v>75.258420920000006</v>
      </c>
      <c r="G16" s="107"/>
    </row>
    <row r="17" spans="1:7" ht="30.2" customHeight="1" x14ac:dyDescent="0.25">
      <c r="A17" s="64" t="s">
        <v>722</v>
      </c>
      <c r="B17" s="4" t="str">
        <f>VLOOKUP($A17,NTInfo!$A:$C,2,FALSE)</f>
        <v>Personalkontinuitet, antal personal som en hemtjänsttagare möter under 14 dagar, medelvärde</v>
      </c>
      <c r="C17" s="8">
        <f>HLOOKUP($A17,Data!$D:$VG,Startsida!$D$12,FALSE)</f>
        <v>15</v>
      </c>
      <c r="D17" s="6">
        <f>HLOOKUP($A17,Data!$D:$VG,Startsida!$D$13,FALSE)</f>
        <v>17.5</v>
      </c>
      <c r="E17" s="6">
        <f>HLOOKUP($A17,Data!$D:$VG,Startsida!$D$14,FALSE)</f>
        <v>15.185</v>
      </c>
      <c r="F17" s="6">
        <f>HLOOKUP($A17,Data!$D:$VG,Startsida!$D$15,FALSE)</f>
        <v>15.86521739</v>
      </c>
    </row>
    <row r="18" spans="1:7" ht="30.2" customHeight="1" x14ac:dyDescent="0.25">
      <c r="A18" s="83" t="s">
        <v>1628</v>
      </c>
      <c r="B18" s="4" t="str">
        <f>VLOOKUP($A18,NTInfo!$A:$C,2,FALSE)</f>
        <v>Brukarbedömning hemtjänst äldreomsorg - trygghet, andel (%)</v>
      </c>
      <c r="C18" s="8">
        <f>HLOOKUP($A18,Data!$D:$VG,Startsida!$D$12,FALSE)</f>
        <v>86</v>
      </c>
      <c r="D18" s="6">
        <f>HLOOKUP($A18,Data!$D:$VG,Startsida!$D$13,FALSE)</f>
        <v>86.142857140000004</v>
      </c>
      <c r="E18" s="6">
        <f>HLOOKUP($A18,Data!$D:$VG,Startsida!$D$14,FALSE)</f>
        <v>86.875</v>
      </c>
      <c r="F18" s="6">
        <f>HLOOKUP($A18,Data!$D:$VG,Startsida!$D$15,FALSE)</f>
        <v>86.503496499999997</v>
      </c>
    </row>
    <row r="19" spans="1:7" ht="30.2" customHeight="1" x14ac:dyDescent="0.25">
      <c r="A19" s="64" t="s">
        <v>863</v>
      </c>
      <c r="B19" s="4" t="str">
        <f>VLOOKUP($A19,NTInfo!$A:$C,2,FALSE)</f>
        <v>Invånare 65+ som varit mottagare av hälso- och sjukvård som kommunen ansvarar för (hemsjukvård), andel (%)</v>
      </c>
      <c r="C19" s="8">
        <f>HLOOKUP($A19,Data!$D:$VG,Startsida!$D$12,FALSE)</f>
        <v>13.072519</v>
      </c>
      <c r="D19" s="6">
        <f>HLOOKUP($A19,Data!$D:$VG,Startsida!$D$13,FALSE)</f>
        <v>13.137969569999999</v>
      </c>
      <c r="E19" s="6">
        <f>HLOOKUP($A19,Data!$D:$VG,Startsida!$D$14,FALSE)</f>
        <v>11.597284</v>
      </c>
      <c r="F19" s="6">
        <f>HLOOKUP($A19,Data!$D:$VG,Startsida!$D$15,FALSE)</f>
        <v>11.97918232</v>
      </c>
      <c r="G19" s="107"/>
    </row>
    <row r="20" spans="1:7" ht="30.2" customHeight="1" x14ac:dyDescent="0.25">
      <c r="A20" s="83"/>
      <c r="B20" s="85" t="s">
        <v>969</v>
      </c>
    </row>
    <row r="21" spans="1:7" ht="15" x14ac:dyDescent="0.25">
      <c r="A21" s="64"/>
      <c r="B21" s="29" t="s">
        <v>642</v>
      </c>
      <c r="C21" s="29" t="s">
        <v>4</v>
      </c>
    </row>
    <row r="22" spans="1:7" ht="30.2" customHeight="1" x14ac:dyDescent="0.25">
      <c r="A22" s="64" t="s">
        <v>813</v>
      </c>
      <c r="B22" s="21" t="s">
        <v>873</v>
      </c>
      <c r="C22" s="45">
        <f>HLOOKUP($A22,Data!$D:$VG,Startsida!$D$12,FALSE)</f>
        <v>116879.99999904001</v>
      </c>
    </row>
    <row r="23" spans="1:7" ht="30.2" customHeight="1" x14ac:dyDescent="0.25">
      <c r="A23" s="64" t="s">
        <v>723</v>
      </c>
      <c r="B23" s="21" t="s">
        <v>1945</v>
      </c>
      <c r="C23" s="45">
        <v>260</v>
      </c>
    </row>
    <row r="24" spans="1:7" ht="30.2" customHeight="1" x14ac:dyDescent="0.25">
      <c r="A24" s="82"/>
      <c r="B24" s="29" t="s">
        <v>331</v>
      </c>
      <c r="C24" s="29"/>
    </row>
    <row r="25" spans="1:7" ht="30.2" customHeight="1" x14ac:dyDescent="0.25">
      <c r="A25" s="64" t="s">
        <v>724</v>
      </c>
      <c r="B25" s="21" t="s">
        <v>317</v>
      </c>
      <c r="C25" s="46">
        <v>10000</v>
      </c>
    </row>
    <row r="26" spans="1:7" ht="30.2" customHeight="1" x14ac:dyDescent="0.25">
      <c r="A26" s="82" t="s">
        <v>724</v>
      </c>
      <c r="B26" s="21" t="s">
        <v>682</v>
      </c>
      <c r="C26" s="46">
        <v>5000</v>
      </c>
    </row>
    <row r="27" spans="1:7" ht="30.2" customHeight="1" x14ac:dyDescent="0.25">
      <c r="A27" s="82" t="s">
        <v>724</v>
      </c>
      <c r="B27" s="21" t="s">
        <v>690</v>
      </c>
      <c r="C27" s="46"/>
    </row>
    <row r="28" spans="1:7" ht="30.2" customHeight="1" x14ac:dyDescent="0.25">
      <c r="A28" s="82"/>
      <c r="B28" s="29" t="s">
        <v>633</v>
      </c>
      <c r="C28" s="29"/>
    </row>
    <row r="29" spans="1:7" ht="30.2" customHeight="1" x14ac:dyDescent="0.25">
      <c r="A29" s="64" t="s">
        <v>725</v>
      </c>
      <c r="B29" s="21" t="s">
        <v>665</v>
      </c>
      <c r="C29" s="53">
        <f>IF(C25&gt;0,IF(C26&gt;0,C26*12,C22)/12/C25,"Inget värde")</f>
        <v>0.5</v>
      </c>
    </row>
    <row r="30" spans="1:7" ht="30" customHeight="1" x14ac:dyDescent="0.25">
      <c r="A30" s="64" t="s">
        <v>725</v>
      </c>
      <c r="B30" s="30" t="s">
        <v>864</v>
      </c>
      <c r="C30" s="54">
        <f>IFERROR(C25*IF(C27&gt;0,C27,C23)*12-IF(C26&gt;0,C26*12,C22)*IF(C27&gt;0,C27,C23)/(C29+0.01),"Inget värde")</f>
        <v>611764.70588235185</v>
      </c>
    </row>
    <row r="31" spans="1:7" ht="30.2" customHeight="1" x14ac:dyDescent="0.25">
      <c r="A31" s="64" t="s">
        <v>725</v>
      </c>
      <c r="B31" s="113">
        <v>70</v>
      </c>
      <c r="C31" s="54">
        <f>IF(C29&gt;B31/100,"Inget värde",IF(C25&gt;0,IFERROR(C25*IF(C27&gt;0,C27,C23)*12-IF(C26&gt;0,C26*12,C22)*IF(C27&gt;0,C27,C23)/(B31/100),"Inget värde"),"Inget värde"))</f>
        <v>8914285.7142857127</v>
      </c>
      <c r="D31" t="s">
        <v>1946</v>
      </c>
    </row>
    <row r="32" spans="1:7" ht="189.95" customHeight="1" x14ac:dyDescent="0.25">
      <c r="A32" s="64"/>
      <c r="B32" s="85" t="s">
        <v>1947</v>
      </c>
    </row>
    <row r="33" spans="1:6" ht="218.25" customHeight="1" x14ac:dyDescent="0.25">
      <c r="A33" s="64"/>
      <c r="B33" s="25" t="s">
        <v>868</v>
      </c>
      <c r="C33" s="26"/>
      <c r="D33" s="26"/>
      <c r="E33" s="26"/>
      <c r="F33" s="26"/>
    </row>
    <row r="34" spans="1:6" ht="30.2" customHeight="1" x14ac:dyDescent="0.25">
      <c r="A34" s="64"/>
      <c r="B34" s="22" t="s">
        <v>646</v>
      </c>
      <c r="C34" s="50" t="s">
        <v>837</v>
      </c>
      <c r="D34" s="50" t="s">
        <v>683</v>
      </c>
      <c r="E34" s="50" t="s">
        <v>836</v>
      </c>
      <c r="F34" s="50" t="s">
        <v>693</v>
      </c>
    </row>
    <row r="35" spans="1:6" ht="30.2" customHeight="1" x14ac:dyDescent="0.25">
      <c r="A35" s="83"/>
      <c r="B35" s="21" t="s">
        <v>647</v>
      </c>
      <c r="C35" s="27">
        <v>3400</v>
      </c>
      <c r="D35" s="27">
        <v>4380</v>
      </c>
      <c r="E35" s="27">
        <f>(C35/D35)*1000</f>
        <v>776.25570776255699</v>
      </c>
      <c r="F35" s="28">
        <v>87</v>
      </c>
    </row>
    <row r="36" spans="1:6" ht="30.2" customHeight="1" x14ac:dyDescent="0.25">
      <c r="A36" s="64"/>
      <c r="B36" s="21" t="s">
        <v>648</v>
      </c>
      <c r="C36" s="27">
        <v>10000</v>
      </c>
      <c r="D36" s="27">
        <v>8030</v>
      </c>
      <c r="E36" s="27">
        <f t="shared" ref="E36:E43" si="0">(C36/D36)*1000</f>
        <v>1245.3300124533002</v>
      </c>
      <c r="F36" s="28">
        <v>82</v>
      </c>
    </row>
    <row r="37" spans="1:6" ht="30.2" customHeight="1" x14ac:dyDescent="0.25">
      <c r="A37" s="64"/>
      <c r="B37" s="21" t="s">
        <v>649</v>
      </c>
      <c r="C37" s="27">
        <v>6420</v>
      </c>
      <c r="D37" s="27">
        <v>12045</v>
      </c>
      <c r="E37" s="27">
        <f t="shared" si="0"/>
        <v>533.00124533001247</v>
      </c>
      <c r="F37" s="28">
        <v>92</v>
      </c>
    </row>
    <row r="38" spans="1:6" ht="30.2" customHeight="1" x14ac:dyDescent="0.25">
      <c r="A38" s="80"/>
      <c r="B38" s="21" t="s">
        <v>650</v>
      </c>
      <c r="C38" s="27">
        <v>6440</v>
      </c>
      <c r="D38" s="27">
        <v>8395</v>
      </c>
      <c r="E38" s="27">
        <f t="shared" si="0"/>
        <v>767.12328767123279</v>
      </c>
      <c r="F38" s="28">
        <v>88</v>
      </c>
    </row>
    <row r="39" spans="1:6" ht="30.2" customHeight="1" x14ac:dyDescent="0.25">
      <c r="A39" s="80"/>
      <c r="B39" s="21" t="s">
        <v>651</v>
      </c>
      <c r="C39" s="27">
        <v>7777</v>
      </c>
      <c r="D39" s="27">
        <v>5110</v>
      </c>
      <c r="E39" s="27">
        <f t="shared" si="0"/>
        <v>1521.9178082191779</v>
      </c>
      <c r="F39" s="28">
        <v>90</v>
      </c>
    </row>
    <row r="40" spans="1:6" ht="30.2" customHeight="1" x14ac:dyDescent="0.25">
      <c r="A40" s="80"/>
      <c r="B40" s="21" t="s">
        <v>652</v>
      </c>
      <c r="C40" s="27">
        <v>1200</v>
      </c>
      <c r="D40" s="27">
        <v>10220</v>
      </c>
      <c r="E40" s="27">
        <f t="shared" si="0"/>
        <v>117.41682974559686</v>
      </c>
      <c r="F40" s="28">
        <v>96</v>
      </c>
    </row>
    <row r="41" spans="1:6" ht="30.2" customHeight="1" x14ac:dyDescent="0.25">
      <c r="A41" s="80"/>
      <c r="B41" s="21" t="s">
        <v>653</v>
      </c>
      <c r="C41" s="27">
        <v>6477</v>
      </c>
      <c r="D41" s="27">
        <v>4015</v>
      </c>
      <c r="E41" s="27">
        <f t="shared" si="0"/>
        <v>1613.2004981320049</v>
      </c>
      <c r="F41" s="28">
        <v>100</v>
      </c>
    </row>
    <row r="42" spans="1:6" ht="30.2" customHeight="1" x14ac:dyDescent="0.25">
      <c r="A42" s="80"/>
      <c r="B42" s="21" t="s">
        <v>654</v>
      </c>
      <c r="C42" s="27">
        <v>2000</v>
      </c>
      <c r="D42" s="27">
        <v>3285</v>
      </c>
      <c r="E42" s="27">
        <f t="shared" si="0"/>
        <v>608.82800608828006</v>
      </c>
      <c r="F42" s="28">
        <v>80</v>
      </c>
    </row>
    <row r="43" spans="1:6" ht="30.2" customHeight="1" x14ac:dyDescent="0.25">
      <c r="B43" s="21" t="s">
        <v>655</v>
      </c>
      <c r="C43" s="27">
        <v>2200</v>
      </c>
      <c r="D43" s="27">
        <v>4380</v>
      </c>
      <c r="E43" s="27">
        <f t="shared" si="0"/>
        <v>502.28310502283102</v>
      </c>
      <c r="F43" s="28">
        <v>89</v>
      </c>
    </row>
    <row r="44" spans="1:6" ht="30.2" customHeight="1" x14ac:dyDescent="0.25">
      <c r="B44" s="21"/>
      <c r="C44" s="28"/>
      <c r="D44" s="28"/>
      <c r="E44" s="28"/>
      <c r="F44" s="28"/>
    </row>
    <row r="45" spans="1:6" ht="30.2" customHeight="1" x14ac:dyDescent="0.25">
      <c r="B45" s="21"/>
      <c r="C45" s="28"/>
      <c r="D45" s="28"/>
      <c r="E45" s="28"/>
      <c r="F45" s="28"/>
    </row>
    <row r="46" spans="1:6" ht="30.2" customHeight="1" x14ac:dyDescent="0.25">
      <c r="B46" s="21"/>
      <c r="C46" s="28"/>
      <c r="D46" s="28"/>
      <c r="E46" s="28"/>
      <c r="F46" s="28"/>
    </row>
    <row r="47" spans="1:6" ht="30.2" customHeight="1" x14ac:dyDescent="0.25">
      <c r="B47" s="72" t="s">
        <v>951</v>
      </c>
      <c r="C47" s="72" t="s">
        <v>968</v>
      </c>
    </row>
    <row r="48" spans="1:6" ht="30.2" customHeight="1" x14ac:dyDescent="0.25">
      <c r="B48"/>
    </row>
    <row r="49" spans="2:2" ht="30.2" customHeight="1" x14ac:dyDescent="0.25">
      <c r="B49"/>
    </row>
    <row r="50" spans="2:2" ht="30.2" customHeight="1" x14ac:dyDescent="0.25">
      <c r="B50"/>
    </row>
    <row r="51" spans="2:2" ht="30.2" customHeight="1" x14ac:dyDescent="0.25">
      <c r="B51"/>
    </row>
    <row r="52" spans="2:2" ht="30.2" customHeight="1" x14ac:dyDescent="0.25">
      <c r="B52"/>
    </row>
    <row r="53" spans="2:2" ht="30.2" customHeight="1" x14ac:dyDescent="0.25">
      <c r="B53"/>
    </row>
    <row r="54" spans="2:2" ht="30.2" customHeight="1" x14ac:dyDescent="0.25">
      <c r="B54"/>
    </row>
    <row r="55" spans="2:2" ht="30.2" customHeight="1" x14ac:dyDescent="0.25">
      <c r="B55"/>
    </row>
    <row r="56" spans="2:2" ht="30.2" customHeight="1" x14ac:dyDescent="0.25">
      <c r="B56"/>
    </row>
    <row r="57" spans="2:2" ht="30.2" customHeight="1" x14ac:dyDescent="0.25">
      <c r="B57"/>
    </row>
    <row r="58" spans="2:2" ht="30.2" customHeight="1" x14ac:dyDescent="0.25">
      <c r="B58"/>
    </row>
    <row r="59" spans="2:2" ht="30.2" customHeight="1" x14ac:dyDescent="0.25">
      <c r="B59"/>
    </row>
    <row r="60" spans="2:2" ht="30.2" customHeight="1" x14ac:dyDescent="0.25">
      <c r="B60"/>
    </row>
    <row r="61" spans="2:2" ht="30.2" customHeight="1" x14ac:dyDescent="0.25">
      <c r="B61"/>
    </row>
    <row r="62" spans="2:2" ht="30.2" customHeight="1" x14ac:dyDescent="0.25">
      <c r="B62"/>
    </row>
    <row r="63" spans="2:2" ht="30.2" customHeight="1" x14ac:dyDescent="0.25">
      <c r="B63"/>
    </row>
    <row r="64" spans="2:2" ht="30.2" customHeight="1" x14ac:dyDescent="0.25">
      <c r="B64"/>
    </row>
    <row r="65" spans="2:2" ht="30.2" customHeight="1" x14ac:dyDescent="0.25">
      <c r="B65"/>
    </row>
    <row r="66" spans="2:2" ht="30.2" customHeight="1" x14ac:dyDescent="0.25">
      <c r="B66"/>
    </row>
    <row r="67" spans="2:2" ht="30.2" customHeight="1" x14ac:dyDescent="0.25">
      <c r="B67"/>
    </row>
    <row r="68" spans="2:2" ht="30.2" customHeight="1" x14ac:dyDescent="0.25">
      <c r="B68"/>
    </row>
    <row r="69" spans="2:2" ht="30.2" customHeight="1" x14ac:dyDescent="0.25">
      <c r="B69"/>
    </row>
    <row r="70" spans="2:2" ht="30.2" customHeight="1" x14ac:dyDescent="0.25">
      <c r="B70"/>
    </row>
    <row r="71" spans="2:2" ht="30.2" customHeight="1" x14ac:dyDescent="0.25">
      <c r="B71"/>
    </row>
    <row r="72" spans="2:2" ht="30.2" customHeight="1" x14ac:dyDescent="0.25">
      <c r="B72"/>
    </row>
    <row r="73" spans="2:2" ht="30.2" customHeight="1" x14ac:dyDescent="0.25">
      <c r="B73"/>
    </row>
    <row r="74" spans="2:2" ht="30.2" customHeight="1" x14ac:dyDescent="0.25">
      <c r="B74"/>
    </row>
    <row r="75" spans="2:2" ht="30.2" customHeight="1" x14ac:dyDescent="0.25">
      <c r="B75"/>
    </row>
    <row r="76" spans="2:2" ht="30.2" customHeight="1" x14ac:dyDescent="0.25">
      <c r="B76"/>
    </row>
    <row r="77" spans="2:2" ht="30.2" customHeight="1" x14ac:dyDescent="0.25">
      <c r="B77"/>
    </row>
    <row r="78" spans="2:2" ht="30.2" customHeight="1" x14ac:dyDescent="0.25">
      <c r="B78"/>
    </row>
    <row r="79" spans="2:2" ht="30.2" customHeight="1" x14ac:dyDescent="0.25">
      <c r="B79"/>
    </row>
    <row r="80" spans="2:2" ht="30.2" customHeight="1" x14ac:dyDescent="0.25">
      <c r="B80"/>
    </row>
    <row r="81" spans="2:2" ht="30.2" customHeight="1" x14ac:dyDescent="0.25">
      <c r="B81"/>
    </row>
    <row r="82" spans="2:2" ht="30.2" customHeight="1" x14ac:dyDescent="0.25">
      <c r="B82"/>
    </row>
    <row r="83" spans="2:2" ht="30.2" customHeight="1" x14ac:dyDescent="0.25">
      <c r="B83"/>
    </row>
    <row r="84" spans="2:2" ht="30.2" customHeight="1" x14ac:dyDescent="0.25">
      <c r="B84"/>
    </row>
    <row r="85" spans="2:2" ht="30.2" customHeight="1" x14ac:dyDescent="0.25">
      <c r="B85"/>
    </row>
    <row r="86" spans="2:2" ht="30.2" customHeight="1" x14ac:dyDescent="0.25">
      <c r="B86"/>
    </row>
    <row r="87" spans="2:2" ht="30.2" customHeight="1" x14ac:dyDescent="0.25">
      <c r="B87"/>
    </row>
    <row r="88" spans="2:2" ht="30.2" customHeight="1" x14ac:dyDescent="0.25">
      <c r="B88"/>
    </row>
    <row r="89" spans="2:2" ht="30.2" customHeight="1" x14ac:dyDescent="0.25">
      <c r="B89"/>
    </row>
    <row r="90" spans="2:2" ht="30.2" customHeight="1" x14ac:dyDescent="0.25">
      <c r="B90"/>
    </row>
    <row r="91" spans="2:2" ht="30.2" customHeight="1" x14ac:dyDescent="0.25">
      <c r="B91"/>
    </row>
    <row r="92" spans="2:2" ht="30.2" customHeight="1" x14ac:dyDescent="0.25">
      <c r="B92"/>
    </row>
    <row r="93" spans="2:2" ht="30.2" customHeight="1" x14ac:dyDescent="0.25">
      <c r="B93"/>
    </row>
    <row r="94" spans="2:2" ht="30.2" customHeight="1" x14ac:dyDescent="0.25">
      <c r="B94"/>
    </row>
    <row r="95" spans="2:2" ht="30.2" customHeight="1" x14ac:dyDescent="0.25">
      <c r="B95"/>
    </row>
    <row r="96" spans="2:2" ht="30.2" customHeight="1" x14ac:dyDescent="0.25">
      <c r="B96"/>
    </row>
    <row r="97" spans="2:2" ht="30.2" customHeight="1" x14ac:dyDescent="0.25">
      <c r="B97"/>
    </row>
    <row r="98" spans="2:2" ht="30.2" customHeight="1" x14ac:dyDescent="0.25">
      <c r="B98"/>
    </row>
    <row r="99" spans="2:2" ht="30.2" customHeight="1" x14ac:dyDescent="0.25">
      <c r="B99"/>
    </row>
    <row r="100" spans="2:2" ht="30.2" customHeight="1" x14ac:dyDescent="0.25">
      <c r="B100"/>
    </row>
    <row r="101" spans="2:2" ht="30.2" customHeight="1" x14ac:dyDescent="0.25">
      <c r="B101"/>
    </row>
    <row r="102" spans="2:2" ht="30.2" customHeight="1" x14ac:dyDescent="0.25">
      <c r="B102"/>
    </row>
    <row r="103" spans="2:2" ht="30.2" customHeight="1" x14ac:dyDescent="0.25">
      <c r="B103"/>
    </row>
    <row r="104" spans="2:2" ht="30.2" customHeight="1" x14ac:dyDescent="0.25">
      <c r="B104"/>
    </row>
    <row r="105" spans="2:2" ht="30.2" customHeight="1" x14ac:dyDescent="0.25">
      <c r="B105"/>
    </row>
    <row r="106" spans="2:2" ht="30.2" customHeight="1" x14ac:dyDescent="0.25">
      <c r="B106"/>
    </row>
    <row r="107" spans="2:2" ht="30.2" customHeight="1" x14ac:dyDescent="0.25">
      <c r="B107"/>
    </row>
    <row r="108" spans="2:2" ht="30.2" customHeight="1" x14ac:dyDescent="0.25">
      <c r="B108"/>
    </row>
    <row r="109" spans="2:2" ht="30.2" customHeight="1" x14ac:dyDescent="0.25">
      <c r="B109"/>
    </row>
    <row r="110" spans="2:2" ht="30.2" customHeight="1" x14ac:dyDescent="0.25">
      <c r="B110"/>
    </row>
    <row r="111" spans="2:2" ht="30.2" customHeight="1" x14ac:dyDescent="0.25">
      <c r="B111"/>
    </row>
    <row r="112" spans="2:2" ht="30.2" customHeight="1" x14ac:dyDescent="0.25">
      <c r="B112"/>
    </row>
    <row r="113" spans="2:2" ht="30.2" customHeight="1" x14ac:dyDescent="0.25">
      <c r="B113"/>
    </row>
    <row r="114" spans="2:2" ht="30.2" customHeight="1" x14ac:dyDescent="0.25">
      <c r="B114"/>
    </row>
    <row r="115" spans="2:2" ht="30.2" customHeight="1" x14ac:dyDescent="0.25">
      <c r="B115"/>
    </row>
    <row r="116" spans="2:2" ht="30.2" customHeight="1" x14ac:dyDescent="0.25">
      <c r="B116"/>
    </row>
    <row r="117" spans="2:2" ht="30.2" customHeight="1" x14ac:dyDescent="0.25">
      <c r="B117"/>
    </row>
    <row r="118" spans="2:2" ht="30.2" customHeight="1" x14ac:dyDescent="0.25">
      <c r="B118"/>
    </row>
    <row r="119" spans="2:2" ht="30.2" customHeight="1" x14ac:dyDescent="0.25">
      <c r="B119"/>
    </row>
    <row r="120" spans="2:2" ht="30.2" customHeight="1" x14ac:dyDescent="0.25">
      <c r="B120"/>
    </row>
    <row r="121" spans="2:2" ht="30.2" customHeight="1" x14ac:dyDescent="0.25">
      <c r="B121"/>
    </row>
    <row r="122" spans="2:2" ht="30.2" customHeight="1" x14ac:dyDescent="0.25">
      <c r="B122"/>
    </row>
    <row r="123" spans="2:2" ht="30.2" customHeight="1" x14ac:dyDescent="0.25">
      <c r="B123"/>
    </row>
    <row r="124" spans="2:2" ht="30.2" customHeight="1" x14ac:dyDescent="0.25">
      <c r="B124"/>
    </row>
    <row r="125" spans="2:2" ht="30.2" customHeight="1" x14ac:dyDescent="0.25">
      <c r="B125"/>
    </row>
    <row r="126" spans="2:2" ht="30.2" customHeight="1" x14ac:dyDescent="0.25">
      <c r="B126"/>
    </row>
    <row r="127" spans="2:2" ht="30.2" customHeight="1" x14ac:dyDescent="0.25">
      <c r="B127"/>
    </row>
    <row r="128" spans="2:2" ht="30.2" customHeight="1" x14ac:dyDescent="0.25">
      <c r="B128"/>
    </row>
    <row r="129" spans="2:2" ht="30.2" customHeight="1" x14ac:dyDescent="0.25">
      <c r="B129"/>
    </row>
    <row r="130" spans="2:2" ht="30.2" customHeight="1" x14ac:dyDescent="0.25">
      <c r="B130"/>
    </row>
    <row r="131" spans="2:2" ht="30.2" customHeight="1" x14ac:dyDescent="0.25">
      <c r="B131"/>
    </row>
    <row r="132" spans="2:2" ht="30.2" customHeight="1" x14ac:dyDescent="0.25">
      <c r="B132"/>
    </row>
    <row r="133" spans="2:2" ht="30.2" customHeight="1" x14ac:dyDescent="0.25">
      <c r="B133"/>
    </row>
    <row r="134" spans="2:2" ht="30.2" customHeight="1" x14ac:dyDescent="0.25">
      <c r="B134"/>
    </row>
    <row r="135" spans="2:2" ht="30.2" customHeight="1" x14ac:dyDescent="0.25">
      <c r="B135"/>
    </row>
    <row r="136" spans="2:2" ht="30.2" customHeight="1" x14ac:dyDescent="0.25">
      <c r="B136"/>
    </row>
    <row r="137" spans="2:2" ht="30.2" customHeight="1" x14ac:dyDescent="0.25">
      <c r="B137"/>
    </row>
    <row r="138" spans="2:2" ht="30.2" customHeight="1" x14ac:dyDescent="0.25">
      <c r="B138"/>
    </row>
    <row r="139" spans="2:2" ht="30.2" customHeight="1" x14ac:dyDescent="0.25">
      <c r="B139"/>
    </row>
    <row r="140" spans="2:2" ht="30.2" customHeight="1" x14ac:dyDescent="0.25">
      <c r="B140"/>
    </row>
    <row r="141" spans="2:2" ht="30.2" customHeight="1" x14ac:dyDescent="0.25">
      <c r="B141"/>
    </row>
    <row r="142" spans="2:2" ht="30.2" customHeight="1" x14ac:dyDescent="0.25">
      <c r="B142"/>
    </row>
    <row r="143" spans="2:2" ht="30.2" customHeight="1" x14ac:dyDescent="0.25">
      <c r="B143"/>
    </row>
    <row r="144" spans="2:2" ht="30.2" customHeight="1" x14ac:dyDescent="0.25">
      <c r="B144"/>
    </row>
    <row r="145" spans="2:2" ht="30.2" customHeight="1" x14ac:dyDescent="0.25">
      <c r="B145"/>
    </row>
    <row r="146" spans="2:2" ht="30.2" customHeight="1" x14ac:dyDescent="0.25">
      <c r="B146"/>
    </row>
    <row r="147" spans="2:2" ht="30.2" customHeight="1" x14ac:dyDescent="0.25">
      <c r="B147"/>
    </row>
    <row r="148" spans="2:2" ht="30.2" customHeight="1" x14ac:dyDescent="0.25">
      <c r="B148"/>
    </row>
    <row r="149" spans="2:2" ht="30.2" customHeight="1" x14ac:dyDescent="0.25">
      <c r="B149"/>
    </row>
    <row r="150" spans="2:2" ht="30.2" customHeight="1" x14ac:dyDescent="0.25">
      <c r="B150"/>
    </row>
    <row r="151" spans="2:2" ht="30.2" customHeight="1" x14ac:dyDescent="0.25">
      <c r="B151"/>
    </row>
    <row r="152" spans="2:2" ht="30.2" customHeight="1" x14ac:dyDescent="0.25">
      <c r="B152"/>
    </row>
    <row r="153" spans="2:2" ht="30.2" customHeight="1" x14ac:dyDescent="0.25">
      <c r="B153"/>
    </row>
    <row r="154" spans="2:2" ht="30.2" customHeight="1" x14ac:dyDescent="0.25">
      <c r="B154"/>
    </row>
    <row r="155" spans="2:2" ht="30.2" customHeight="1" x14ac:dyDescent="0.25">
      <c r="B155"/>
    </row>
    <row r="156" spans="2:2" ht="30.2" customHeight="1" x14ac:dyDescent="0.25">
      <c r="B156"/>
    </row>
    <row r="157" spans="2:2" ht="30.2" customHeight="1" x14ac:dyDescent="0.25">
      <c r="B157"/>
    </row>
    <row r="158" spans="2:2" ht="30.2" customHeight="1" x14ac:dyDescent="0.25">
      <c r="B158"/>
    </row>
    <row r="159" spans="2:2" ht="30.2" customHeight="1" x14ac:dyDescent="0.25">
      <c r="B159"/>
    </row>
    <row r="160" spans="2:2" ht="30.2" customHeight="1" x14ac:dyDescent="0.25">
      <c r="B160"/>
    </row>
    <row r="161" spans="2:2" ht="30.2" customHeight="1" x14ac:dyDescent="0.25">
      <c r="B161"/>
    </row>
    <row r="162" spans="2:2" ht="30.2" customHeight="1" x14ac:dyDescent="0.25">
      <c r="B162"/>
    </row>
    <row r="163" spans="2:2" ht="30.2" customHeight="1" x14ac:dyDescent="0.25">
      <c r="B163"/>
    </row>
    <row r="164" spans="2:2" ht="30.2" customHeight="1" x14ac:dyDescent="0.25">
      <c r="B164"/>
    </row>
    <row r="165" spans="2:2" ht="30.2" customHeight="1" x14ac:dyDescent="0.25">
      <c r="B165"/>
    </row>
    <row r="166" spans="2:2" ht="30.2" customHeight="1" x14ac:dyDescent="0.25">
      <c r="B166"/>
    </row>
    <row r="167" spans="2:2" ht="30.2" customHeight="1" x14ac:dyDescent="0.25">
      <c r="B167"/>
    </row>
    <row r="168" spans="2:2" ht="30.2" customHeight="1" x14ac:dyDescent="0.25">
      <c r="B168"/>
    </row>
    <row r="169" spans="2:2" ht="30.2" customHeight="1" x14ac:dyDescent="0.25">
      <c r="B169"/>
    </row>
    <row r="170" spans="2:2" ht="30.2" customHeight="1" x14ac:dyDescent="0.25">
      <c r="B170"/>
    </row>
    <row r="171" spans="2:2" ht="30.2" customHeight="1" x14ac:dyDescent="0.25">
      <c r="B171"/>
    </row>
    <row r="172" spans="2:2" ht="30.2" customHeight="1" x14ac:dyDescent="0.25">
      <c r="B172"/>
    </row>
    <row r="173" spans="2:2" ht="30.2" customHeight="1" x14ac:dyDescent="0.25">
      <c r="B173"/>
    </row>
    <row r="174" spans="2:2" ht="30.2" customHeight="1" x14ac:dyDescent="0.25">
      <c r="B174"/>
    </row>
    <row r="175" spans="2:2" ht="30.2" customHeight="1" x14ac:dyDescent="0.25">
      <c r="B175"/>
    </row>
    <row r="176" spans="2:2" ht="30.2" customHeight="1" x14ac:dyDescent="0.25">
      <c r="B176"/>
    </row>
    <row r="177" spans="2:2" ht="30.2" customHeight="1" x14ac:dyDescent="0.25">
      <c r="B177"/>
    </row>
    <row r="178" spans="2:2" ht="30.2" customHeight="1" x14ac:dyDescent="0.25">
      <c r="B178"/>
    </row>
    <row r="179" spans="2:2" ht="30.2" customHeight="1" x14ac:dyDescent="0.25">
      <c r="B179"/>
    </row>
    <row r="180" spans="2:2" ht="30.2" customHeight="1" x14ac:dyDescent="0.25">
      <c r="B180"/>
    </row>
    <row r="181" spans="2:2" ht="30.2" customHeight="1" x14ac:dyDescent="0.25">
      <c r="B181"/>
    </row>
    <row r="182" spans="2:2" ht="30.2" customHeight="1" x14ac:dyDescent="0.25">
      <c r="B182"/>
    </row>
    <row r="183" spans="2:2" ht="30.2" customHeight="1" x14ac:dyDescent="0.25">
      <c r="B183"/>
    </row>
    <row r="184" spans="2:2" ht="30.2" customHeight="1" x14ac:dyDescent="0.25">
      <c r="B184"/>
    </row>
    <row r="185" spans="2:2" ht="30.2" customHeight="1" x14ac:dyDescent="0.25">
      <c r="B185"/>
    </row>
    <row r="186" spans="2:2" ht="30.2" customHeight="1" x14ac:dyDescent="0.25">
      <c r="B186"/>
    </row>
    <row r="187" spans="2:2" ht="30.2" customHeight="1" x14ac:dyDescent="0.25">
      <c r="B187"/>
    </row>
    <row r="188" spans="2:2" ht="30.2" customHeight="1" x14ac:dyDescent="0.25">
      <c r="B188"/>
    </row>
    <row r="189" spans="2:2" ht="30.2" customHeight="1" x14ac:dyDescent="0.25">
      <c r="B189"/>
    </row>
    <row r="190" spans="2:2" ht="30.2" customHeight="1" x14ac:dyDescent="0.25">
      <c r="B190"/>
    </row>
    <row r="191" spans="2:2" ht="30.2" customHeight="1" x14ac:dyDescent="0.25">
      <c r="B191"/>
    </row>
    <row r="192" spans="2:2" ht="30.2" customHeight="1" x14ac:dyDescent="0.25">
      <c r="B192"/>
    </row>
    <row r="193" spans="2:2" ht="30.2" customHeight="1" x14ac:dyDescent="0.25">
      <c r="B193"/>
    </row>
    <row r="194" spans="2:2" ht="30.2" customHeight="1" x14ac:dyDescent="0.25">
      <c r="B194"/>
    </row>
    <row r="195" spans="2:2" ht="30.2" customHeight="1" x14ac:dyDescent="0.25">
      <c r="B195"/>
    </row>
    <row r="196" spans="2:2" ht="30.2" customHeight="1" x14ac:dyDescent="0.25">
      <c r="B196"/>
    </row>
    <row r="197" spans="2:2" ht="30.2" customHeight="1" x14ac:dyDescent="0.25">
      <c r="B197"/>
    </row>
    <row r="198" spans="2:2" ht="30.2" customHeight="1" x14ac:dyDescent="0.25">
      <c r="B198"/>
    </row>
    <row r="199" spans="2:2" ht="30.2" customHeight="1" x14ac:dyDescent="0.25">
      <c r="B199"/>
    </row>
    <row r="200" spans="2:2" ht="30.2" customHeight="1" x14ac:dyDescent="0.25">
      <c r="B200"/>
    </row>
    <row r="201" spans="2:2" ht="30.2" customHeight="1" x14ac:dyDescent="0.25">
      <c r="B201"/>
    </row>
    <row r="202" spans="2:2" ht="30.2" customHeight="1" x14ac:dyDescent="0.25">
      <c r="B202"/>
    </row>
    <row r="203" spans="2:2" ht="30.2" customHeight="1" x14ac:dyDescent="0.25">
      <c r="B203"/>
    </row>
    <row r="204" spans="2:2" ht="30.2" customHeight="1" x14ac:dyDescent="0.25">
      <c r="B204"/>
    </row>
    <row r="205" spans="2:2" ht="30.2" customHeight="1" x14ac:dyDescent="0.25">
      <c r="B205"/>
    </row>
    <row r="206" spans="2:2" ht="30.2" customHeight="1" x14ac:dyDescent="0.25">
      <c r="B206"/>
    </row>
    <row r="207" spans="2:2" ht="30.2" customHeight="1" x14ac:dyDescent="0.25">
      <c r="B207"/>
    </row>
    <row r="208" spans="2:2" ht="30.2" customHeight="1" x14ac:dyDescent="0.25">
      <c r="B208"/>
    </row>
    <row r="209" spans="2:2" ht="30.2" customHeight="1" x14ac:dyDescent="0.25">
      <c r="B209"/>
    </row>
    <row r="210" spans="2:2" ht="30.2" customHeight="1" x14ac:dyDescent="0.25">
      <c r="B210"/>
    </row>
    <row r="211" spans="2:2" ht="30.2" customHeight="1" x14ac:dyDescent="0.25">
      <c r="B211"/>
    </row>
    <row r="212" spans="2:2" ht="30.2" customHeight="1" x14ac:dyDescent="0.25">
      <c r="B212"/>
    </row>
    <row r="213" spans="2:2" ht="30.2" customHeight="1" x14ac:dyDescent="0.25">
      <c r="B213"/>
    </row>
    <row r="214" spans="2:2" ht="30.2" customHeight="1" x14ac:dyDescent="0.25">
      <c r="B214"/>
    </row>
    <row r="215" spans="2:2" ht="30.2" customHeight="1" x14ac:dyDescent="0.25">
      <c r="B215"/>
    </row>
    <row r="216" spans="2:2" ht="30.2" customHeight="1" x14ac:dyDescent="0.25">
      <c r="B216"/>
    </row>
    <row r="217" spans="2:2" ht="30.2" customHeight="1" x14ac:dyDescent="0.25">
      <c r="B217"/>
    </row>
    <row r="218" spans="2:2" ht="30.2" customHeight="1" x14ac:dyDescent="0.25">
      <c r="B218"/>
    </row>
    <row r="219" spans="2:2" ht="30.2" customHeight="1" x14ac:dyDescent="0.25">
      <c r="B219"/>
    </row>
    <row r="220" spans="2:2" ht="30.2" customHeight="1" x14ac:dyDescent="0.25">
      <c r="B220"/>
    </row>
    <row r="221" spans="2:2" ht="30.2" customHeight="1" x14ac:dyDescent="0.25">
      <c r="B221"/>
    </row>
    <row r="222" spans="2:2" ht="30.2" customHeight="1" x14ac:dyDescent="0.25">
      <c r="B222"/>
    </row>
    <row r="223" spans="2:2" ht="30.2" customHeight="1" x14ac:dyDescent="0.25">
      <c r="B223"/>
    </row>
    <row r="224" spans="2:2" ht="30.2" customHeight="1" x14ac:dyDescent="0.25">
      <c r="B224"/>
    </row>
    <row r="225" spans="2:2" ht="30.2" customHeight="1" x14ac:dyDescent="0.25">
      <c r="B225"/>
    </row>
    <row r="226" spans="2:2" ht="30.2" customHeight="1" x14ac:dyDescent="0.25">
      <c r="B226"/>
    </row>
    <row r="227" spans="2:2" ht="30.2" customHeight="1" x14ac:dyDescent="0.25">
      <c r="B227"/>
    </row>
    <row r="228" spans="2:2" ht="30.2" customHeight="1" x14ac:dyDescent="0.25">
      <c r="B228"/>
    </row>
    <row r="229" spans="2:2" ht="30.2" customHeight="1" x14ac:dyDescent="0.25">
      <c r="B229"/>
    </row>
    <row r="230" spans="2:2" ht="30.2" customHeight="1" x14ac:dyDescent="0.25">
      <c r="B230"/>
    </row>
    <row r="231" spans="2:2" ht="30.2" customHeight="1" x14ac:dyDescent="0.25">
      <c r="B231"/>
    </row>
    <row r="232" spans="2:2" ht="30.2" customHeight="1" x14ac:dyDescent="0.25">
      <c r="B232"/>
    </row>
    <row r="233" spans="2:2" ht="30.2" customHeight="1" x14ac:dyDescent="0.25">
      <c r="B233"/>
    </row>
    <row r="234" spans="2:2" ht="30.2" customHeight="1" x14ac:dyDescent="0.25">
      <c r="B234"/>
    </row>
    <row r="235" spans="2:2" ht="30.2" customHeight="1" x14ac:dyDescent="0.25">
      <c r="B235"/>
    </row>
    <row r="236" spans="2:2" ht="30.2" customHeight="1" x14ac:dyDescent="0.25">
      <c r="B236"/>
    </row>
    <row r="237" spans="2:2" ht="30.2" customHeight="1" x14ac:dyDescent="0.25">
      <c r="B237"/>
    </row>
    <row r="238" spans="2:2" ht="30.2" customHeight="1" x14ac:dyDescent="0.25">
      <c r="B238"/>
    </row>
    <row r="239" spans="2:2" ht="30.2" customHeight="1" x14ac:dyDescent="0.25">
      <c r="B239"/>
    </row>
    <row r="240" spans="2:2" ht="30.2" customHeight="1" x14ac:dyDescent="0.25">
      <c r="B240"/>
    </row>
    <row r="241" spans="2:2" ht="30.2" customHeight="1" x14ac:dyDescent="0.25">
      <c r="B241"/>
    </row>
    <row r="242" spans="2:2" ht="30.2" customHeight="1" x14ac:dyDescent="0.25">
      <c r="B242"/>
    </row>
    <row r="243" spans="2:2" ht="30.2" customHeight="1" x14ac:dyDescent="0.25">
      <c r="B243"/>
    </row>
    <row r="244" spans="2:2" ht="30.2" customHeight="1" x14ac:dyDescent="0.25">
      <c r="B244"/>
    </row>
    <row r="245" spans="2:2" ht="30.2" customHeight="1" x14ac:dyDescent="0.25">
      <c r="B245"/>
    </row>
    <row r="246" spans="2:2" ht="30.2" customHeight="1" x14ac:dyDescent="0.25">
      <c r="B246"/>
    </row>
    <row r="247" spans="2:2" ht="30.2" customHeight="1" x14ac:dyDescent="0.25">
      <c r="B247"/>
    </row>
    <row r="248" spans="2:2" ht="30.2" customHeight="1" x14ac:dyDescent="0.25">
      <c r="B248"/>
    </row>
    <row r="249" spans="2:2" ht="30.2" customHeight="1" x14ac:dyDescent="0.25">
      <c r="B249"/>
    </row>
    <row r="250" spans="2:2" ht="30.2" customHeight="1" x14ac:dyDescent="0.25">
      <c r="B250"/>
    </row>
    <row r="251" spans="2:2" ht="30.2" customHeight="1" x14ac:dyDescent="0.25">
      <c r="B251"/>
    </row>
    <row r="252" spans="2:2" ht="30.2" customHeight="1" x14ac:dyDescent="0.25">
      <c r="B252"/>
    </row>
    <row r="253" spans="2:2" ht="30.2" customHeight="1" x14ac:dyDescent="0.25">
      <c r="B253"/>
    </row>
    <row r="254" spans="2:2" ht="30.2" customHeight="1" x14ac:dyDescent="0.25">
      <c r="B254"/>
    </row>
    <row r="255" spans="2:2" ht="30.2" customHeight="1" x14ac:dyDescent="0.25">
      <c r="B255"/>
    </row>
    <row r="256" spans="2:2" ht="30.2" customHeight="1" x14ac:dyDescent="0.25">
      <c r="B256"/>
    </row>
    <row r="257" spans="2:2" ht="30.2" customHeight="1" x14ac:dyDescent="0.25">
      <c r="B257"/>
    </row>
    <row r="258" spans="2:2" ht="30.2" customHeight="1" x14ac:dyDescent="0.25">
      <c r="B258"/>
    </row>
    <row r="259" spans="2:2" ht="30.2" customHeight="1" x14ac:dyDescent="0.25">
      <c r="B259"/>
    </row>
    <row r="260" spans="2:2" ht="30.2" customHeight="1" x14ac:dyDescent="0.25">
      <c r="B260"/>
    </row>
    <row r="261" spans="2:2" ht="30.2" customHeight="1" x14ac:dyDescent="0.25">
      <c r="B261"/>
    </row>
    <row r="262" spans="2:2" ht="30.2" customHeight="1" x14ac:dyDescent="0.25">
      <c r="B262"/>
    </row>
    <row r="263" spans="2:2" ht="30.2" customHeight="1" x14ac:dyDescent="0.25">
      <c r="B263"/>
    </row>
    <row r="264" spans="2:2" ht="30.2" customHeight="1" x14ac:dyDescent="0.25">
      <c r="B264"/>
    </row>
    <row r="265" spans="2:2" ht="30.2" customHeight="1" x14ac:dyDescent="0.25">
      <c r="B265"/>
    </row>
    <row r="266" spans="2:2" ht="30.2" customHeight="1" x14ac:dyDescent="0.25">
      <c r="B266"/>
    </row>
    <row r="267" spans="2:2" ht="30.2" customHeight="1" x14ac:dyDescent="0.25">
      <c r="B267"/>
    </row>
    <row r="268" spans="2:2" ht="30.2" customHeight="1" x14ac:dyDescent="0.25">
      <c r="B268"/>
    </row>
    <row r="269" spans="2:2" ht="30.2" customHeight="1" x14ac:dyDescent="0.25">
      <c r="B269"/>
    </row>
    <row r="270" spans="2:2" ht="30.2" customHeight="1" x14ac:dyDescent="0.25">
      <c r="B270"/>
    </row>
    <row r="271" spans="2:2" ht="30.2" customHeight="1" x14ac:dyDescent="0.25">
      <c r="B271"/>
    </row>
  </sheetData>
  <conditionalFormatting sqref="B2">
    <cfRule type="duplicateValues" dxfId="47" priority="54"/>
    <cfRule type="duplicateValues" dxfId="46" priority="55"/>
  </conditionalFormatting>
  <conditionalFormatting sqref="B3:B18">
    <cfRule type="duplicateValues" dxfId="45" priority="170"/>
    <cfRule type="duplicateValues" dxfId="44" priority="171"/>
    <cfRule type="duplicateValues" dxfId="43" priority="172"/>
    <cfRule type="duplicateValues" dxfId="42" priority="173"/>
    <cfRule type="duplicateValues" dxfId="41" priority="174"/>
  </conditionalFormatting>
  <conditionalFormatting sqref="B19">
    <cfRule type="duplicateValues" dxfId="40" priority="7"/>
    <cfRule type="duplicateValues" dxfId="39" priority="8"/>
    <cfRule type="duplicateValues" dxfId="38" priority="9"/>
    <cfRule type="duplicateValues" dxfId="37" priority="10"/>
    <cfRule type="duplicateValues" dxfId="36" priority="11"/>
  </conditionalFormatting>
  <conditionalFormatting sqref="B33">
    <cfRule type="duplicateValues" dxfId="35" priority="12"/>
    <cfRule type="duplicateValues" dxfId="34" priority="13"/>
  </conditionalFormatting>
  <conditionalFormatting sqref="B47">
    <cfRule type="duplicateValues" dxfId="33" priority="1"/>
    <cfRule type="duplicateValues" dxfId="32" priority="2"/>
  </conditionalFormatting>
  <conditionalFormatting sqref="B48:B1048576">
    <cfRule type="duplicateValues" dxfId="31" priority="58"/>
    <cfRule type="duplicateValues" dxfId="30" priority="59"/>
  </conditionalFormatting>
  <conditionalFormatting sqref="C47">
    <cfRule type="duplicateValues" dxfId="29" priority="3"/>
    <cfRule type="duplicateValues" dxfId="28" priority="4"/>
  </conditionalFormatting>
  <hyperlinks>
    <hyperlink ref="C47" r:id="rId1" display="Gå till nästa flik" xr:uid="{79864455-774A-4539-9210-D4B81F6A9298}"/>
    <hyperlink ref="B47" location="'Särskilt Boende'!A1" display="Gå till nästa flik" xr:uid="{013B6BFC-B78C-4DD2-B85D-99BB320D1BB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00B050"/>
  </sheetPr>
  <dimension ref="A1:M284"/>
  <sheetViews>
    <sheetView showGridLines="0" zoomScaleNormal="100" workbookViewId="0">
      <selection activeCell="B1" sqref="B1"/>
    </sheetView>
  </sheetViews>
  <sheetFormatPr defaultRowHeight="30.2" customHeight="1" x14ac:dyDescent="0.25"/>
  <cols>
    <col min="1" max="1" width="4.28515625" style="57" customWidth="1"/>
    <col min="2" max="2" width="77" style="1" customWidth="1"/>
    <col min="3" max="6" width="27.28515625" customWidth="1"/>
    <col min="7" max="7" width="119.85546875" customWidth="1"/>
  </cols>
  <sheetData>
    <row r="1" spans="1:8" ht="30.2" customHeight="1" x14ac:dyDescent="0.25">
      <c r="A1" s="61" t="s">
        <v>973</v>
      </c>
    </row>
    <row r="2" spans="1:8" ht="30.2" customHeight="1" x14ac:dyDescent="0.25">
      <c r="A2" s="81"/>
      <c r="B2" s="7" t="s">
        <v>634</v>
      </c>
      <c r="C2" s="11" t="str">
        <f>Startsida!A6</f>
        <v>Lessebo</v>
      </c>
      <c r="D2" s="16" t="s">
        <v>316</v>
      </c>
      <c r="E2" s="16" t="s">
        <v>297</v>
      </c>
      <c r="F2" s="16" t="s">
        <v>295</v>
      </c>
      <c r="G2" s="109" t="s">
        <v>1621</v>
      </c>
    </row>
    <row r="3" spans="1:8" ht="30.2" customHeight="1" x14ac:dyDescent="0.25">
      <c r="A3" s="64" t="s">
        <v>710</v>
      </c>
      <c r="B3" s="4" t="str">
        <f>VLOOKUP($A3,NTInfo!$A:$C,2,FALSE)</f>
        <v>Kostnad särskilt boende äldreomsorg, kr/inv 65+</v>
      </c>
      <c r="C3" s="9">
        <f>HLOOKUP($A3,Data!$D:$VG,Startsida!$D$12,FALSE)</f>
        <v>36555.820611000003</v>
      </c>
      <c r="D3" s="15">
        <f>HLOOKUP($A3,Data!$D:$VG,Startsida!$D$13,FALSE)</f>
        <v>35029.704592280003</v>
      </c>
      <c r="E3" s="15">
        <f>HLOOKUP($A3,Data!$D:$VG,Startsida!$D$14,FALSE)</f>
        <v>39079.220421869999</v>
      </c>
      <c r="F3" s="15">
        <f>HLOOKUP($A3,Data!$D:$VG,Startsida!$D$15,FALSE)</f>
        <v>39447.571478370002</v>
      </c>
      <c r="G3" s="107"/>
    </row>
    <row r="4" spans="1:8" ht="30.2" customHeight="1" x14ac:dyDescent="0.25">
      <c r="A4" s="64" t="s">
        <v>711</v>
      </c>
      <c r="B4" s="4" t="str">
        <f>VLOOKUP($A4,NTInfo!$A:$C,2,FALSE)</f>
        <v>Kostnad särskilt boende äldreomsorg, kr/inv 80+</v>
      </c>
      <c r="C4" s="9">
        <f>HLOOKUP($A4,Data!$D:$VG,Startsida!$D$12,FALSE)</f>
        <v>140331.50183200001</v>
      </c>
      <c r="D4" s="15">
        <f>HLOOKUP($A4,Data!$D:$VG,Startsida!$D$13,FALSE)</f>
        <v>132756.34704113999</v>
      </c>
      <c r="E4" s="15">
        <f>HLOOKUP($A4,Data!$D:$VG,Startsida!$D$14,FALSE)</f>
        <v>137385.01553212001</v>
      </c>
      <c r="F4" s="15">
        <f>HLOOKUP($A4,Data!$D:$VG,Startsida!$D$15,FALSE)</f>
        <v>145160.21322105001</v>
      </c>
      <c r="G4" s="107"/>
      <c r="H4" s="5"/>
    </row>
    <row r="5" spans="1:8" ht="30.2" customHeight="1" x14ac:dyDescent="0.25">
      <c r="A5" s="64" t="s">
        <v>709</v>
      </c>
      <c r="B5" s="4" t="str">
        <f>VLOOKUP($A5,NTInfo!$A:$C,2,FALSE)</f>
        <v>Kostnad särskilt boende äldreomsorg, kr/brukare</v>
      </c>
      <c r="C5" s="9">
        <f>HLOOKUP($A5,Data!$D:$VG,Startsida!$D$12,FALSE)</f>
        <v>1721820.224719</v>
      </c>
      <c r="D5" s="15">
        <f>HLOOKUP($A5,Data!$D:$VG,Startsida!$D$13,FALSE)</f>
        <v>1242518.3877081401</v>
      </c>
      <c r="E5" s="15">
        <f>HLOOKUP($A5,Data!$D:$VG,Startsida!$D$14,FALSE)</f>
        <v>1147995.96189085</v>
      </c>
      <c r="F5" s="15">
        <f>HLOOKUP($A5,Data!$D:$VG,Startsida!$D$15,FALSE)</f>
        <v>1115864.67361167</v>
      </c>
      <c r="G5" s="107"/>
      <c r="H5" s="5"/>
    </row>
    <row r="6" spans="1:8" ht="30.2" customHeight="1" x14ac:dyDescent="0.25">
      <c r="A6" s="64" t="s">
        <v>726</v>
      </c>
      <c r="B6" s="4" t="str">
        <f>VLOOKUP($A6,NTInfo!$A:$C,2,FALSE)</f>
        <v>Externa lokalintäkter särskilt boende äldreomsorg, kr/inv 65+</v>
      </c>
      <c r="C6" s="9">
        <f>HLOOKUP($A6,Data!$D:$VG,Startsida!$D$12,FALSE)</f>
        <v>1572.996183</v>
      </c>
      <c r="D6" s="15">
        <f>HLOOKUP($A6,Data!$D:$VG,Startsida!$D$13,FALSE)</f>
        <v>1979.33331071</v>
      </c>
      <c r="E6" s="15">
        <f>HLOOKUP($A6,Data!$D:$VG,Startsida!$D$14,FALSE)</f>
        <v>2014.5087393700001</v>
      </c>
      <c r="F6" s="15">
        <f>HLOOKUP($A6,Data!$D:$VG,Startsida!$D$15,FALSE)</f>
        <v>2084.98988818</v>
      </c>
      <c r="G6" s="107"/>
      <c r="H6" s="5"/>
    </row>
    <row r="7" spans="1:8" ht="30.2" customHeight="1" x14ac:dyDescent="0.25">
      <c r="A7" s="64" t="s">
        <v>712</v>
      </c>
      <c r="B7" s="4" t="str">
        <f>VLOOKUP($A7,NTInfo!$A:$C,2,FALSE)</f>
        <v>Brukare 65+ i särskilt boende äldre, antal</v>
      </c>
      <c r="C7" s="51">
        <f>HLOOKUP($A7,Data!$D:$VG,Startsida!$D$12,FALSE)</f>
        <v>44.5</v>
      </c>
      <c r="D7" s="52">
        <f>HLOOKUP($A7,Data!$D:$VG,Startsida!$D$13,FALSE)</f>
        <v>73.857142850000002</v>
      </c>
      <c r="E7" s="52">
        <f>HLOOKUP($A7,Data!$D:$VG,Startsida!$D$14,FALSE)</f>
        <v>208</v>
      </c>
      <c r="F7" s="52">
        <f>HLOOKUP($A7,Data!$D:$VG,Startsida!$D$15,FALSE)</f>
        <v>269.76909089999998</v>
      </c>
      <c r="G7" s="107"/>
      <c r="H7" s="5"/>
    </row>
    <row r="8" spans="1:8" ht="30.2" customHeight="1" x14ac:dyDescent="0.25">
      <c r="A8" s="64" t="s">
        <v>713</v>
      </c>
      <c r="B8" s="4" t="str">
        <f>VLOOKUP($A8,NTInfo!$A:$C,2,FALSE)</f>
        <v>Medianvårdtid i särskilt boende äldreomsorg, antal dagar</v>
      </c>
      <c r="C8" s="51">
        <f>HLOOKUP($A8,Data!$D:$VG,Startsida!$D$12,FALSE)</f>
        <v>1107</v>
      </c>
      <c r="D8" s="52">
        <f>HLOOKUP($A8,Data!$D:$VG,Startsida!$D$13,FALSE)</f>
        <v>669.28571427999998</v>
      </c>
      <c r="E8" s="52">
        <f>HLOOKUP($A8,Data!$D:$VG,Startsida!$D$14,FALSE)</f>
        <v>722.92857142000003</v>
      </c>
      <c r="F8" s="52">
        <f>HLOOKUP($A8,Data!$D:$VG,Startsida!$D$15,FALSE)</f>
        <v>670.81161970999995</v>
      </c>
      <c r="G8" s="107"/>
      <c r="H8" s="5"/>
    </row>
    <row r="9" spans="1:8" ht="30.2" customHeight="1" x14ac:dyDescent="0.25">
      <c r="A9" s="64" t="s">
        <v>714</v>
      </c>
      <c r="B9" s="4" t="str">
        <f>VLOOKUP($A9,NTInfo!$A:$C,2,FALSE)</f>
        <v>Väntetid i antal dagar från ansökningsdatum till första erbjudet inflyttningsdatum till särskilt boende, medelvärde</v>
      </c>
      <c r="C9" s="8">
        <f>HLOOKUP($A9,Data!$D:$VG,Startsida!$D$12,FALSE)</f>
        <v>25</v>
      </c>
      <c r="D9" s="6">
        <f>HLOOKUP($A9,Data!$D:$VG,Startsida!$D$13,FALSE)</f>
        <v>67</v>
      </c>
      <c r="E9" s="6">
        <f>HLOOKUP($A9,Data!$D:$VG,Startsida!$D$14,FALSE)</f>
        <v>46.285714280000001</v>
      </c>
      <c r="F9" s="6">
        <f>HLOOKUP($A9,Data!$D:$VG,Startsida!$D$15,FALSE)</f>
        <v>52.669909500000003</v>
      </c>
      <c r="G9" s="107"/>
      <c r="H9" s="5"/>
    </row>
    <row r="10" spans="1:8" ht="30.2" customHeight="1" x14ac:dyDescent="0.25">
      <c r="A10" s="64" t="s">
        <v>800</v>
      </c>
      <c r="B10" s="4" t="str">
        <f>VLOOKUP($A10,NTInfo!$A:$C,2,FALSE)</f>
        <v>Genomsnittligt antal hemtjänsttimmar för timregistrerade hemtjänsttagare 65+ i ordinärt boende med hemtjänst, månaden före inflytt till särskilt boende, timmar/hemtjänsttagare</v>
      </c>
      <c r="C10" s="8">
        <f>HLOOKUP($A10,Data!$D:$VG,Startsida!$D$12,FALSE)</f>
        <v>138.44444444000001</v>
      </c>
      <c r="D10" s="6">
        <f>HLOOKUP($A10,Data!$D:$VG,Startsida!$D$13,FALSE)</f>
        <v>54.798851759999998</v>
      </c>
      <c r="E10" s="6">
        <f>HLOOKUP($A10,Data!$D:$VG,Startsida!$D$14,FALSE)</f>
        <v>73.692594139999997</v>
      </c>
      <c r="F10" s="6">
        <f>HLOOKUP($A10,Data!$D:$VG,Startsida!$D$15,FALSE)</f>
        <v>55.439176770000003</v>
      </c>
      <c r="G10" s="107"/>
      <c r="H10" s="5"/>
    </row>
    <row r="11" spans="1:8" ht="30.2" customHeight="1" x14ac:dyDescent="0.25">
      <c r="A11" s="82" t="s">
        <v>1937</v>
      </c>
      <c r="B11" s="4" t="str">
        <f>VLOOKUP($A11,NTInfo!$A:$C,2,FALSE)</f>
        <v>Ålder vid inflyttning till särskilt boende, median</v>
      </c>
      <c r="C11" s="8">
        <f>HLOOKUP($A11,Data!$D:$VG,Startsida!$D$12,FALSE)</f>
        <v>90</v>
      </c>
      <c r="D11" s="6">
        <f>HLOOKUP($A11,Data!$D:$VG,Startsida!$D$13,FALSE)</f>
        <v>87.428571419999997</v>
      </c>
      <c r="E11" s="6">
        <f>HLOOKUP($A11,Data!$D:$VG,Startsida!$D$14,FALSE)</f>
        <v>87.9375</v>
      </c>
      <c r="F11" s="6">
        <f>HLOOKUP($A11,Data!$D:$VG,Startsida!$D$15,FALSE)</f>
        <v>85.895470380000006</v>
      </c>
      <c r="G11" s="107">
        <v>2021</v>
      </c>
      <c r="H11" s="5"/>
    </row>
    <row r="12" spans="1:8" ht="30.2" customHeight="1" x14ac:dyDescent="0.25">
      <c r="A12" s="82" t="s">
        <v>727</v>
      </c>
      <c r="B12" s="4" t="str">
        <f>VLOOKUP($A12,NTInfo!$A:$C,2,FALSE)</f>
        <v>Medarbetarengagemang (HME) särskilt boende äldreomsorg - Totalindex</v>
      </c>
      <c r="C12" s="8">
        <f>HLOOKUP($A12,Data!$D:$VG,Startsida!$D$12,FALSE)</f>
        <v>0</v>
      </c>
      <c r="D12" s="6">
        <f>HLOOKUP($A12,Data!$D:$VG,Startsida!$D$13,FALSE)</f>
        <v>0</v>
      </c>
      <c r="E12" s="6">
        <f>HLOOKUP($A12,Data!$D:$VG,Startsida!$D$14,FALSE)</f>
        <v>75.555555560000002</v>
      </c>
      <c r="F12" s="6">
        <f>HLOOKUP($A12,Data!$D:$VG,Startsida!$D$15,FALSE)</f>
        <v>76.319805380000005</v>
      </c>
      <c r="G12" s="107"/>
      <c r="H12" s="5"/>
    </row>
    <row r="13" spans="1:8" ht="30.2" customHeight="1" x14ac:dyDescent="0.25">
      <c r="A13" s="82" t="s">
        <v>1630</v>
      </c>
      <c r="B13" s="4" t="str">
        <f>VLOOKUP($A13,NTInfo!$A:$C,2,FALSE)</f>
        <v>Brukarbedömning särskilt boende äldreomsorg - tillräckligt med tid, andel (%)</v>
      </c>
      <c r="C13" s="8">
        <f>HLOOKUP($A13,Data!$D:$VG,Startsida!$D$12,FALSE)</f>
        <v>68</v>
      </c>
      <c r="D13" s="6">
        <f>HLOOKUP($A13,Data!$D:$VG,Startsida!$D$13,FALSE)</f>
        <v>69.571428569999995</v>
      </c>
      <c r="E13" s="6">
        <f>HLOOKUP($A13,Data!$D:$VG,Startsida!$D$14,FALSE)</f>
        <v>68.875</v>
      </c>
      <c r="F13" s="6">
        <f>HLOOKUP($A13,Data!$D:$VG,Startsida!$D$15,FALSE)</f>
        <v>70.076923070000007</v>
      </c>
      <c r="G13" s="107"/>
      <c r="H13" s="5"/>
    </row>
    <row r="14" spans="1:8" ht="30.2" customHeight="1" x14ac:dyDescent="0.25">
      <c r="A14" s="64" t="s">
        <v>1632</v>
      </c>
      <c r="B14" s="4" t="str">
        <f>VLOOKUP($A14,NTInfo!$A:$C,2,FALSE)</f>
        <v>Brukarbedömning särskilt boende äldreomsorg - trygghet, andel (%)</v>
      </c>
      <c r="C14" s="8">
        <f>HLOOKUP($A14,Data!$D:$VG,Startsida!$D$12,FALSE)</f>
        <v>89</v>
      </c>
      <c r="D14" s="6">
        <f>HLOOKUP($A14,Data!$D:$VG,Startsida!$D$13,FALSE)</f>
        <v>87.285714279999993</v>
      </c>
      <c r="E14" s="6">
        <f>HLOOKUP($A14,Data!$D:$VG,Startsida!$D$14,FALSE)</f>
        <v>89.5</v>
      </c>
      <c r="F14" s="6">
        <f>HLOOKUP($A14,Data!$D:$VG,Startsida!$D$15,FALSE)</f>
        <v>86.391608390000002</v>
      </c>
      <c r="G14" s="107"/>
      <c r="H14" s="5"/>
    </row>
    <row r="15" spans="1:8" ht="30.2" customHeight="1" x14ac:dyDescent="0.25">
      <c r="A15" s="64" t="s">
        <v>1629</v>
      </c>
      <c r="B15" s="4" t="str">
        <f>VLOOKUP($A15,NTInfo!$A:$C,2,FALSE)</f>
        <v>Brukarbedömning särskilt boende äldreomsorg - hälsotillstånd, andel (%)</v>
      </c>
      <c r="C15" s="8">
        <f>HLOOKUP($A15,Data!$D:$VG,Startsida!$D$12,FALSE)</f>
        <v>35</v>
      </c>
      <c r="D15" s="6">
        <f>HLOOKUP($A15,Data!$D:$VG,Startsida!$D$13,FALSE)</f>
        <v>30.428571420000001</v>
      </c>
      <c r="E15" s="6">
        <f>HLOOKUP($A15,Data!$D:$VG,Startsida!$D$14,FALSE)</f>
        <v>29.375</v>
      </c>
      <c r="F15" s="6">
        <f>HLOOKUP($A15,Data!$D:$VG,Startsida!$D$15,FALSE)</f>
        <v>29.800699300000002</v>
      </c>
      <c r="G15" s="107"/>
      <c r="H15" s="5"/>
    </row>
    <row r="16" spans="1:8" ht="30.2" customHeight="1" x14ac:dyDescent="0.25">
      <c r="A16" s="64" t="s">
        <v>1631</v>
      </c>
      <c r="B16" s="4" t="str">
        <f>VLOOKUP($A16,NTInfo!$A:$C,2,FALSE)</f>
        <v>Brukarbedömning särskilt boende äldreomsorg -  helhetssyn, andel (%)</v>
      </c>
      <c r="C16" s="8">
        <f>HLOOKUP($A16,Data!$D:$VG,Startsida!$D$12,FALSE)</f>
        <v>67</v>
      </c>
      <c r="D16" s="6">
        <f>HLOOKUP($A16,Data!$D:$VG,Startsida!$D$13,FALSE)</f>
        <v>79.857142850000002</v>
      </c>
      <c r="E16" s="6">
        <f>HLOOKUP($A16,Data!$D:$VG,Startsida!$D$14,FALSE)</f>
        <v>79.875</v>
      </c>
      <c r="F16" s="6">
        <f>HLOOKUP($A16,Data!$D:$VG,Startsida!$D$15,FALSE)</f>
        <v>76.916083909999998</v>
      </c>
      <c r="G16" s="107"/>
      <c r="H16" s="5"/>
    </row>
    <row r="17" spans="1:13" ht="195" x14ac:dyDescent="0.25">
      <c r="A17" s="64"/>
      <c r="B17" s="86" t="s">
        <v>974</v>
      </c>
    </row>
    <row r="18" spans="1:13" ht="30.2" customHeight="1" x14ac:dyDescent="0.25">
      <c r="A18" s="64"/>
      <c r="B18" s="25" t="s">
        <v>868</v>
      </c>
      <c r="C18" s="26"/>
      <c r="D18" s="26"/>
      <c r="E18" s="26"/>
      <c r="F18" s="26"/>
    </row>
    <row r="19" spans="1:13" ht="32.450000000000003" customHeight="1" x14ac:dyDescent="0.25">
      <c r="A19" s="83"/>
      <c r="B19" s="22" t="s">
        <v>646</v>
      </c>
      <c r="C19" s="50" t="s">
        <v>666</v>
      </c>
      <c r="D19" s="50" t="s">
        <v>658</v>
      </c>
      <c r="E19" s="50" t="s">
        <v>659</v>
      </c>
      <c r="F19" s="50" t="s">
        <v>693</v>
      </c>
    </row>
    <row r="20" spans="1:13" ht="30.2" customHeight="1" x14ac:dyDescent="0.25">
      <c r="A20" s="64"/>
      <c r="B20" s="21" t="s">
        <v>647</v>
      </c>
      <c r="C20" s="27">
        <v>5400</v>
      </c>
      <c r="D20" s="27">
        <v>4380</v>
      </c>
      <c r="E20" s="27">
        <f>(C20/D20)*1000</f>
        <v>1232.8767123287671</v>
      </c>
      <c r="F20" s="27">
        <v>87</v>
      </c>
    </row>
    <row r="21" spans="1:13" ht="30.2" customHeight="1" x14ac:dyDescent="0.25">
      <c r="A21" s="83"/>
      <c r="B21" s="21" t="s">
        <v>648</v>
      </c>
      <c r="C21" s="27">
        <v>12100</v>
      </c>
      <c r="D21" s="27">
        <v>8030</v>
      </c>
      <c r="E21" s="27">
        <f t="shared" ref="E21:E28" si="0">(C21/D21)*1000</f>
        <v>1506.8493150684931</v>
      </c>
      <c r="F21" s="27">
        <v>82</v>
      </c>
    </row>
    <row r="22" spans="1:13" ht="30.2" customHeight="1" x14ac:dyDescent="0.25">
      <c r="A22" s="64"/>
      <c r="B22" s="21" t="s">
        <v>649</v>
      </c>
      <c r="C22" s="27">
        <v>39600</v>
      </c>
      <c r="D22" s="27">
        <v>12045</v>
      </c>
      <c r="E22" s="27">
        <f t="shared" si="0"/>
        <v>3287.6712328767121</v>
      </c>
      <c r="F22" s="27">
        <v>92</v>
      </c>
    </row>
    <row r="23" spans="1:13" ht="30.2" customHeight="1" x14ac:dyDescent="0.25">
      <c r="A23" s="64"/>
      <c r="B23" s="21" t="s">
        <v>650</v>
      </c>
      <c r="C23" s="27">
        <v>15525</v>
      </c>
      <c r="D23" s="27">
        <v>8395</v>
      </c>
      <c r="E23" s="27">
        <f t="shared" si="0"/>
        <v>1849.3150684931506</v>
      </c>
      <c r="F23" s="27">
        <v>88</v>
      </c>
    </row>
    <row r="24" spans="1:13" ht="30.2" customHeight="1" x14ac:dyDescent="0.25">
      <c r="A24" s="64"/>
      <c r="B24" s="21" t="s">
        <v>651</v>
      </c>
      <c r="C24" s="27">
        <v>6160</v>
      </c>
      <c r="D24" s="27">
        <v>5110</v>
      </c>
      <c r="E24" s="27">
        <f t="shared" si="0"/>
        <v>1205.4794520547944</v>
      </c>
      <c r="F24" s="27">
        <v>90</v>
      </c>
    </row>
    <row r="25" spans="1:13" ht="30.2" customHeight="1" x14ac:dyDescent="0.25">
      <c r="A25" s="82"/>
      <c r="B25" s="21" t="s">
        <v>652</v>
      </c>
      <c r="C25" s="27">
        <v>27440</v>
      </c>
      <c r="D25" s="27">
        <v>10220</v>
      </c>
      <c r="E25" s="27">
        <f t="shared" si="0"/>
        <v>2684.9315068493152</v>
      </c>
      <c r="F25" s="27">
        <v>96</v>
      </c>
    </row>
    <row r="26" spans="1:13" ht="30.2" customHeight="1" x14ac:dyDescent="0.25">
      <c r="A26" s="64"/>
      <c r="B26" s="21" t="s">
        <v>653</v>
      </c>
      <c r="C26" s="27">
        <v>14300</v>
      </c>
      <c r="D26" s="27">
        <v>4015</v>
      </c>
      <c r="E26" s="27">
        <f t="shared" si="0"/>
        <v>3561.6438356164385</v>
      </c>
      <c r="F26" s="27">
        <v>100</v>
      </c>
    </row>
    <row r="27" spans="1:13" ht="30.2" customHeight="1" x14ac:dyDescent="0.25">
      <c r="A27" s="82"/>
      <c r="B27" s="21" t="s">
        <v>654</v>
      </c>
      <c r="C27" s="27">
        <v>7110</v>
      </c>
      <c r="D27" s="27">
        <v>3285</v>
      </c>
      <c r="E27" s="27">
        <f t="shared" si="0"/>
        <v>2164.3835616438359</v>
      </c>
      <c r="F27" s="27">
        <v>80</v>
      </c>
    </row>
    <row r="28" spans="1:13" ht="30.2" customHeight="1" x14ac:dyDescent="0.25">
      <c r="A28" s="82"/>
      <c r="B28" s="21" t="s">
        <v>655</v>
      </c>
      <c r="C28" s="27">
        <v>9840</v>
      </c>
      <c r="D28" s="27">
        <v>4380</v>
      </c>
      <c r="E28" s="27">
        <f t="shared" si="0"/>
        <v>2246.5753424657537</v>
      </c>
      <c r="F28" s="27">
        <v>89</v>
      </c>
    </row>
    <row r="29" spans="1:13" ht="30.2" customHeight="1" x14ac:dyDescent="0.25">
      <c r="A29" s="82"/>
      <c r="B29" s="21"/>
      <c r="C29" s="28"/>
      <c r="D29" s="28"/>
      <c r="E29" s="28"/>
      <c r="F29" s="28"/>
    </row>
    <row r="30" spans="1:13" ht="30.2" customHeight="1" x14ac:dyDescent="0.25">
      <c r="A30" s="64"/>
      <c r="B30" s="21"/>
      <c r="C30" s="28"/>
      <c r="D30" s="28"/>
      <c r="E30" s="28"/>
      <c r="F30" s="28"/>
    </row>
    <row r="31" spans="1:13" ht="30.2" customHeight="1" x14ac:dyDescent="0.25">
      <c r="A31" s="64"/>
      <c r="B31" s="21"/>
      <c r="C31" s="28"/>
      <c r="D31" s="28"/>
      <c r="E31" s="28"/>
      <c r="F31" s="28"/>
    </row>
    <row r="32" spans="1:13" ht="30.2" customHeight="1" x14ac:dyDescent="0.25">
      <c r="A32" s="64"/>
      <c r="B32" s="72" t="s">
        <v>951</v>
      </c>
      <c r="C32" s="72" t="s">
        <v>968</v>
      </c>
      <c r="D32" s="3"/>
      <c r="E32" s="3"/>
      <c r="F32" s="3"/>
      <c r="M32" s="1"/>
    </row>
    <row r="33" spans="1:13" ht="30.2" customHeight="1" x14ac:dyDescent="0.25">
      <c r="A33" s="64" t="s">
        <v>951</v>
      </c>
      <c r="B33" s="3"/>
      <c r="C33" s="3"/>
      <c r="D33" s="3"/>
      <c r="E33" s="3"/>
      <c r="F33" s="3"/>
      <c r="M33" s="1"/>
    </row>
    <row r="34" spans="1:13" ht="30.2" customHeight="1" x14ac:dyDescent="0.25">
      <c r="A34" s="64"/>
      <c r="B34" s="3"/>
      <c r="D34" s="3"/>
      <c r="E34" s="3"/>
      <c r="F34" s="3"/>
      <c r="M34" s="1"/>
    </row>
    <row r="35" spans="1:13" ht="30.2" customHeight="1" x14ac:dyDescent="0.25">
      <c r="A35" s="64"/>
      <c r="B35" s="3"/>
      <c r="C35" s="3"/>
      <c r="D35" s="3"/>
      <c r="E35" s="3"/>
      <c r="F35" s="3"/>
      <c r="M35" s="1"/>
    </row>
    <row r="36" spans="1:13" ht="30.2" customHeight="1" x14ac:dyDescent="0.25">
      <c r="A36" s="64"/>
      <c r="B36" s="3"/>
      <c r="C36" s="3"/>
      <c r="D36" s="3"/>
      <c r="E36" s="3"/>
      <c r="F36" s="3"/>
      <c r="M36" s="1"/>
    </row>
    <row r="37" spans="1:13" ht="30.2" customHeight="1" x14ac:dyDescent="0.25">
      <c r="A37" s="64"/>
      <c r="B37" s="3"/>
      <c r="C37" s="3"/>
      <c r="D37" s="3"/>
      <c r="E37" s="3"/>
      <c r="F37" s="3"/>
      <c r="M37" s="1"/>
    </row>
    <row r="38" spans="1:13" ht="30.2" customHeight="1" x14ac:dyDescent="0.25">
      <c r="A38" s="83"/>
      <c r="B38" s="3"/>
      <c r="C38" s="3"/>
      <c r="D38" s="3"/>
      <c r="E38" s="3"/>
      <c r="F38" s="3"/>
      <c r="M38" s="1"/>
    </row>
    <row r="39" spans="1:13" ht="30.2" customHeight="1" x14ac:dyDescent="0.25">
      <c r="A39" s="64"/>
      <c r="B39" s="3"/>
      <c r="C39" s="3"/>
      <c r="D39" s="3"/>
      <c r="E39" s="3"/>
      <c r="F39" s="3"/>
      <c r="M39" s="1"/>
    </row>
    <row r="40" spans="1:13" ht="30.2" customHeight="1" x14ac:dyDescent="0.25">
      <c r="A40" s="64"/>
      <c r="B40" s="3"/>
      <c r="C40" s="3"/>
      <c r="D40" s="3"/>
      <c r="E40" s="3"/>
      <c r="F40" s="3"/>
      <c r="M40" s="1"/>
    </row>
    <row r="41" spans="1:13" ht="30.2" customHeight="1" x14ac:dyDescent="0.25">
      <c r="A41" s="80"/>
      <c r="B41" s="3"/>
      <c r="C41" s="3"/>
      <c r="D41" s="3"/>
      <c r="E41" s="3"/>
      <c r="F41" s="3"/>
      <c r="M41" s="1"/>
    </row>
    <row r="42" spans="1:13" ht="30.2" customHeight="1" x14ac:dyDescent="0.25">
      <c r="A42" s="80"/>
      <c r="B42"/>
    </row>
    <row r="43" spans="1:13" ht="30.2" customHeight="1" x14ac:dyDescent="0.25">
      <c r="A43" s="80"/>
      <c r="B43"/>
    </row>
    <row r="44" spans="1:13" ht="30.2" customHeight="1" x14ac:dyDescent="0.25">
      <c r="A44" s="80"/>
      <c r="B44"/>
    </row>
    <row r="45" spans="1:13" ht="30.2" customHeight="1" x14ac:dyDescent="0.25">
      <c r="A45" s="80"/>
      <c r="B45"/>
    </row>
    <row r="46" spans="1:13" ht="30.2" customHeight="1" x14ac:dyDescent="0.25">
      <c r="B46"/>
    </row>
    <row r="47" spans="1:13" ht="30.2" customHeight="1" x14ac:dyDescent="0.25">
      <c r="B47"/>
    </row>
    <row r="48" spans="1:13" ht="30.2" customHeight="1" x14ac:dyDescent="0.25">
      <c r="B48"/>
    </row>
    <row r="49" spans="2:2" ht="30.2" customHeight="1" x14ac:dyDescent="0.25">
      <c r="B49"/>
    </row>
    <row r="50" spans="2:2" ht="30.2" customHeight="1" x14ac:dyDescent="0.25">
      <c r="B50"/>
    </row>
    <row r="51" spans="2:2" ht="30.2" customHeight="1" x14ac:dyDescent="0.25">
      <c r="B51"/>
    </row>
    <row r="52" spans="2:2" ht="30.2" customHeight="1" x14ac:dyDescent="0.25">
      <c r="B52"/>
    </row>
    <row r="53" spans="2:2" ht="30.2" customHeight="1" x14ac:dyDescent="0.25">
      <c r="B53"/>
    </row>
    <row r="54" spans="2:2" ht="30.2" customHeight="1" x14ac:dyDescent="0.25">
      <c r="B54"/>
    </row>
    <row r="55" spans="2:2" ht="30.2" customHeight="1" x14ac:dyDescent="0.25">
      <c r="B55"/>
    </row>
    <row r="60" spans="2:2" ht="30.2" customHeight="1" x14ac:dyDescent="0.25">
      <c r="B60"/>
    </row>
    <row r="61" spans="2:2" ht="30.2" customHeight="1" x14ac:dyDescent="0.25">
      <c r="B61"/>
    </row>
    <row r="62" spans="2:2" ht="30.2" customHeight="1" x14ac:dyDescent="0.25">
      <c r="B62"/>
    </row>
    <row r="63" spans="2:2" ht="30.2" customHeight="1" x14ac:dyDescent="0.25">
      <c r="B63"/>
    </row>
    <row r="64" spans="2:2" ht="30.2" customHeight="1" x14ac:dyDescent="0.25">
      <c r="B64"/>
    </row>
    <row r="65" spans="2:2" ht="30.2" customHeight="1" x14ac:dyDescent="0.25">
      <c r="B65"/>
    </row>
    <row r="66" spans="2:2" ht="30.2" customHeight="1" x14ac:dyDescent="0.25">
      <c r="B66"/>
    </row>
    <row r="67" spans="2:2" ht="30.2" customHeight="1" x14ac:dyDescent="0.25">
      <c r="B67"/>
    </row>
    <row r="68" spans="2:2" ht="30.2" customHeight="1" x14ac:dyDescent="0.25">
      <c r="B68"/>
    </row>
    <row r="69" spans="2:2" ht="30.2" customHeight="1" x14ac:dyDescent="0.25">
      <c r="B69"/>
    </row>
    <row r="70" spans="2:2" ht="30.2" customHeight="1" x14ac:dyDescent="0.25">
      <c r="B70"/>
    </row>
    <row r="71" spans="2:2" ht="30.2" customHeight="1" x14ac:dyDescent="0.25">
      <c r="B71"/>
    </row>
    <row r="72" spans="2:2" ht="30.2" customHeight="1" x14ac:dyDescent="0.25">
      <c r="B72"/>
    </row>
    <row r="73" spans="2:2" ht="30.2" customHeight="1" x14ac:dyDescent="0.25">
      <c r="B73"/>
    </row>
    <row r="74" spans="2:2" ht="30.2" customHeight="1" x14ac:dyDescent="0.25">
      <c r="B74"/>
    </row>
    <row r="75" spans="2:2" ht="30.2" customHeight="1" x14ac:dyDescent="0.25">
      <c r="B75"/>
    </row>
    <row r="76" spans="2:2" ht="30.2" customHeight="1" x14ac:dyDescent="0.25">
      <c r="B76"/>
    </row>
    <row r="77" spans="2:2" ht="30.2" customHeight="1" x14ac:dyDescent="0.25">
      <c r="B77"/>
    </row>
    <row r="78" spans="2:2" ht="30.2" customHeight="1" x14ac:dyDescent="0.25">
      <c r="B78"/>
    </row>
    <row r="79" spans="2:2" ht="30.2" customHeight="1" x14ac:dyDescent="0.25">
      <c r="B79"/>
    </row>
    <row r="80" spans="2:2" ht="30.2" customHeight="1" x14ac:dyDescent="0.25">
      <c r="B80"/>
    </row>
    <row r="81" spans="2:2" ht="30.2" customHeight="1" x14ac:dyDescent="0.25">
      <c r="B81"/>
    </row>
    <row r="82" spans="2:2" ht="30.2" customHeight="1" x14ac:dyDescent="0.25">
      <c r="B82"/>
    </row>
    <row r="83" spans="2:2" ht="30.2" customHeight="1" x14ac:dyDescent="0.25">
      <c r="B83"/>
    </row>
    <row r="84" spans="2:2" ht="30.2" customHeight="1" x14ac:dyDescent="0.25">
      <c r="B84"/>
    </row>
    <row r="85" spans="2:2" ht="30.2" customHeight="1" x14ac:dyDescent="0.25">
      <c r="B85"/>
    </row>
    <row r="86" spans="2:2" ht="30.2" customHeight="1" x14ac:dyDescent="0.25">
      <c r="B86"/>
    </row>
    <row r="87" spans="2:2" ht="30.2" customHeight="1" x14ac:dyDescent="0.25">
      <c r="B87"/>
    </row>
    <row r="88" spans="2:2" ht="30.2" customHeight="1" x14ac:dyDescent="0.25">
      <c r="B88"/>
    </row>
    <row r="89" spans="2:2" ht="30.2" customHeight="1" x14ac:dyDescent="0.25">
      <c r="B89"/>
    </row>
    <row r="90" spans="2:2" ht="30.2" customHeight="1" x14ac:dyDescent="0.25">
      <c r="B90"/>
    </row>
    <row r="91" spans="2:2" ht="30.2" customHeight="1" x14ac:dyDescent="0.25">
      <c r="B91"/>
    </row>
    <row r="92" spans="2:2" ht="30.2" customHeight="1" x14ac:dyDescent="0.25">
      <c r="B92"/>
    </row>
    <row r="93" spans="2:2" ht="30.2" customHeight="1" x14ac:dyDescent="0.25">
      <c r="B93"/>
    </row>
    <row r="94" spans="2:2" ht="30.2" customHeight="1" x14ac:dyDescent="0.25">
      <c r="B94"/>
    </row>
    <row r="95" spans="2:2" ht="30.2" customHeight="1" x14ac:dyDescent="0.25">
      <c r="B95"/>
    </row>
    <row r="96" spans="2:2" ht="30.2" customHeight="1" x14ac:dyDescent="0.25">
      <c r="B96"/>
    </row>
    <row r="97" spans="2:2" ht="30.2" customHeight="1" x14ac:dyDescent="0.25">
      <c r="B97"/>
    </row>
    <row r="98" spans="2:2" ht="30.2" customHeight="1" x14ac:dyDescent="0.25">
      <c r="B98"/>
    </row>
    <row r="99" spans="2:2" ht="30.2" customHeight="1" x14ac:dyDescent="0.25">
      <c r="B99"/>
    </row>
    <row r="100" spans="2:2" ht="30.2" customHeight="1" x14ac:dyDescent="0.25">
      <c r="B100"/>
    </row>
    <row r="101" spans="2:2" ht="30.2" customHeight="1" x14ac:dyDescent="0.25">
      <c r="B101"/>
    </row>
    <row r="102" spans="2:2" ht="30.2" customHeight="1" x14ac:dyDescent="0.25">
      <c r="B102"/>
    </row>
    <row r="103" spans="2:2" ht="30.2" customHeight="1" x14ac:dyDescent="0.25">
      <c r="B103"/>
    </row>
    <row r="104" spans="2:2" ht="30.2" customHeight="1" x14ac:dyDescent="0.25">
      <c r="B104"/>
    </row>
    <row r="105" spans="2:2" ht="30.2" customHeight="1" x14ac:dyDescent="0.25">
      <c r="B105"/>
    </row>
    <row r="106" spans="2:2" ht="30.2" customHeight="1" x14ac:dyDescent="0.25">
      <c r="B106"/>
    </row>
    <row r="107" spans="2:2" ht="30.2" customHeight="1" x14ac:dyDescent="0.25">
      <c r="B107"/>
    </row>
    <row r="108" spans="2:2" ht="30.2" customHeight="1" x14ac:dyDescent="0.25">
      <c r="B108"/>
    </row>
    <row r="109" spans="2:2" ht="30.2" customHeight="1" x14ac:dyDescent="0.25">
      <c r="B109"/>
    </row>
    <row r="110" spans="2:2" ht="30.2" customHeight="1" x14ac:dyDescent="0.25">
      <c r="B110"/>
    </row>
    <row r="111" spans="2:2" ht="30.2" customHeight="1" x14ac:dyDescent="0.25">
      <c r="B111"/>
    </row>
    <row r="112" spans="2:2" ht="30.2" customHeight="1" x14ac:dyDescent="0.25">
      <c r="B112"/>
    </row>
    <row r="113" spans="2:2" ht="30.2" customHeight="1" x14ac:dyDescent="0.25">
      <c r="B113"/>
    </row>
    <row r="114" spans="2:2" ht="30.2" customHeight="1" x14ac:dyDescent="0.25">
      <c r="B114"/>
    </row>
    <row r="115" spans="2:2" ht="30.2" customHeight="1" x14ac:dyDescent="0.25">
      <c r="B115"/>
    </row>
    <row r="116" spans="2:2" ht="30.2" customHeight="1" x14ac:dyDescent="0.25">
      <c r="B116"/>
    </row>
    <row r="117" spans="2:2" ht="30.2" customHeight="1" x14ac:dyDescent="0.25">
      <c r="B117"/>
    </row>
    <row r="118" spans="2:2" ht="30.2" customHeight="1" x14ac:dyDescent="0.25">
      <c r="B118"/>
    </row>
    <row r="119" spans="2:2" ht="30.2" customHeight="1" x14ac:dyDescent="0.25">
      <c r="B119"/>
    </row>
    <row r="120" spans="2:2" ht="30.2" customHeight="1" x14ac:dyDescent="0.25">
      <c r="B120"/>
    </row>
    <row r="121" spans="2:2" ht="30.2" customHeight="1" x14ac:dyDescent="0.25">
      <c r="B121"/>
    </row>
    <row r="122" spans="2:2" ht="30.2" customHeight="1" x14ac:dyDescent="0.25">
      <c r="B122"/>
    </row>
    <row r="123" spans="2:2" ht="30.2" customHeight="1" x14ac:dyDescent="0.25">
      <c r="B123"/>
    </row>
    <row r="124" spans="2:2" ht="30.2" customHeight="1" x14ac:dyDescent="0.25">
      <c r="B124"/>
    </row>
    <row r="125" spans="2:2" ht="30.2" customHeight="1" x14ac:dyDescent="0.25">
      <c r="B125"/>
    </row>
    <row r="126" spans="2:2" ht="30.2" customHeight="1" x14ac:dyDescent="0.25">
      <c r="B126"/>
    </row>
    <row r="127" spans="2:2" ht="30.2" customHeight="1" x14ac:dyDescent="0.25">
      <c r="B127"/>
    </row>
    <row r="128" spans="2:2" ht="30.2" customHeight="1" x14ac:dyDescent="0.25">
      <c r="B128"/>
    </row>
    <row r="129" spans="2:2" ht="30.2" customHeight="1" x14ac:dyDescent="0.25">
      <c r="B129"/>
    </row>
    <row r="130" spans="2:2" ht="30.2" customHeight="1" x14ac:dyDescent="0.25">
      <c r="B130"/>
    </row>
    <row r="131" spans="2:2" ht="30.2" customHeight="1" x14ac:dyDescent="0.25">
      <c r="B131"/>
    </row>
    <row r="132" spans="2:2" ht="30.2" customHeight="1" x14ac:dyDescent="0.25">
      <c r="B132"/>
    </row>
    <row r="133" spans="2:2" ht="30.2" customHeight="1" x14ac:dyDescent="0.25">
      <c r="B133"/>
    </row>
    <row r="134" spans="2:2" ht="30.2" customHeight="1" x14ac:dyDescent="0.25">
      <c r="B134"/>
    </row>
    <row r="135" spans="2:2" ht="30.2" customHeight="1" x14ac:dyDescent="0.25">
      <c r="B135"/>
    </row>
    <row r="136" spans="2:2" ht="30.2" customHeight="1" x14ac:dyDescent="0.25">
      <c r="B136"/>
    </row>
    <row r="137" spans="2:2" ht="30.2" customHeight="1" x14ac:dyDescent="0.25">
      <c r="B137"/>
    </row>
    <row r="138" spans="2:2" ht="30.2" customHeight="1" x14ac:dyDescent="0.25">
      <c r="B138"/>
    </row>
    <row r="139" spans="2:2" ht="30.2" customHeight="1" x14ac:dyDescent="0.25">
      <c r="B139"/>
    </row>
    <row r="140" spans="2:2" ht="30.2" customHeight="1" x14ac:dyDescent="0.25">
      <c r="B140"/>
    </row>
    <row r="141" spans="2:2" ht="30.2" customHeight="1" x14ac:dyDescent="0.25">
      <c r="B141"/>
    </row>
    <row r="142" spans="2:2" ht="30.2" customHeight="1" x14ac:dyDescent="0.25">
      <c r="B142"/>
    </row>
    <row r="143" spans="2:2" ht="30.2" customHeight="1" x14ac:dyDescent="0.25">
      <c r="B143"/>
    </row>
    <row r="144" spans="2:2" ht="30.2" customHeight="1" x14ac:dyDescent="0.25">
      <c r="B144"/>
    </row>
    <row r="145" spans="2:2" ht="30.2" customHeight="1" x14ac:dyDescent="0.25">
      <c r="B145"/>
    </row>
    <row r="146" spans="2:2" ht="30.2" customHeight="1" x14ac:dyDescent="0.25">
      <c r="B146"/>
    </row>
    <row r="147" spans="2:2" ht="30.2" customHeight="1" x14ac:dyDescent="0.25">
      <c r="B147"/>
    </row>
    <row r="148" spans="2:2" ht="30.2" customHeight="1" x14ac:dyDescent="0.25">
      <c r="B148"/>
    </row>
    <row r="149" spans="2:2" ht="30.2" customHeight="1" x14ac:dyDescent="0.25">
      <c r="B149"/>
    </row>
    <row r="150" spans="2:2" ht="30.2" customHeight="1" x14ac:dyDescent="0.25">
      <c r="B150"/>
    </row>
    <row r="151" spans="2:2" ht="30.2" customHeight="1" x14ac:dyDescent="0.25">
      <c r="B151"/>
    </row>
    <row r="152" spans="2:2" ht="30.2" customHeight="1" x14ac:dyDescent="0.25">
      <c r="B152"/>
    </row>
    <row r="153" spans="2:2" ht="30.2" customHeight="1" x14ac:dyDescent="0.25">
      <c r="B153"/>
    </row>
    <row r="154" spans="2:2" ht="30.2" customHeight="1" x14ac:dyDescent="0.25">
      <c r="B154"/>
    </row>
    <row r="155" spans="2:2" ht="30.2" customHeight="1" x14ac:dyDescent="0.25">
      <c r="B155"/>
    </row>
    <row r="156" spans="2:2" ht="30.2" customHeight="1" x14ac:dyDescent="0.25">
      <c r="B156"/>
    </row>
    <row r="157" spans="2:2" ht="30.2" customHeight="1" x14ac:dyDescent="0.25">
      <c r="B157"/>
    </row>
    <row r="158" spans="2:2" ht="30.2" customHeight="1" x14ac:dyDescent="0.25">
      <c r="B158"/>
    </row>
    <row r="159" spans="2:2" ht="30.2" customHeight="1" x14ac:dyDescent="0.25">
      <c r="B159"/>
    </row>
    <row r="160" spans="2:2" ht="30.2" customHeight="1" x14ac:dyDescent="0.25">
      <c r="B160"/>
    </row>
    <row r="161" spans="2:2" ht="30.2" customHeight="1" x14ac:dyDescent="0.25">
      <c r="B161"/>
    </row>
    <row r="162" spans="2:2" ht="30.2" customHeight="1" x14ac:dyDescent="0.25">
      <c r="B162"/>
    </row>
    <row r="163" spans="2:2" ht="30.2" customHeight="1" x14ac:dyDescent="0.25">
      <c r="B163"/>
    </row>
    <row r="164" spans="2:2" ht="30.2" customHeight="1" x14ac:dyDescent="0.25">
      <c r="B164"/>
    </row>
    <row r="165" spans="2:2" ht="30.2" customHeight="1" x14ac:dyDescent="0.25">
      <c r="B165"/>
    </row>
    <row r="166" spans="2:2" ht="30.2" customHeight="1" x14ac:dyDescent="0.25">
      <c r="B166"/>
    </row>
    <row r="167" spans="2:2" ht="30.2" customHeight="1" x14ac:dyDescent="0.25">
      <c r="B167"/>
    </row>
    <row r="168" spans="2:2" ht="30.2" customHeight="1" x14ac:dyDescent="0.25">
      <c r="B168"/>
    </row>
    <row r="169" spans="2:2" ht="30.2" customHeight="1" x14ac:dyDescent="0.25">
      <c r="B169"/>
    </row>
    <row r="170" spans="2:2" ht="30.2" customHeight="1" x14ac:dyDescent="0.25">
      <c r="B170"/>
    </row>
    <row r="171" spans="2:2" ht="30.2" customHeight="1" x14ac:dyDescent="0.25">
      <c r="B171"/>
    </row>
    <row r="172" spans="2:2" ht="30.2" customHeight="1" x14ac:dyDescent="0.25">
      <c r="B172"/>
    </row>
    <row r="173" spans="2:2" ht="30.2" customHeight="1" x14ac:dyDescent="0.25">
      <c r="B173"/>
    </row>
    <row r="174" spans="2:2" ht="30.2" customHeight="1" x14ac:dyDescent="0.25">
      <c r="B174"/>
    </row>
    <row r="175" spans="2:2" ht="30.2" customHeight="1" x14ac:dyDescent="0.25">
      <c r="B175"/>
    </row>
    <row r="176" spans="2:2" ht="30.2" customHeight="1" x14ac:dyDescent="0.25">
      <c r="B176"/>
    </row>
    <row r="177" spans="2:2" ht="30.2" customHeight="1" x14ac:dyDescent="0.25">
      <c r="B177"/>
    </row>
    <row r="178" spans="2:2" ht="30.2" customHeight="1" x14ac:dyDescent="0.25">
      <c r="B178"/>
    </row>
    <row r="179" spans="2:2" ht="30.2" customHeight="1" x14ac:dyDescent="0.25">
      <c r="B179"/>
    </row>
    <row r="180" spans="2:2" ht="30.2" customHeight="1" x14ac:dyDescent="0.25">
      <c r="B180"/>
    </row>
    <row r="181" spans="2:2" ht="30.2" customHeight="1" x14ac:dyDescent="0.25">
      <c r="B181"/>
    </row>
    <row r="182" spans="2:2" ht="30.2" customHeight="1" x14ac:dyDescent="0.25">
      <c r="B182"/>
    </row>
    <row r="183" spans="2:2" ht="30.2" customHeight="1" x14ac:dyDescent="0.25">
      <c r="B183"/>
    </row>
    <row r="184" spans="2:2" ht="30.2" customHeight="1" x14ac:dyDescent="0.25">
      <c r="B184"/>
    </row>
    <row r="185" spans="2:2" ht="30.2" customHeight="1" x14ac:dyDescent="0.25">
      <c r="B185"/>
    </row>
    <row r="186" spans="2:2" ht="30.2" customHeight="1" x14ac:dyDescent="0.25">
      <c r="B186"/>
    </row>
    <row r="187" spans="2:2" ht="30.2" customHeight="1" x14ac:dyDescent="0.25">
      <c r="B187"/>
    </row>
    <row r="188" spans="2:2" ht="30.2" customHeight="1" x14ac:dyDescent="0.25">
      <c r="B188"/>
    </row>
    <row r="189" spans="2:2" ht="30.2" customHeight="1" x14ac:dyDescent="0.25">
      <c r="B189"/>
    </row>
    <row r="190" spans="2:2" ht="30.2" customHeight="1" x14ac:dyDescent="0.25">
      <c r="B190"/>
    </row>
    <row r="191" spans="2:2" ht="30.2" customHeight="1" x14ac:dyDescent="0.25">
      <c r="B191"/>
    </row>
    <row r="192" spans="2:2" ht="30.2" customHeight="1" x14ac:dyDescent="0.25">
      <c r="B192"/>
    </row>
    <row r="193" spans="2:2" ht="30.2" customHeight="1" x14ac:dyDescent="0.25">
      <c r="B193"/>
    </row>
    <row r="194" spans="2:2" ht="30.2" customHeight="1" x14ac:dyDescent="0.25">
      <c r="B194"/>
    </row>
    <row r="195" spans="2:2" ht="30.2" customHeight="1" x14ac:dyDescent="0.25">
      <c r="B195"/>
    </row>
    <row r="196" spans="2:2" ht="30.2" customHeight="1" x14ac:dyDescent="0.25">
      <c r="B196"/>
    </row>
    <row r="197" spans="2:2" ht="30.2" customHeight="1" x14ac:dyDescent="0.25">
      <c r="B197"/>
    </row>
    <row r="198" spans="2:2" ht="30.2" customHeight="1" x14ac:dyDescent="0.25">
      <c r="B198"/>
    </row>
    <row r="199" spans="2:2" ht="30.2" customHeight="1" x14ac:dyDescent="0.25">
      <c r="B199"/>
    </row>
    <row r="200" spans="2:2" ht="30.2" customHeight="1" x14ac:dyDescent="0.25">
      <c r="B200"/>
    </row>
    <row r="201" spans="2:2" ht="30.2" customHeight="1" x14ac:dyDescent="0.25">
      <c r="B201"/>
    </row>
    <row r="202" spans="2:2" ht="30.2" customHeight="1" x14ac:dyDescent="0.25">
      <c r="B202"/>
    </row>
    <row r="203" spans="2:2" ht="30.2" customHeight="1" x14ac:dyDescent="0.25">
      <c r="B203"/>
    </row>
    <row r="204" spans="2:2" ht="30.2" customHeight="1" x14ac:dyDescent="0.25">
      <c r="B204"/>
    </row>
    <row r="205" spans="2:2" ht="30.2" customHeight="1" x14ac:dyDescent="0.25">
      <c r="B205"/>
    </row>
    <row r="206" spans="2:2" ht="30.2" customHeight="1" x14ac:dyDescent="0.25">
      <c r="B206"/>
    </row>
    <row r="207" spans="2:2" ht="30.2" customHeight="1" x14ac:dyDescent="0.25">
      <c r="B207"/>
    </row>
    <row r="208" spans="2:2" ht="30.2" customHeight="1" x14ac:dyDescent="0.25">
      <c r="B208"/>
    </row>
    <row r="209" spans="2:2" ht="30.2" customHeight="1" x14ac:dyDescent="0.25">
      <c r="B209"/>
    </row>
    <row r="210" spans="2:2" ht="30.2" customHeight="1" x14ac:dyDescent="0.25">
      <c r="B210"/>
    </row>
    <row r="211" spans="2:2" ht="30.2" customHeight="1" x14ac:dyDescent="0.25">
      <c r="B211"/>
    </row>
    <row r="212" spans="2:2" ht="30.2" customHeight="1" x14ac:dyDescent="0.25">
      <c r="B212"/>
    </row>
    <row r="213" spans="2:2" ht="30.2" customHeight="1" x14ac:dyDescent="0.25">
      <c r="B213"/>
    </row>
    <row r="214" spans="2:2" ht="30.2" customHeight="1" x14ac:dyDescent="0.25">
      <c r="B214"/>
    </row>
    <row r="215" spans="2:2" ht="30.2" customHeight="1" x14ac:dyDescent="0.25">
      <c r="B215"/>
    </row>
    <row r="216" spans="2:2" ht="30.2" customHeight="1" x14ac:dyDescent="0.25">
      <c r="B216"/>
    </row>
    <row r="217" spans="2:2" ht="30.2" customHeight="1" x14ac:dyDescent="0.25">
      <c r="B217"/>
    </row>
    <row r="218" spans="2:2" ht="30.2" customHeight="1" x14ac:dyDescent="0.25">
      <c r="B218"/>
    </row>
    <row r="219" spans="2:2" ht="30.2" customHeight="1" x14ac:dyDescent="0.25">
      <c r="B219"/>
    </row>
    <row r="220" spans="2:2" ht="30.2" customHeight="1" x14ac:dyDescent="0.25">
      <c r="B220"/>
    </row>
    <row r="221" spans="2:2" ht="30.2" customHeight="1" x14ac:dyDescent="0.25">
      <c r="B221"/>
    </row>
    <row r="222" spans="2:2" ht="30.2" customHeight="1" x14ac:dyDescent="0.25">
      <c r="B222"/>
    </row>
    <row r="223" spans="2:2" ht="30.2" customHeight="1" x14ac:dyDescent="0.25">
      <c r="B223"/>
    </row>
    <row r="224" spans="2:2" ht="30.2" customHeight="1" x14ac:dyDescent="0.25">
      <c r="B224"/>
    </row>
    <row r="225" spans="2:2" ht="30.2" customHeight="1" x14ac:dyDescent="0.25">
      <c r="B225"/>
    </row>
    <row r="226" spans="2:2" ht="30.2" customHeight="1" x14ac:dyDescent="0.25">
      <c r="B226"/>
    </row>
    <row r="227" spans="2:2" ht="30.2" customHeight="1" x14ac:dyDescent="0.25">
      <c r="B227"/>
    </row>
    <row r="228" spans="2:2" ht="30.2" customHeight="1" x14ac:dyDescent="0.25">
      <c r="B228"/>
    </row>
    <row r="229" spans="2:2" ht="30.2" customHeight="1" x14ac:dyDescent="0.25">
      <c r="B229"/>
    </row>
    <row r="230" spans="2:2" ht="30.2" customHeight="1" x14ac:dyDescent="0.25">
      <c r="B230"/>
    </row>
    <row r="231" spans="2:2" ht="30.2" customHeight="1" x14ac:dyDescent="0.25">
      <c r="B231"/>
    </row>
    <row r="232" spans="2:2" ht="30.2" customHeight="1" x14ac:dyDescent="0.25">
      <c r="B232"/>
    </row>
    <row r="233" spans="2:2" ht="30.2" customHeight="1" x14ac:dyDescent="0.25">
      <c r="B233"/>
    </row>
    <row r="234" spans="2:2" ht="30.2" customHeight="1" x14ac:dyDescent="0.25">
      <c r="B234"/>
    </row>
    <row r="235" spans="2:2" ht="30.2" customHeight="1" x14ac:dyDescent="0.25">
      <c r="B235"/>
    </row>
    <row r="236" spans="2:2" ht="30.2" customHeight="1" x14ac:dyDescent="0.25">
      <c r="B236"/>
    </row>
    <row r="237" spans="2:2" ht="30.2" customHeight="1" x14ac:dyDescent="0.25">
      <c r="B237"/>
    </row>
    <row r="238" spans="2:2" ht="30.2" customHeight="1" x14ac:dyDescent="0.25">
      <c r="B238"/>
    </row>
    <row r="239" spans="2:2" ht="30.2" customHeight="1" x14ac:dyDescent="0.25">
      <c r="B239"/>
    </row>
    <row r="240" spans="2:2" ht="30.2" customHeight="1" x14ac:dyDescent="0.25">
      <c r="B240"/>
    </row>
    <row r="241" spans="2:2" ht="30.2" customHeight="1" x14ac:dyDescent="0.25">
      <c r="B241"/>
    </row>
    <row r="242" spans="2:2" ht="30.2" customHeight="1" x14ac:dyDescent="0.25">
      <c r="B242"/>
    </row>
    <row r="243" spans="2:2" ht="30.2" customHeight="1" x14ac:dyDescent="0.25">
      <c r="B243"/>
    </row>
    <row r="244" spans="2:2" ht="30.2" customHeight="1" x14ac:dyDescent="0.25">
      <c r="B244"/>
    </row>
    <row r="245" spans="2:2" ht="30.2" customHeight="1" x14ac:dyDescent="0.25">
      <c r="B245"/>
    </row>
    <row r="246" spans="2:2" ht="30.2" customHeight="1" x14ac:dyDescent="0.25">
      <c r="B246"/>
    </row>
    <row r="247" spans="2:2" ht="30.2" customHeight="1" x14ac:dyDescent="0.25">
      <c r="B247"/>
    </row>
    <row r="248" spans="2:2" ht="30.2" customHeight="1" x14ac:dyDescent="0.25">
      <c r="B248"/>
    </row>
    <row r="249" spans="2:2" ht="30.2" customHeight="1" x14ac:dyDescent="0.25">
      <c r="B249"/>
    </row>
    <row r="250" spans="2:2" ht="30.2" customHeight="1" x14ac:dyDescent="0.25">
      <c r="B250"/>
    </row>
    <row r="251" spans="2:2" ht="30.2" customHeight="1" x14ac:dyDescent="0.25">
      <c r="B251"/>
    </row>
    <row r="252" spans="2:2" ht="30.2" customHeight="1" x14ac:dyDescent="0.25">
      <c r="B252"/>
    </row>
    <row r="253" spans="2:2" ht="30.2" customHeight="1" x14ac:dyDescent="0.25">
      <c r="B253"/>
    </row>
    <row r="254" spans="2:2" ht="30.2" customHeight="1" x14ac:dyDescent="0.25">
      <c r="B254"/>
    </row>
    <row r="255" spans="2:2" ht="30.2" customHeight="1" x14ac:dyDescent="0.25">
      <c r="B255"/>
    </row>
    <row r="256" spans="2:2" ht="30.2" customHeight="1" x14ac:dyDescent="0.25">
      <c r="B256"/>
    </row>
    <row r="257" spans="2:2" ht="30.2" customHeight="1" x14ac:dyDescent="0.25">
      <c r="B257"/>
    </row>
    <row r="258" spans="2:2" ht="30.2" customHeight="1" x14ac:dyDescent="0.25">
      <c r="B258"/>
    </row>
    <row r="259" spans="2:2" ht="30.2" customHeight="1" x14ac:dyDescent="0.25">
      <c r="B259"/>
    </row>
    <row r="260" spans="2:2" ht="30.2" customHeight="1" x14ac:dyDescent="0.25">
      <c r="B260"/>
    </row>
    <row r="261" spans="2:2" ht="30.2" customHeight="1" x14ac:dyDescent="0.25">
      <c r="B261"/>
    </row>
    <row r="262" spans="2:2" ht="30.2" customHeight="1" x14ac:dyDescent="0.25">
      <c r="B262"/>
    </row>
    <row r="263" spans="2:2" ht="30.2" customHeight="1" x14ac:dyDescent="0.25">
      <c r="B263"/>
    </row>
    <row r="264" spans="2:2" ht="30.2" customHeight="1" x14ac:dyDescent="0.25">
      <c r="B264"/>
    </row>
    <row r="265" spans="2:2" ht="30.2" customHeight="1" x14ac:dyDescent="0.25">
      <c r="B265"/>
    </row>
    <row r="266" spans="2:2" ht="30.2" customHeight="1" x14ac:dyDescent="0.25">
      <c r="B266"/>
    </row>
    <row r="267" spans="2:2" ht="30.2" customHeight="1" x14ac:dyDescent="0.25">
      <c r="B267"/>
    </row>
    <row r="268" spans="2:2" ht="30.2" customHeight="1" x14ac:dyDescent="0.25">
      <c r="B268"/>
    </row>
    <row r="269" spans="2:2" ht="30.2" customHeight="1" x14ac:dyDescent="0.25">
      <c r="B269"/>
    </row>
    <row r="270" spans="2:2" ht="30.2" customHeight="1" x14ac:dyDescent="0.25">
      <c r="B270"/>
    </row>
    <row r="271" spans="2:2" ht="30.2" customHeight="1" x14ac:dyDescent="0.25">
      <c r="B271"/>
    </row>
    <row r="272" spans="2:2" ht="30.2" customHeight="1" x14ac:dyDescent="0.25">
      <c r="B272"/>
    </row>
    <row r="273" spans="2:2" ht="30.2" customHeight="1" x14ac:dyDescent="0.25">
      <c r="B273"/>
    </row>
    <row r="274" spans="2:2" ht="30.2" customHeight="1" x14ac:dyDescent="0.25">
      <c r="B274"/>
    </row>
    <row r="275" spans="2:2" ht="30.2" customHeight="1" x14ac:dyDescent="0.25">
      <c r="B275"/>
    </row>
    <row r="276" spans="2:2" ht="30.2" customHeight="1" x14ac:dyDescent="0.25">
      <c r="B276"/>
    </row>
    <row r="277" spans="2:2" ht="30.2" customHeight="1" x14ac:dyDescent="0.25">
      <c r="B277"/>
    </row>
    <row r="278" spans="2:2" ht="30.2" customHeight="1" x14ac:dyDescent="0.25">
      <c r="B278"/>
    </row>
    <row r="279" spans="2:2" ht="30.2" customHeight="1" x14ac:dyDescent="0.25">
      <c r="B279"/>
    </row>
    <row r="280" spans="2:2" ht="30.2" customHeight="1" x14ac:dyDescent="0.25">
      <c r="B280"/>
    </row>
    <row r="281" spans="2:2" ht="30.2" customHeight="1" x14ac:dyDescent="0.25">
      <c r="B281"/>
    </row>
    <row r="282" spans="2:2" ht="30.2" customHeight="1" x14ac:dyDescent="0.25">
      <c r="B282"/>
    </row>
    <row r="283" spans="2:2" ht="30.2" customHeight="1" x14ac:dyDescent="0.25">
      <c r="B283"/>
    </row>
    <row r="284" spans="2:2" ht="30.2" customHeight="1" x14ac:dyDescent="0.25">
      <c r="B284"/>
    </row>
  </sheetData>
  <conditionalFormatting sqref="B2">
    <cfRule type="duplicateValues" dxfId="27" priority="47"/>
    <cfRule type="duplicateValues" dxfId="26" priority="48"/>
  </conditionalFormatting>
  <conditionalFormatting sqref="B14">
    <cfRule type="duplicateValues" dxfId="25" priority="9"/>
  </conditionalFormatting>
  <conditionalFormatting sqref="B15:B16 B3:B13">
    <cfRule type="duplicateValues" dxfId="24" priority="169"/>
  </conditionalFormatting>
  <conditionalFormatting sqref="B18">
    <cfRule type="duplicateValues" dxfId="23" priority="22"/>
    <cfRule type="duplicateValues" dxfId="22" priority="23"/>
  </conditionalFormatting>
  <conditionalFormatting sqref="B32">
    <cfRule type="duplicateValues" dxfId="21" priority="1"/>
    <cfRule type="duplicateValues" dxfId="20" priority="2"/>
  </conditionalFormatting>
  <conditionalFormatting sqref="B56:B1048576">
    <cfRule type="duplicateValues" dxfId="19" priority="58"/>
  </conditionalFormatting>
  <conditionalFormatting sqref="B60:B1048576">
    <cfRule type="duplicateValues" dxfId="18" priority="62"/>
  </conditionalFormatting>
  <conditionalFormatting sqref="C32">
    <cfRule type="duplicateValues" dxfId="17" priority="3"/>
    <cfRule type="duplicateValues" dxfId="16" priority="4"/>
  </conditionalFormatting>
  <conditionalFormatting sqref="M32:M41">
    <cfRule type="duplicateValues" dxfId="15" priority="125"/>
  </conditionalFormatting>
  <hyperlinks>
    <hyperlink ref="A33" location="'Särskilt Boende'!A1" display="Gå till nästa flik" xr:uid="{B1F08B20-3A16-472F-B43C-A058F3D31F41}"/>
    <hyperlink ref="C32" r:id="rId1" xr:uid="{4C84705D-EB70-46D5-A596-8BFC1367B269}"/>
    <hyperlink ref="B32" location="'Vidare analys'!A1" display="Gå till nästa flik" xr:uid="{E302B9A6-FA9D-4F3C-9485-3E3E2BB351F5}"/>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tabColor rgb="FF00B050"/>
  </sheetPr>
  <dimension ref="A1:B22"/>
  <sheetViews>
    <sheetView zoomScaleNormal="100" workbookViewId="0"/>
  </sheetViews>
  <sheetFormatPr defaultColWidth="9.140625" defaultRowHeight="15" x14ac:dyDescent="0.25"/>
  <cols>
    <col min="1" max="1" width="66.140625" style="17" customWidth="1"/>
    <col min="2" max="16384" width="9.140625" style="17"/>
  </cols>
  <sheetData>
    <row r="1" spans="1:2" x14ac:dyDescent="0.25">
      <c r="A1" s="61" t="s">
        <v>988</v>
      </c>
    </row>
    <row r="2" spans="1:2" x14ac:dyDescent="0.25">
      <c r="A2" s="77" t="s">
        <v>975</v>
      </c>
    </row>
    <row r="3" spans="1:2" ht="145.15" customHeight="1" x14ac:dyDescent="0.25">
      <c r="A3" s="87" t="s">
        <v>976</v>
      </c>
    </row>
    <row r="4" spans="1:2" x14ac:dyDescent="0.25">
      <c r="A4" s="19" t="s">
        <v>977</v>
      </c>
      <c r="B4" s="23"/>
    </row>
    <row r="5" spans="1:2" x14ac:dyDescent="0.25">
      <c r="A5" s="77" t="s">
        <v>978</v>
      </c>
    </row>
    <row r="6" spans="1:2" ht="225" x14ac:dyDescent="0.25">
      <c r="A6" s="87" t="s">
        <v>979</v>
      </c>
    </row>
    <row r="7" spans="1:2" x14ac:dyDescent="0.25">
      <c r="A7" s="19" t="s">
        <v>981</v>
      </c>
    </row>
    <row r="8" spans="1:2" x14ac:dyDescent="0.25">
      <c r="A8" s="77" t="s">
        <v>980</v>
      </c>
    </row>
    <row r="9" spans="1:2" x14ac:dyDescent="0.25">
      <c r="A9" s="87" t="s">
        <v>982</v>
      </c>
    </row>
    <row r="10" spans="1:2" x14ac:dyDescent="0.25">
      <c r="A10" s="19" t="s">
        <v>977</v>
      </c>
    </row>
    <row r="11" spans="1:2" x14ac:dyDescent="0.25">
      <c r="A11" s="77" t="s">
        <v>983</v>
      </c>
    </row>
    <row r="12" spans="1:2" ht="45" x14ac:dyDescent="0.25">
      <c r="A12" s="87" t="s">
        <v>984</v>
      </c>
    </row>
    <row r="13" spans="1:2" x14ac:dyDescent="0.25">
      <c r="A13" s="19" t="s">
        <v>985</v>
      </c>
    </row>
    <row r="14" spans="1:2" x14ac:dyDescent="0.25">
      <c r="A14" s="18" t="s">
        <v>986</v>
      </c>
    </row>
    <row r="15" spans="1:2" ht="195" x14ac:dyDescent="0.25">
      <c r="A15" s="87" t="s">
        <v>1624</v>
      </c>
    </row>
    <row r="16" spans="1:2" x14ac:dyDescent="0.25">
      <c r="A16" s="19" t="s">
        <v>987</v>
      </c>
    </row>
    <row r="17" spans="1:2" x14ac:dyDescent="0.25">
      <c r="A17" s="72" t="s">
        <v>951</v>
      </c>
    </row>
    <row r="22" spans="1:2" x14ac:dyDescent="0.25">
      <c r="A22" s="18"/>
      <c r="B22" s="19"/>
    </row>
  </sheetData>
  <conditionalFormatting sqref="A17">
    <cfRule type="duplicateValues" dxfId="14" priority="1"/>
    <cfRule type="duplicateValues" dxfId="13" priority="2"/>
  </conditionalFormatting>
  <hyperlinks>
    <hyperlink ref="A4" r:id="rId1" xr:uid="{967CB0C7-D51E-4EBA-AFE2-F1DD6863900E}"/>
    <hyperlink ref="A7" r:id="rId2" display="Information om Digitaliseringssnurran:" xr:uid="{C57BA141-F10C-47DC-A896-BA3B419BAF77}"/>
    <hyperlink ref="A10" r:id="rId3" xr:uid="{3F32102C-A5BB-478E-8F03-BFA5CD972885}"/>
    <hyperlink ref="A13" r:id="rId4" xr:uid="{8D44DAB8-EC5A-45FD-AE07-AE0848B8AEF6}"/>
    <hyperlink ref="A16" r:id="rId5" xr:uid="{8D57063D-C539-40F5-A7F7-5A60FC1CA07C}"/>
    <hyperlink ref="A17" location="'F&amp;S'!A1" display="Gå till nästa flik" xr:uid="{75194A60-F9EB-4D0A-81F4-87766B064615}"/>
  </hyperlink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W12"/>
  <sheetViews>
    <sheetView workbookViewId="0"/>
  </sheetViews>
  <sheetFormatPr defaultColWidth="9.140625" defaultRowHeight="15" x14ac:dyDescent="0.25"/>
  <cols>
    <col min="1" max="1" width="83" style="17" customWidth="1"/>
    <col min="2" max="16384" width="9.140625" style="17"/>
  </cols>
  <sheetData>
    <row r="1" spans="1:49" x14ac:dyDescent="0.25">
      <c r="A1" s="61" t="s">
        <v>999</v>
      </c>
    </row>
    <row r="2" spans="1:49" ht="18.75" x14ac:dyDescent="0.3">
      <c r="A2" s="89" t="s">
        <v>990</v>
      </c>
    </row>
    <row r="3" spans="1:49" ht="176.45" customHeight="1" x14ac:dyDescent="0.25">
      <c r="A3" s="88" t="s">
        <v>991</v>
      </c>
    </row>
    <row r="4" spans="1:49" ht="18.75" x14ac:dyDescent="0.3">
      <c r="A4" s="89" t="s">
        <v>316</v>
      </c>
    </row>
    <row r="5" spans="1:49" ht="210" x14ac:dyDescent="0.25">
      <c r="A5" s="88" t="s">
        <v>992</v>
      </c>
    </row>
    <row r="6" spans="1:49" ht="18.75" x14ac:dyDescent="0.3">
      <c r="A6" s="89" t="s">
        <v>993</v>
      </c>
    </row>
    <row r="7" spans="1:49" ht="75" x14ac:dyDescent="0.25">
      <c r="A7" s="88" t="s">
        <v>994</v>
      </c>
    </row>
    <row r="8" spans="1:49" ht="18.75" x14ac:dyDescent="0.3">
      <c r="A8" s="89" t="s">
        <v>995</v>
      </c>
    </row>
    <row r="9" spans="1:49" ht="45" x14ac:dyDescent="0.25">
      <c r="A9" s="88" t="s">
        <v>996</v>
      </c>
    </row>
    <row r="10" spans="1:49" s="89" customFormat="1" ht="18.75" x14ac:dyDescent="0.3">
      <c r="A10" s="89" t="s">
        <v>998</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row>
    <row r="11" spans="1:49" ht="90" x14ac:dyDescent="0.25">
      <c r="A11" s="88" t="s">
        <v>997</v>
      </c>
    </row>
    <row r="12" spans="1:49" x14ac:dyDescent="0.25">
      <c r="A12" s="72" t="s">
        <v>989</v>
      </c>
    </row>
  </sheetData>
  <hyperlinks>
    <hyperlink ref="A12" location="Startsida!A1" display="Gå till Startsida" xr:uid="{464157C9-A187-40EF-A525-EA60EBAB7D0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C72"/>
  <sheetViews>
    <sheetView topLeftCell="A37" workbookViewId="0">
      <selection activeCell="A57" sqref="A57"/>
    </sheetView>
  </sheetViews>
  <sheetFormatPr defaultRowHeight="15" x14ac:dyDescent="0.25"/>
  <cols>
    <col min="1" max="1" width="22.85546875" customWidth="1"/>
    <col min="2" max="2" width="55.140625" customWidth="1"/>
    <col min="3" max="3" width="61.5703125" customWidth="1"/>
  </cols>
  <sheetData>
    <row r="1" spans="1:3" x14ac:dyDescent="0.25">
      <c r="A1" s="10" t="s">
        <v>730</v>
      </c>
      <c r="B1" s="10" t="s">
        <v>783</v>
      </c>
      <c r="C1" s="10" t="s">
        <v>939</v>
      </c>
    </row>
    <row r="2" spans="1:3" x14ac:dyDescent="0.25">
      <c r="A2" t="s">
        <v>813</v>
      </c>
      <c r="B2" t="s">
        <v>922</v>
      </c>
      <c r="C2" t="s">
        <v>922</v>
      </c>
    </row>
    <row r="3" spans="1:3" x14ac:dyDescent="0.25">
      <c r="A3" t="s">
        <v>671</v>
      </c>
      <c r="B3" t="s">
        <v>838</v>
      </c>
      <c r="C3" t="s">
        <v>922</v>
      </c>
    </row>
    <row r="4" spans="1:3" x14ac:dyDescent="0.25">
      <c r="A4" t="s">
        <v>811</v>
      </c>
      <c r="B4" t="s">
        <v>910</v>
      </c>
      <c r="C4" t="s">
        <v>922</v>
      </c>
    </row>
    <row r="5" spans="1:3" x14ac:dyDescent="0.25">
      <c r="A5" t="s">
        <v>814</v>
      </c>
      <c r="B5" t="s">
        <v>922</v>
      </c>
      <c r="C5" t="s">
        <v>922</v>
      </c>
    </row>
    <row r="6" spans="1:3" x14ac:dyDescent="0.25">
      <c r="A6" t="s">
        <v>703</v>
      </c>
      <c r="B6" t="s">
        <v>789</v>
      </c>
      <c r="C6" t="s">
        <v>790</v>
      </c>
    </row>
    <row r="7" spans="1:3" x14ac:dyDescent="0.25">
      <c r="A7" t="s">
        <v>700</v>
      </c>
      <c r="B7" t="s">
        <v>304</v>
      </c>
      <c r="C7" t="s">
        <v>786</v>
      </c>
    </row>
    <row r="8" spans="1:3" x14ac:dyDescent="0.25">
      <c r="A8" t="s">
        <v>728</v>
      </c>
      <c r="B8" t="s">
        <v>787</v>
      </c>
      <c r="C8" t="s">
        <v>788</v>
      </c>
    </row>
    <row r="9" spans="1:3" x14ac:dyDescent="0.25">
      <c r="A9" t="s">
        <v>869</v>
      </c>
      <c r="B9" t="s">
        <v>1598</v>
      </c>
      <c r="C9" t="s">
        <v>1599</v>
      </c>
    </row>
    <row r="10" spans="1:3" x14ac:dyDescent="0.25">
      <c r="A10" t="s">
        <v>698</v>
      </c>
      <c r="B10" t="s">
        <v>1</v>
      </c>
      <c r="C10" t="s">
        <v>923</v>
      </c>
    </row>
    <row r="11" spans="1:3" x14ac:dyDescent="0.25">
      <c r="A11" t="s">
        <v>815</v>
      </c>
      <c r="B11" t="s">
        <v>822</v>
      </c>
      <c r="C11" t="s">
        <v>823</v>
      </c>
    </row>
    <row r="12" spans="1:3" x14ac:dyDescent="0.25">
      <c r="A12" t="s">
        <v>803</v>
      </c>
      <c r="B12" t="s">
        <v>841</v>
      </c>
      <c r="C12" t="s">
        <v>842</v>
      </c>
    </row>
    <row r="13" spans="1:3" x14ac:dyDescent="0.25">
      <c r="A13" t="s">
        <v>804</v>
      </c>
      <c r="B13" t="s">
        <v>843</v>
      </c>
      <c r="C13" t="s">
        <v>844</v>
      </c>
    </row>
    <row r="14" spans="1:3" x14ac:dyDescent="0.25">
      <c r="A14" t="s">
        <v>697</v>
      </c>
      <c r="B14" t="s">
        <v>0</v>
      </c>
      <c r="C14" t="s">
        <v>784</v>
      </c>
    </row>
    <row r="15" spans="1:3" x14ac:dyDescent="0.25">
      <c r="A15" t="s">
        <v>699</v>
      </c>
      <c r="B15" t="s">
        <v>303</v>
      </c>
      <c r="C15" t="s">
        <v>785</v>
      </c>
    </row>
    <row r="16" spans="1:3" x14ac:dyDescent="0.25">
      <c r="A16" t="s">
        <v>809</v>
      </c>
      <c r="B16" t="s">
        <v>847</v>
      </c>
      <c r="C16" t="s">
        <v>924</v>
      </c>
    </row>
    <row r="17" spans="1:3" x14ac:dyDescent="0.25">
      <c r="A17" t="s">
        <v>827</v>
      </c>
      <c r="B17" t="s">
        <v>848</v>
      </c>
      <c r="C17" t="s">
        <v>925</v>
      </c>
    </row>
    <row r="18" spans="1:3" x14ac:dyDescent="0.25">
      <c r="A18" t="s">
        <v>701</v>
      </c>
      <c r="B18" t="s">
        <v>694</v>
      </c>
      <c r="C18" t="s">
        <v>926</v>
      </c>
    </row>
    <row r="19" spans="1:3" x14ac:dyDescent="0.25">
      <c r="A19" t="s">
        <v>702</v>
      </c>
      <c r="B19" t="s">
        <v>695</v>
      </c>
      <c r="C19" t="s">
        <v>927</v>
      </c>
    </row>
    <row r="20" spans="1:3" x14ac:dyDescent="0.25">
      <c r="A20" t="s">
        <v>705</v>
      </c>
      <c r="B20" t="s">
        <v>298</v>
      </c>
      <c r="C20" t="s">
        <v>928</v>
      </c>
    </row>
    <row r="21" spans="1:3" x14ac:dyDescent="0.25">
      <c r="A21" t="s">
        <v>828</v>
      </c>
      <c r="B21" t="s">
        <v>839</v>
      </c>
      <c r="C21" t="s">
        <v>840</v>
      </c>
    </row>
    <row r="22" spans="1:3" x14ac:dyDescent="0.25">
      <c r="A22" t="s">
        <v>729</v>
      </c>
      <c r="B22" t="s">
        <v>630</v>
      </c>
      <c r="C22" t="s">
        <v>877</v>
      </c>
    </row>
    <row r="23" spans="1:3" x14ac:dyDescent="0.25">
      <c r="A23" t="s">
        <v>830</v>
      </c>
      <c r="B23" t="s">
        <v>851</v>
      </c>
      <c r="C23" t="s">
        <v>852</v>
      </c>
    </row>
    <row r="24" spans="1:3" x14ac:dyDescent="0.25">
      <c r="A24" t="s">
        <v>706</v>
      </c>
      <c r="B24" t="s">
        <v>299</v>
      </c>
      <c r="C24" t="s">
        <v>929</v>
      </c>
    </row>
    <row r="25" spans="1:3" x14ac:dyDescent="0.25">
      <c r="A25" t="s">
        <v>1625</v>
      </c>
      <c r="B25" t="s">
        <v>793</v>
      </c>
      <c r="C25" t="s">
        <v>794</v>
      </c>
    </row>
    <row r="26" spans="1:3" x14ac:dyDescent="0.25">
      <c r="A26" t="s">
        <v>708</v>
      </c>
      <c r="B26" t="s">
        <v>643</v>
      </c>
      <c r="C26" t="s">
        <v>792</v>
      </c>
    </row>
    <row r="27" spans="1:3" x14ac:dyDescent="0.25">
      <c r="A27" t="s">
        <v>863</v>
      </c>
      <c r="B27" t="s">
        <v>866</v>
      </c>
      <c r="C27" t="s">
        <v>867</v>
      </c>
    </row>
    <row r="28" spans="1:3" x14ac:dyDescent="0.25">
      <c r="A28" t="s">
        <v>704</v>
      </c>
      <c r="B28" t="s">
        <v>305</v>
      </c>
      <c r="C28" t="s">
        <v>876</v>
      </c>
    </row>
    <row r="29" spans="1:3" x14ac:dyDescent="0.25">
      <c r="A29" t="s">
        <v>913</v>
      </c>
      <c r="B29" t="s">
        <v>930</v>
      </c>
      <c r="C29" t="s">
        <v>1600</v>
      </c>
    </row>
    <row r="30" spans="1:3" x14ac:dyDescent="0.25">
      <c r="A30" t="s">
        <v>715</v>
      </c>
      <c r="B30" t="s">
        <v>3</v>
      </c>
      <c r="C30" t="s">
        <v>880</v>
      </c>
    </row>
    <row r="31" spans="1:3" x14ac:dyDescent="0.25">
      <c r="A31" t="s">
        <v>833</v>
      </c>
      <c r="B31" t="s">
        <v>857</v>
      </c>
      <c r="C31" t="s">
        <v>858</v>
      </c>
    </row>
    <row r="32" spans="1:3" x14ac:dyDescent="0.25">
      <c r="A32" t="s">
        <v>832</v>
      </c>
      <c r="B32" t="s">
        <v>855</v>
      </c>
      <c r="C32" t="s">
        <v>856</v>
      </c>
    </row>
    <row r="33" spans="1:3" x14ac:dyDescent="0.25">
      <c r="A33" t="s">
        <v>831</v>
      </c>
      <c r="B33" t="s">
        <v>853</v>
      </c>
      <c r="C33" t="s">
        <v>854</v>
      </c>
    </row>
    <row r="34" spans="1:3" x14ac:dyDescent="0.25">
      <c r="A34" t="s">
        <v>834</v>
      </c>
      <c r="B34" t="s">
        <v>859</v>
      </c>
      <c r="C34" t="s">
        <v>860</v>
      </c>
    </row>
    <row r="35" spans="1:3" x14ac:dyDescent="0.25">
      <c r="A35" t="s">
        <v>802</v>
      </c>
      <c r="B35" t="s">
        <v>821</v>
      </c>
      <c r="C35" t="s">
        <v>931</v>
      </c>
    </row>
    <row r="36" spans="1:3" x14ac:dyDescent="0.25">
      <c r="A36" t="s">
        <v>716</v>
      </c>
      <c r="B36" t="s">
        <v>296</v>
      </c>
      <c r="C36" t="s">
        <v>881</v>
      </c>
    </row>
    <row r="37" spans="1:3" x14ac:dyDescent="0.25">
      <c r="A37" t="s">
        <v>916</v>
      </c>
      <c r="B37" t="s">
        <v>932</v>
      </c>
      <c r="C37" t="s">
        <v>1601</v>
      </c>
    </row>
    <row r="38" spans="1:3" x14ac:dyDescent="0.25">
      <c r="A38" t="s">
        <v>917</v>
      </c>
      <c r="B38" t="s">
        <v>933</v>
      </c>
      <c r="C38" t="s">
        <v>1602</v>
      </c>
    </row>
    <row r="39" spans="1:3" x14ac:dyDescent="0.25">
      <c r="A39" t="s">
        <v>920</v>
      </c>
      <c r="B39" t="s">
        <v>934</v>
      </c>
      <c r="C39" t="s">
        <v>1603</v>
      </c>
    </row>
    <row r="40" spans="1:3" x14ac:dyDescent="0.25">
      <c r="A40" t="s">
        <v>938</v>
      </c>
      <c r="B40" t="s">
        <v>940</v>
      </c>
      <c r="C40" t="s">
        <v>1604</v>
      </c>
    </row>
    <row r="41" spans="1:3" x14ac:dyDescent="0.25">
      <c r="A41" t="s">
        <v>718</v>
      </c>
      <c r="B41" t="s">
        <v>656</v>
      </c>
      <c r="C41" t="s">
        <v>797</v>
      </c>
    </row>
    <row r="42" spans="1:3" x14ac:dyDescent="0.25">
      <c r="A42" t="s">
        <v>720</v>
      </c>
      <c r="B42" t="s">
        <v>657</v>
      </c>
      <c r="C42" t="s">
        <v>1605</v>
      </c>
    </row>
    <row r="43" spans="1:3" x14ac:dyDescent="0.25">
      <c r="A43" t="s">
        <v>719</v>
      </c>
      <c r="B43" t="s">
        <v>941</v>
      </c>
      <c r="C43" t="s">
        <v>1606</v>
      </c>
    </row>
    <row r="44" spans="1:3" x14ac:dyDescent="0.25">
      <c r="A44" t="s">
        <v>717</v>
      </c>
      <c r="B44" t="s">
        <v>1607</v>
      </c>
      <c r="C44" t="s">
        <v>1608</v>
      </c>
    </row>
    <row r="45" spans="1:3" x14ac:dyDescent="0.25">
      <c r="A45" t="s">
        <v>810</v>
      </c>
      <c r="B45" t="s">
        <v>820</v>
      </c>
      <c r="C45" t="s">
        <v>1609</v>
      </c>
    </row>
    <row r="46" spans="1:3" x14ac:dyDescent="0.25">
      <c r="A46" t="s">
        <v>829</v>
      </c>
      <c r="B46" t="s">
        <v>849</v>
      </c>
      <c r="C46" t="s">
        <v>850</v>
      </c>
    </row>
    <row r="47" spans="1:3" x14ac:dyDescent="0.25">
      <c r="A47" t="s">
        <v>710</v>
      </c>
      <c r="B47" t="s">
        <v>301</v>
      </c>
      <c r="C47" t="s">
        <v>878</v>
      </c>
    </row>
    <row r="48" spans="1:3" x14ac:dyDescent="0.25">
      <c r="A48" t="s">
        <v>711</v>
      </c>
      <c r="B48" t="s">
        <v>302</v>
      </c>
      <c r="C48" t="s">
        <v>879</v>
      </c>
    </row>
    <row r="49" spans="1:3" x14ac:dyDescent="0.25">
      <c r="A49" t="s">
        <v>709</v>
      </c>
      <c r="B49" t="s">
        <v>300</v>
      </c>
      <c r="C49" t="s">
        <v>1610</v>
      </c>
    </row>
    <row r="50" spans="1:3" x14ac:dyDescent="0.25">
      <c r="A50" t="s">
        <v>726</v>
      </c>
      <c r="B50" t="s">
        <v>660</v>
      </c>
      <c r="C50" t="s">
        <v>935</v>
      </c>
    </row>
    <row r="51" spans="1:3" x14ac:dyDescent="0.25">
      <c r="A51" t="s">
        <v>800</v>
      </c>
      <c r="B51" t="s">
        <v>818</v>
      </c>
      <c r="C51" t="s">
        <v>819</v>
      </c>
    </row>
    <row r="52" spans="1:3" x14ac:dyDescent="0.25">
      <c r="A52" t="s">
        <v>835</v>
      </c>
      <c r="B52" t="s">
        <v>861</v>
      </c>
      <c r="C52" t="s">
        <v>1611</v>
      </c>
    </row>
    <row r="53" spans="1:3" x14ac:dyDescent="0.25">
      <c r="A53" t="s">
        <v>712</v>
      </c>
      <c r="B53" t="s">
        <v>636</v>
      </c>
      <c r="C53" t="s">
        <v>1612</v>
      </c>
    </row>
    <row r="54" spans="1:3" x14ac:dyDescent="0.25">
      <c r="A54" t="s">
        <v>805</v>
      </c>
      <c r="B54" t="s">
        <v>845</v>
      </c>
      <c r="C54" t="s">
        <v>1613</v>
      </c>
    </row>
    <row r="55" spans="1:3" x14ac:dyDescent="0.25">
      <c r="A55" t="s">
        <v>806</v>
      </c>
      <c r="B55" t="s">
        <v>846</v>
      </c>
      <c r="C55" t="s">
        <v>1614</v>
      </c>
    </row>
    <row r="56" spans="1:3" x14ac:dyDescent="0.25">
      <c r="A56" t="s">
        <v>707</v>
      </c>
      <c r="B56" t="s">
        <v>2</v>
      </c>
      <c r="C56" t="s">
        <v>791</v>
      </c>
    </row>
    <row r="57" spans="1:3" x14ac:dyDescent="0.25">
      <c r="A57" t="s">
        <v>1937</v>
      </c>
      <c r="B57" t="s">
        <v>816</v>
      </c>
      <c r="C57" t="s">
        <v>817</v>
      </c>
    </row>
    <row r="58" spans="1:3" x14ac:dyDescent="0.25">
      <c r="A58" t="s">
        <v>721</v>
      </c>
      <c r="B58" t="s">
        <v>308</v>
      </c>
      <c r="C58" t="s">
        <v>798</v>
      </c>
    </row>
    <row r="59" spans="1:3" x14ac:dyDescent="0.25">
      <c r="A59" t="s">
        <v>722</v>
      </c>
      <c r="B59" t="s">
        <v>311</v>
      </c>
      <c r="C59" t="s">
        <v>799</v>
      </c>
    </row>
    <row r="60" spans="1:3" x14ac:dyDescent="0.25">
      <c r="A60" t="s">
        <v>727</v>
      </c>
      <c r="B60" t="s">
        <v>309</v>
      </c>
      <c r="C60" t="s">
        <v>936</v>
      </c>
    </row>
    <row r="61" spans="1:3" x14ac:dyDescent="0.25">
      <c r="A61" t="s">
        <v>714</v>
      </c>
      <c r="B61" t="s">
        <v>865</v>
      </c>
      <c r="C61" t="s">
        <v>1616</v>
      </c>
    </row>
    <row r="62" spans="1:3" x14ac:dyDescent="0.25">
      <c r="A62" t="s">
        <v>713</v>
      </c>
      <c r="B62" t="s">
        <v>310</v>
      </c>
      <c r="C62" t="s">
        <v>795</v>
      </c>
    </row>
    <row r="63" spans="1:3" x14ac:dyDescent="0.25">
      <c r="A63" t="s">
        <v>727</v>
      </c>
      <c r="B63" t="s">
        <v>309</v>
      </c>
      <c r="C63" t="s">
        <v>936</v>
      </c>
    </row>
    <row r="64" spans="1:3" x14ac:dyDescent="0.25">
      <c r="A64" t="s">
        <v>714</v>
      </c>
      <c r="B64" t="s">
        <v>865</v>
      </c>
      <c r="C64" t="s">
        <v>1616</v>
      </c>
    </row>
    <row r="65" spans="1:3" x14ac:dyDescent="0.25">
      <c r="A65" t="s">
        <v>1629</v>
      </c>
      <c r="B65" t="s">
        <v>306</v>
      </c>
      <c r="C65" t="s">
        <v>1617</v>
      </c>
    </row>
    <row r="66" spans="1:3" x14ac:dyDescent="0.25">
      <c r="A66" t="s">
        <v>1630</v>
      </c>
      <c r="B66" t="s">
        <v>307</v>
      </c>
      <c r="C66" t="s">
        <v>1618</v>
      </c>
    </row>
    <row r="67" spans="1:3" x14ac:dyDescent="0.25">
      <c r="A67" t="s">
        <v>1631</v>
      </c>
      <c r="B67" t="s">
        <v>639</v>
      </c>
      <c r="C67" t="s">
        <v>1619</v>
      </c>
    </row>
    <row r="68" spans="1:3" x14ac:dyDescent="0.25">
      <c r="A68" t="s">
        <v>1632</v>
      </c>
      <c r="B68" t="s">
        <v>644</v>
      </c>
      <c r="C68" t="s">
        <v>1620</v>
      </c>
    </row>
    <row r="69" spans="1:3" x14ac:dyDescent="0.25">
      <c r="A69" t="s">
        <v>713</v>
      </c>
      <c r="B69" t="s">
        <v>310</v>
      </c>
      <c r="C69" t="s">
        <v>795</v>
      </c>
    </row>
    <row r="70" spans="1:3" x14ac:dyDescent="0.25">
      <c r="A70" t="s">
        <v>1626</v>
      </c>
      <c r="B70" t="s">
        <v>796</v>
      </c>
      <c r="C70" t="s">
        <v>1633</v>
      </c>
    </row>
    <row r="71" spans="1:3" x14ac:dyDescent="0.25">
      <c r="A71" t="s">
        <v>1627</v>
      </c>
      <c r="B71" t="s">
        <v>1634</v>
      </c>
      <c r="C71" t="s">
        <v>1635</v>
      </c>
    </row>
    <row r="72" spans="1:3" x14ac:dyDescent="0.25">
      <c r="A72" t="s">
        <v>1628</v>
      </c>
      <c r="B72" t="s">
        <v>645</v>
      </c>
      <c r="C72" t="s">
        <v>1615</v>
      </c>
    </row>
  </sheetData>
  <autoFilter ref="A1:C69" xr:uid="{00000000-0009-0000-0000-00000700000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0070C0"/>
  </sheetPr>
  <dimension ref="A1:AF398"/>
  <sheetViews>
    <sheetView tabSelected="1" topLeftCell="A3" zoomScaleNormal="100" workbookViewId="0">
      <selection activeCell="D23" sqref="D23"/>
    </sheetView>
  </sheetViews>
  <sheetFormatPr defaultColWidth="9.140625" defaultRowHeight="15" x14ac:dyDescent="0.25"/>
  <cols>
    <col min="1" max="1" width="5.7109375" style="70" customWidth="1"/>
    <col min="2" max="2" width="66.7109375" style="17" bestFit="1" customWidth="1"/>
    <col min="3" max="3" width="60.140625" customWidth="1"/>
    <col min="4" max="4" width="28.28515625" customWidth="1"/>
    <col min="5" max="16" width="21.42578125" customWidth="1"/>
    <col min="17" max="18" width="6.7109375" bestFit="1" customWidth="1"/>
    <col min="19" max="19" width="12.28515625" bestFit="1" customWidth="1"/>
    <col min="20" max="20" width="10.140625" bestFit="1" customWidth="1"/>
    <col min="21" max="21" width="10.28515625" bestFit="1" customWidth="1"/>
    <col min="22" max="22" width="10.28515625" customWidth="1"/>
    <col min="23" max="26" width="10.28515625" bestFit="1" customWidth="1"/>
  </cols>
  <sheetData>
    <row r="1" spans="1:20" ht="14.45" customHeight="1" x14ac:dyDescent="0.25">
      <c r="A1" s="70" t="s">
        <v>1000</v>
      </c>
      <c r="C1" s="90"/>
      <c r="D1" s="90"/>
      <c r="E1" s="90"/>
      <c r="F1" s="90"/>
      <c r="G1" s="90"/>
      <c r="H1" s="90"/>
      <c r="I1" s="90"/>
      <c r="J1" s="90"/>
      <c r="K1" s="90"/>
      <c r="L1" s="90"/>
      <c r="M1" s="90"/>
      <c r="N1" s="90"/>
      <c r="O1" s="90"/>
      <c r="P1" s="90"/>
      <c r="Q1" s="90"/>
      <c r="R1" s="90"/>
      <c r="S1" s="90"/>
    </row>
    <row r="2" spans="1:20" ht="14.45" customHeight="1" x14ac:dyDescent="0.25">
      <c r="B2" s="84" t="s">
        <v>669</v>
      </c>
      <c r="C2" s="84"/>
      <c r="D2" s="84"/>
      <c r="E2" s="84"/>
      <c r="F2" s="84"/>
      <c r="G2" s="84"/>
      <c r="H2" s="90"/>
      <c r="I2" s="90"/>
      <c r="J2" s="90"/>
      <c r="K2" s="90"/>
      <c r="L2" s="90"/>
      <c r="M2" s="90"/>
      <c r="N2" s="90"/>
      <c r="O2" s="90"/>
      <c r="P2" s="90"/>
      <c r="Q2" s="90"/>
      <c r="R2" s="90"/>
      <c r="S2" s="90"/>
    </row>
    <row r="3" spans="1:20" ht="165" x14ac:dyDescent="0.25">
      <c r="B3" s="88" t="s">
        <v>1001</v>
      </c>
      <c r="C3" s="90"/>
      <c r="D3" s="90"/>
      <c r="E3" s="90"/>
      <c r="F3" s="90"/>
      <c r="G3" s="90"/>
      <c r="H3" s="90"/>
      <c r="I3" s="90"/>
      <c r="J3" s="90"/>
      <c r="K3" s="90"/>
      <c r="L3" s="90"/>
      <c r="M3" s="90"/>
      <c r="N3" s="90"/>
      <c r="O3" s="90"/>
      <c r="P3" s="90"/>
      <c r="Q3" s="90"/>
      <c r="R3" s="90"/>
      <c r="S3" s="90"/>
    </row>
    <row r="4" spans="1:20" ht="36" x14ac:dyDescent="0.25">
      <c r="B4" s="91" t="s">
        <v>1006</v>
      </c>
      <c r="C4" s="90"/>
      <c r="D4" s="90"/>
      <c r="E4" s="90"/>
      <c r="F4" s="90"/>
      <c r="G4" s="90"/>
      <c r="H4" s="90"/>
      <c r="I4" s="90"/>
      <c r="J4" s="90"/>
      <c r="K4" s="90"/>
      <c r="L4" s="90"/>
      <c r="M4" s="90"/>
      <c r="N4" s="90"/>
      <c r="O4" s="90"/>
      <c r="P4" s="90"/>
      <c r="Q4" s="90"/>
      <c r="R4" s="90"/>
      <c r="S4" s="90"/>
    </row>
    <row r="5" spans="1:20" ht="15.75" x14ac:dyDescent="0.25">
      <c r="B5" s="34" t="s">
        <v>670</v>
      </c>
      <c r="C5" s="31" t="s">
        <v>674</v>
      </c>
      <c r="S5" s="32"/>
      <c r="T5" s="32"/>
    </row>
    <row r="6" spans="1:20" ht="15.75" x14ac:dyDescent="0.25">
      <c r="A6" s="70">
        <v>0</v>
      </c>
      <c r="B6" s="36" t="s">
        <v>672</v>
      </c>
      <c r="C6" s="47">
        <f>A6*C14*12</f>
        <v>0</v>
      </c>
      <c r="S6" s="32"/>
      <c r="T6" s="32"/>
    </row>
    <row r="7" spans="1:20" ht="15.75" x14ac:dyDescent="0.25">
      <c r="A7" s="70">
        <v>100</v>
      </c>
      <c r="B7" s="32" t="s">
        <v>675</v>
      </c>
      <c r="C7" s="47">
        <f>A7*C14*12</f>
        <v>617340.8624277605</v>
      </c>
      <c r="S7" s="32"/>
      <c r="T7" s="32"/>
    </row>
    <row r="8" spans="1:20" ht="15.75" x14ac:dyDescent="0.25">
      <c r="A8" s="97">
        <v>200</v>
      </c>
      <c r="B8" s="32" t="s">
        <v>676</v>
      </c>
      <c r="C8" s="48">
        <f>A8*C14*12</f>
        <v>1234681.724855521</v>
      </c>
      <c r="S8" s="32"/>
      <c r="T8" s="32"/>
    </row>
    <row r="9" spans="1:20" ht="15.75" x14ac:dyDescent="0.25">
      <c r="B9" s="36" t="s">
        <v>946</v>
      </c>
      <c r="C9" s="47">
        <f>IF(C20&gt;1,(C20-IF(C21&gt;0,C21,C10)),IFERROR(Struktur!$C$32-C10,"IU."))</f>
        <v>1647730.3370882585</v>
      </c>
      <c r="S9" s="32"/>
      <c r="T9" s="32"/>
    </row>
    <row r="10" spans="1:20" ht="15.75" x14ac:dyDescent="0.25">
      <c r="A10" s="70" t="s">
        <v>814</v>
      </c>
      <c r="B10" s="36" t="s">
        <v>661</v>
      </c>
      <c r="C10" s="47">
        <f>IFERROR(IF(C21&gt;0,C21,HLOOKUP($A10,Data!$D:$VG,Startsida!$D$12,FALSE)),"IU.")</f>
        <v>74089.887630741578</v>
      </c>
      <c r="S10" s="32"/>
      <c r="T10" s="32"/>
    </row>
    <row r="11" spans="1:20" ht="15.75" x14ac:dyDescent="0.25">
      <c r="A11" s="70" t="s">
        <v>671</v>
      </c>
      <c r="B11" s="35" t="s">
        <v>671</v>
      </c>
      <c r="C11" s="48">
        <f>IF(C22&gt;10,C22,HLOOKUP($A11,Data!$D:$VG,Startsida!$D$12,FALSE))</f>
        <v>266.90770648299201</v>
      </c>
      <c r="S11" s="32"/>
      <c r="T11" s="32"/>
    </row>
    <row r="12" spans="1:20" ht="15.75" x14ac:dyDescent="0.25">
      <c r="A12" s="70" t="s">
        <v>800</v>
      </c>
      <c r="B12" s="32" t="s">
        <v>677</v>
      </c>
      <c r="C12" s="47">
        <f>IF(IFERROR(C23,0)&gt;10,IF(C18&gt;10,C18,HLOOKUP($A12,Data!$D:$VG,Startsida!$D$12,FALSE)),HLOOKUP($A12,Data!$D:$VG,Startsida!$D$12,FALSE))</f>
        <v>138.44444444000001</v>
      </c>
      <c r="S12" s="32"/>
      <c r="T12" s="32"/>
    </row>
    <row r="13" spans="1:20" ht="15.75" x14ac:dyDescent="0.25">
      <c r="B13" s="32" t="s">
        <v>678</v>
      </c>
      <c r="C13" s="47">
        <f>ROUND(C12*IF(C17&gt;0,(1+C17),1.2),0)</f>
        <v>166</v>
      </c>
      <c r="S13" s="32"/>
      <c r="T13" s="32"/>
    </row>
    <row r="14" spans="1:20" ht="15.75" x14ac:dyDescent="0.25">
      <c r="A14" s="70" t="s">
        <v>811</v>
      </c>
      <c r="B14" s="32" t="s">
        <v>635</v>
      </c>
      <c r="C14" s="47">
        <f>IF(C25&gt;10,C25,HLOOKUP($A14,Data!$D:$VG,Startsida!$D$12,FALSE))</f>
        <v>514.4507186898004</v>
      </c>
      <c r="Q14" s="32"/>
      <c r="R14" s="36"/>
      <c r="S14" s="32"/>
      <c r="T14" s="32"/>
    </row>
    <row r="15" spans="1:20" ht="15.75" x14ac:dyDescent="0.25">
      <c r="A15" s="70" t="s">
        <v>917</v>
      </c>
      <c r="B15" s="33" t="s">
        <v>1002</v>
      </c>
      <c r="Q15" s="32"/>
      <c r="R15" s="36"/>
      <c r="S15" s="32"/>
      <c r="T15" s="32"/>
    </row>
    <row r="16" spans="1:20" ht="15.75" x14ac:dyDescent="0.25">
      <c r="A16" s="70" t="s">
        <v>913</v>
      </c>
      <c r="B16" s="32" t="s">
        <v>681</v>
      </c>
      <c r="C16" s="37"/>
      <c r="J16" s="114"/>
      <c r="Q16" s="32"/>
      <c r="R16" s="36"/>
      <c r="S16" s="32"/>
      <c r="T16" s="32"/>
    </row>
    <row r="17" spans="1:20" ht="15.75" x14ac:dyDescent="0.25">
      <c r="B17" s="32" t="s">
        <v>679</v>
      </c>
      <c r="C17" s="38"/>
      <c r="E17" s="32"/>
      <c r="F17" s="32"/>
      <c r="G17" s="32"/>
      <c r="H17" s="32"/>
      <c r="I17" s="32"/>
      <c r="J17" s="32"/>
      <c r="K17" s="32"/>
      <c r="L17" s="32"/>
      <c r="M17" s="32"/>
      <c r="N17" s="32"/>
      <c r="O17" s="32"/>
      <c r="P17" s="32"/>
      <c r="Q17" s="32"/>
      <c r="R17" s="36"/>
      <c r="S17" s="32"/>
      <c r="T17" s="32"/>
    </row>
    <row r="18" spans="1:20" ht="15.75" x14ac:dyDescent="0.25">
      <c r="B18" s="32" t="s">
        <v>680</v>
      </c>
      <c r="C18" s="37"/>
      <c r="E18" s="32"/>
      <c r="F18" s="32"/>
      <c r="G18" s="32"/>
      <c r="H18" s="32"/>
      <c r="I18" s="32"/>
      <c r="J18" s="32"/>
      <c r="K18" s="32"/>
      <c r="L18" s="32"/>
      <c r="M18" s="32"/>
      <c r="N18" s="32"/>
      <c r="O18" s="32"/>
      <c r="P18" s="32"/>
      <c r="Q18" s="32"/>
      <c r="R18" s="36"/>
      <c r="S18" s="32"/>
      <c r="T18" s="32"/>
    </row>
    <row r="19" spans="1:20" ht="15.75" x14ac:dyDescent="0.25">
      <c r="B19" s="32" t="s">
        <v>945</v>
      </c>
      <c r="C19" s="37"/>
      <c r="E19" s="32"/>
      <c r="F19" s="32"/>
      <c r="G19" s="32"/>
      <c r="H19" s="32"/>
      <c r="I19" s="32"/>
      <c r="J19" s="32"/>
      <c r="K19" s="32"/>
      <c r="L19" s="32"/>
      <c r="M19" s="32"/>
      <c r="N19" s="32"/>
      <c r="O19" s="32"/>
      <c r="P19" s="32"/>
      <c r="Q19" s="32"/>
      <c r="R19" s="36"/>
      <c r="S19" s="32"/>
      <c r="T19" s="32"/>
    </row>
    <row r="20" spans="1:20" ht="15.75" x14ac:dyDescent="0.25">
      <c r="B20" s="36" t="s">
        <v>673</v>
      </c>
      <c r="C20" s="37">
        <f>IF(C19&gt;0,C26/C19,C27)</f>
        <v>1721820.224719</v>
      </c>
      <c r="E20" s="32"/>
      <c r="F20" s="32"/>
      <c r="G20" s="32"/>
      <c r="H20" s="32"/>
      <c r="I20" s="32"/>
      <c r="J20" s="32"/>
      <c r="K20" s="32"/>
      <c r="L20" s="32"/>
      <c r="M20" s="32"/>
      <c r="N20" s="32"/>
      <c r="O20" s="32"/>
      <c r="P20" s="32"/>
      <c r="Q20" s="32"/>
      <c r="R20" s="36"/>
      <c r="S20" s="32"/>
      <c r="T20" s="32"/>
    </row>
    <row r="21" spans="1:20" ht="15.75" x14ac:dyDescent="0.25">
      <c r="B21" s="36" t="s">
        <v>661</v>
      </c>
      <c r="C21" s="37"/>
      <c r="E21" s="32"/>
      <c r="F21" s="32"/>
      <c r="G21" s="32"/>
      <c r="H21" s="32"/>
      <c r="I21" s="32"/>
      <c r="J21" s="32"/>
      <c r="K21" s="32"/>
      <c r="L21" s="32"/>
      <c r="M21" s="32"/>
      <c r="N21" s="32"/>
      <c r="O21" s="32"/>
      <c r="P21" s="32"/>
      <c r="Q21" s="32"/>
      <c r="R21" s="36"/>
      <c r="S21" s="32"/>
      <c r="T21" s="32"/>
    </row>
    <row r="22" spans="1:20" ht="15.75" x14ac:dyDescent="0.25">
      <c r="B22" s="35" t="s">
        <v>671</v>
      </c>
      <c r="C22" s="55">
        <f>(C9)/12/C14</f>
        <v>266.90770648299201</v>
      </c>
      <c r="E22" s="32"/>
      <c r="F22" s="32"/>
      <c r="G22" s="32"/>
      <c r="H22" s="32"/>
      <c r="I22" s="32"/>
      <c r="J22" s="32"/>
      <c r="K22" s="32"/>
      <c r="L22" s="32"/>
      <c r="M22" s="32"/>
      <c r="N22" s="32"/>
      <c r="O22" s="32"/>
      <c r="P22" s="32"/>
      <c r="Q22" s="32"/>
      <c r="R22" s="36"/>
      <c r="S22" s="32"/>
      <c r="T22" s="32"/>
    </row>
    <row r="23" spans="1:20" ht="15.75" x14ac:dyDescent="0.25">
      <c r="B23" s="32" t="s">
        <v>677</v>
      </c>
      <c r="C23" s="55">
        <f>C18</f>
        <v>0</v>
      </c>
      <c r="E23" s="32"/>
      <c r="F23" s="32"/>
      <c r="G23" s="32"/>
      <c r="H23" s="32"/>
      <c r="I23" s="32"/>
      <c r="J23" s="32"/>
      <c r="K23" s="32"/>
      <c r="L23" s="32"/>
      <c r="M23" s="32"/>
      <c r="N23" s="32"/>
      <c r="O23" s="32"/>
      <c r="P23" s="32"/>
      <c r="Q23" s="32"/>
      <c r="R23" s="36"/>
      <c r="S23" s="32"/>
      <c r="T23" s="32"/>
    </row>
    <row r="24" spans="1:20" ht="15.75" x14ac:dyDescent="0.25">
      <c r="B24" s="32" t="s">
        <v>947</v>
      </c>
      <c r="C24" s="56">
        <f>HLOOKUP($A15,Data!$D:$VG,Startsida!$D$12,FALSE)*HLOOKUP($A16,Data!$D:$VG,Startsida!$D$12,FALSE)</f>
        <v>60128999.999969997</v>
      </c>
      <c r="E24" s="32"/>
      <c r="F24" s="32"/>
      <c r="G24" s="32"/>
      <c r="H24" s="32"/>
      <c r="J24" s="32"/>
      <c r="K24" s="32"/>
      <c r="L24" s="32"/>
      <c r="M24" s="32"/>
      <c r="N24" s="32"/>
      <c r="O24" s="32"/>
      <c r="P24" s="32"/>
      <c r="Q24" s="32"/>
      <c r="R24" s="36"/>
      <c r="S24" s="32"/>
      <c r="T24" s="32"/>
    </row>
    <row r="25" spans="1:20" ht="15.75" x14ac:dyDescent="0.25">
      <c r="B25" s="32" t="s">
        <v>635</v>
      </c>
      <c r="C25" s="37">
        <f>IF(C16&gt;0,C24/12/C16,0)</f>
        <v>0</v>
      </c>
      <c r="E25" s="32"/>
      <c r="F25" s="32"/>
      <c r="G25" s="32"/>
      <c r="H25" s="32"/>
      <c r="I25" s="32"/>
      <c r="J25" s="32"/>
      <c r="K25" s="32"/>
      <c r="L25" s="32"/>
      <c r="M25" s="32"/>
      <c r="N25" s="32"/>
      <c r="O25" s="32"/>
      <c r="P25" s="32"/>
      <c r="Q25" s="32"/>
      <c r="R25" s="36"/>
      <c r="S25" s="32"/>
      <c r="T25" s="32"/>
    </row>
    <row r="26" spans="1:20" ht="15.75" x14ac:dyDescent="0.25">
      <c r="A26" s="70" t="s">
        <v>712</v>
      </c>
      <c r="B26" s="32" t="s">
        <v>948</v>
      </c>
      <c r="C26" s="56">
        <f>HLOOKUP($A27,Data!$D:$VG,Startsida!$D$12,FALSE)*HLOOKUP($A26,Data!$D:$VG,Startsida!$D$12,FALSE)</f>
        <v>76620999.9999955</v>
      </c>
      <c r="E26" s="32"/>
      <c r="F26" s="32"/>
      <c r="G26" s="32"/>
      <c r="H26" s="32"/>
      <c r="I26" s="32"/>
      <c r="J26" s="32"/>
      <c r="K26" s="32"/>
      <c r="L26" s="32"/>
      <c r="M26" s="32"/>
      <c r="N26" s="32"/>
      <c r="O26" s="32"/>
      <c r="P26" s="32"/>
      <c r="Q26" s="32"/>
      <c r="R26" s="36"/>
      <c r="S26" s="32"/>
      <c r="T26" s="32"/>
    </row>
    <row r="27" spans="1:20" ht="15.75" x14ac:dyDescent="0.25">
      <c r="A27" s="70" t="s">
        <v>709</v>
      </c>
      <c r="B27" s="32" t="s">
        <v>948</v>
      </c>
      <c r="C27" s="56">
        <f>HLOOKUP($A27,Data!$D:$VG,Startsida!$D$12,FALSE)</f>
        <v>1721820.224719</v>
      </c>
      <c r="E27" s="32"/>
      <c r="F27" s="32"/>
      <c r="G27" s="32"/>
      <c r="H27" s="32"/>
      <c r="I27" s="32"/>
      <c r="J27" s="32"/>
      <c r="K27" s="32"/>
      <c r="L27" s="32"/>
      <c r="M27" s="32"/>
      <c r="N27" s="32"/>
      <c r="O27" s="32"/>
      <c r="P27" s="32"/>
      <c r="Q27" s="32"/>
      <c r="R27" s="36"/>
      <c r="S27" s="32"/>
      <c r="T27" s="32"/>
    </row>
    <row r="28" spans="1:20" s="17" customFormat="1" ht="15.75" x14ac:dyDescent="0.25">
      <c r="A28" s="70"/>
      <c r="B28" s="99"/>
      <c r="C28" s="100"/>
      <c r="D28" s="100"/>
      <c r="E28" s="100"/>
      <c r="F28" s="100"/>
      <c r="G28" s="100"/>
      <c r="H28" s="101"/>
      <c r="I28" s="101"/>
      <c r="J28" s="101"/>
      <c r="K28" s="101"/>
      <c r="L28" s="101"/>
      <c r="M28" s="101"/>
      <c r="N28" s="101"/>
      <c r="O28" s="101"/>
      <c r="P28" s="101"/>
    </row>
    <row r="29" spans="1:20" ht="15.75" x14ac:dyDescent="0.25">
      <c r="B29" s="92" t="s">
        <v>684</v>
      </c>
      <c r="C29" s="96"/>
      <c r="D29" s="96"/>
      <c r="E29" s="96"/>
      <c r="F29" s="96"/>
      <c r="G29" s="96"/>
      <c r="H29" s="32"/>
      <c r="I29" s="32"/>
      <c r="J29" s="32"/>
      <c r="K29" s="32"/>
      <c r="L29" s="32"/>
      <c r="M29" s="32"/>
      <c r="N29" s="32"/>
      <c r="O29" s="32"/>
      <c r="P29" s="32"/>
      <c r="Q29" s="32"/>
      <c r="R29" s="32"/>
      <c r="S29" s="32"/>
      <c r="T29" s="32"/>
    </row>
    <row r="30" spans="1:20" ht="15.75" x14ac:dyDescent="0.25">
      <c r="B30" s="92"/>
      <c r="C30" s="96"/>
      <c r="D30" s="96"/>
      <c r="E30" s="96" t="s">
        <v>631</v>
      </c>
      <c r="F30" s="96" t="s">
        <v>632</v>
      </c>
      <c r="G30" s="96" t="s">
        <v>691</v>
      </c>
      <c r="H30" s="32"/>
      <c r="I30" s="32"/>
      <c r="J30" s="32"/>
      <c r="K30" s="32"/>
      <c r="L30" s="32"/>
      <c r="M30" s="32"/>
      <c r="N30" s="32"/>
      <c r="O30" s="32"/>
      <c r="P30" s="32"/>
      <c r="Q30" s="32"/>
      <c r="R30" s="32"/>
      <c r="S30" s="32"/>
      <c r="T30" s="32"/>
    </row>
    <row r="31" spans="1:20" ht="15.75" x14ac:dyDescent="0.25">
      <c r="A31" s="70" t="s">
        <v>704</v>
      </c>
      <c r="B31" s="95" t="s">
        <v>729</v>
      </c>
      <c r="C31" s="96" t="s">
        <v>305</v>
      </c>
      <c r="D31" s="96" t="str">
        <f>Startsida!$A$6</f>
        <v>Lessebo</v>
      </c>
      <c r="E31" s="96">
        <f>HLOOKUP(A$31,Data!$D:$VG,$A81,FALSE)</f>
        <v>8.4170999999999996</v>
      </c>
      <c r="F31" s="96">
        <f>HLOOKUP(B$31,Data!$D:$EC,$A81,FALSE)</f>
        <v>9.5818999999999992</v>
      </c>
      <c r="G31" s="96">
        <f>MAX(E31:F32)</f>
        <v>11.918366710000001</v>
      </c>
      <c r="I31" s="40"/>
      <c r="J31" s="40"/>
      <c r="K31" s="40"/>
      <c r="L31" s="40"/>
      <c r="M31" s="40"/>
      <c r="N31" s="40"/>
      <c r="O31" s="40"/>
      <c r="P31" s="40"/>
      <c r="Q31" s="32"/>
      <c r="R31" s="32"/>
      <c r="S31" s="32"/>
      <c r="T31" s="32"/>
    </row>
    <row r="32" spans="1:20" ht="15.75" x14ac:dyDescent="0.25">
      <c r="A32" s="70" t="s">
        <v>704</v>
      </c>
      <c r="B32" s="95" t="s">
        <v>729</v>
      </c>
      <c r="C32" s="96" t="s">
        <v>305</v>
      </c>
      <c r="D32" s="96" t="s">
        <v>316</v>
      </c>
      <c r="E32" s="96">
        <f>HLOOKUP(A$31,Data!$D:$VG,$A82,FALSE)</f>
        <v>8.4590142799999999</v>
      </c>
      <c r="F32" s="96">
        <f>_xlfn.XLOOKUP(CONCATENATE(D32," ","äldreomsorg",","," ",D31,","," ","2021"),Data!A2:A603,Data!AJ2:AJ603)</f>
        <v>11.918366710000001</v>
      </c>
      <c r="G32" s="96">
        <f>MIN(E31:F32)</f>
        <v>8.4170999999999996</v>
      </c>
      <c r="H32" s="40"/>
      <c r="I32" s="40"/>
      <c r="J32" s="40"/>
      <c r="K32" s="40"/>
      <c r="L32" s="40"/>
      <c r="M32" s="40"/>
      <c r="N32" s="40"/>
      <c r="O32" s="40"/>
      <c r="P32" s="40"/>
      <c r="Q32" s="32"/>
      <c r="R32" s="32"/>
      <c r="S32" s="32"/>
      <c r="T32" s="32"/>
    </row>
    <row r="33" spans="1:28" ht="15.75" x14ac:dyDescent="0.25">
      <c r="C33" s="32"/>
      <c r="D33" s="36"/>
      <c r="E33" s="39"/>
      <c r="F33" s="32"/>
      <c r="G33" s="32"/>
      <c r="H33" s="32"/>
      <c r="I33" s="32"/>
      <c r="J33" s="32"/>
      <c r="K33" s="32"/>
      <c r="L33" s="32"/>
      <c r="M33" s="32"/>
      <c r="N33" s="32"/>
      <c r="O33" s="32"/>
      <c r="P33" s="32"/>
      <c r="Q33" s="32"/>
      <c r="R33" s="32"/>
      <c r="S33" s="32"/>
      <c r="T33" s="32"/>
    </row>
    <row r="34" spans="1:28" ht="15.75" x14ac:dyDescent="0.25">
      <c r="B34" s="92" t="s">
        <v>685</v>
      </c>
      <c r="C34" s="96"/>
      <c r="D34" s="96"/>
      <c r="E34" s="96"/>
      <c r="F34" s="96"/>
      <c r="G34" s="96"/>
      <c r="H34" s="32"/>
      <c r="I34" s="32"/>
      <c r="J34" s="32"/>
      <c r="K34" s="32"/>
      <c r="L34" s="32"/>
      <c r="M34" s="32"/>
      <c r="N34" s="32"/>
      <c r="O34" s="32"/>
      <c r="P34" s="32"/>
      <c r="Q34" s="32"/>
      <c r="R34" s="32"/>
      <c r="S34" s="32"/>
      <c r="T34" s="32"/>
    </row>
    <row r="35" spans="1:28" ht="30" x14ac:dyDescent="0.25">
      <c r="A35" s="98" t="s">
        <v>802</v>
      </c>
      <c r="B35" s="96" t="str">
        <f>VLOOKUP($A35,NTInfo!$A$2:$C$49,2,FALSE)</f>
        <v>Kostnad ordinärt boende äldreomsorg, kr/inv 80+</v>
      </c>
      <c r="C35" s="96">
        <f>HLOOKUP($A35,Data!$D:$VG,Startsida!$D$12,FALSE)</f>
        <v>123554.945055</v>
      </c>
      <c r="D35" s="96"/>
      <c r="E35" s="96"/>
      <c r="F35" s="96"/>
      <c r="G35" s="96"/>
      <c r="H35" s="32"/>
      <c r="I35" s="32"/>
      <c r="J35" s="32"/>
      <c r="K35" s="32"/>
      <c r="L35" s="32"/>
      <c r="M35" s="32"/>
      <c r="N35" s="32"/>
      <c r="O35" s="32"/>
      <c r="P35" s="32"/>
      <c r="Q35" s="32"/>
      <c r="R35" s="32"/>
      <c r="S35" s="32"/>
      <c r="T35" s="32"/>
    </row>
    <row r="36" spans="1:28" ht="30" x14ac:dyDescent="0.25">
      <c r="A36" s="98" t="s">
        <v>711</v>
      </c>
      <c r="B36" s="96" t="str">
        <f>VLOOKUP($A36,NTInfo!$A$2:$C$49,2,FALSE)</f>
        <v>Kostnad särskilt boende äldreomsorg, kr/inv 80+</v>
      </c>
      <c r="C36" s="96">
        <f>HLOOKUP($A36,Data!$D:$VG,Startsida!$D$12,FALSE)</f>
        <v>140331.50183200001</v>
      </c>
      <c r="D36" s="96"/>
      <c r="E36" s="96"/>
      <c r="F36" s="96"/>
      <c r="G36" s="96"/>
      <c r="H36" s="32"/>
      <c r="I36" s="32"/>
      <c r="J36" s="32"/>
      <c r="K36" s="32"/>
      <c r="L36" s="32"/>
      <c r="M36" s="32"/>
      <c r="N36" s="32"/>
      <c r="O36" s="32"/>
      <c r="P36" s="32"/>
      <c r="Q36" s="32"/>
      <c r="R36" s="32"/>
      <c r="S36" s="32"/>
      <c r="T36" s="32"/>
    </row>
    <row r="37" spans="1:28" ht="30" x14ac:dyDescent="0.25">
      <c r="A37" s="98" t="s">
        <v>802</v>
      </c>
      <c r="B37" s="96" t="str">
        <f>VLOOKUP($A37,NTInfo!$A$2:$C$49,2,FALSE)</f>
        <v>Kostnad ordinärt boende äldreomsorg, kr/inv 80+</v>
      </c>
      <c r="C37" s="96">
        <f>HLOOKUP($A37,Data!$D:$VG,Startsida!$D$15,FALSE)</f>
        <v>113980.11555307001</v>
      </c>
      <c r="D37" s="96"/>
      <c r="E37" s="96"/>
      <c r="F37" s="96"/>
      <c r="G37" s="96"/>
      <c r="H37" s="32"/>
      <c r="I37" s="32"/>
      <c r="J37" s="32"/>
      <c r="K37" s="32"/>
      <c r="L37" s="32"/>
      <c r="M37" s="32"/>
      <c r="N37" s="32"/>
      <c r="O37" s="32"/>
      <c r="P37" s="32"/>
      <c r="Q37" s="32"/>
      <c r="R37" s="32"/>
      <c r="S37" s="32"/>
      <c r="T37" s="32"/>
    </row>
    <row r="38" spans="1:28" ht="30" x14ac:dyDescent="0.25">
      <c r="A38" s="98" t="s">
        <v>711</v>
      </c>
      <c r="B38" s="96" t="str">
        <f>VLOOKUP($A38,NTInfo!$A$2:$C$49,2,FALSE)</f>
        <v>Kostnad särskilt boende äldreomsorg, kr/inv 80+</v>
      </c>
      <c r="C38" s="96">
        <f>HLOOKUP($A38,Data!$D:$VG,Startsida!$D$15,FALSE)</f>
        <v>145160.21322105001</v>
      </c>
      <c r="D38" s="96"/>
      <c r="E38" s="96"/>
      <c r="F38" s="96"/>
      <c r="G38" s="96"/>
      <c r="H38" s="32"/>
      <c r="I38" s="32"/>
      <c r="J38" s="32"/>
      <c r="K38" s="32"/>
      <c r="L38" s="32"/>
      <c r="M38" s="32"/>
      <c r="N38" s="32"/>
      <c r="O38" s="32"/>
      <c r="P38" s="32"/>
      <c r="Q38" s="32"/>
      <c r="R38" s="32"/>
      <c r="S38" s="32"/>
      <c r="T38" s="32"/>
    </row>
    <row r="39" spans="1:28" ht="15.75" x14ac:dyDescent="0.25">
      <c r="C39" s="32"/>
      <c r="D39" s="36"/>
      <c r="E39" s="39"/>
      <c r="F39" s="32"/>
      <c r="G39" s="32"/>
      <c r="H39" s="32"/>
      <c r="I39" s="32"/>
      <c r="J39" s="32"/>
      <c r="K39" s="32"/>
      <c r="L39" s="32"/>
      <c r="M39" s="32"/>
      <c r="N39" s="32"/>
      <c r="O39" s="32"/>
      <c r="P39" s="32"/>
      <c r="Q39" s="32"/>
      <c r="R39" s="32"/>
      <c r="S39" s="32"/>
      <c r="T39" s="32"/>
    </row>
    <row r="40" spans="1:28" ht="15.75" x14ac:dyDescent="0.25">
      <c r="B40" s="92" t="s">
        <v>686</v>
      </c>
      <c r="C40" s="96"/>
      <c r="D40" s="96"/>
      <c r="E40" s="96"/>
      <c r="F40" s="96"/>
      <c r="G40" s="96"/>
      <c r="H40" s="32"/>
      <c r="I40" s="32"/>
      <c r="J40" s="32"/>
      <c r="K40" s="32"/>
      <c r="L40" s="32"/>
      <c r="M40" s="32"/>
      <c r="N40" s="32"/>
      <c r="O40" s="32"/>
      <c r="P40" s="32"/>
      <c r="Q40" s="32"/>
      <c r="R40" s="32"/>
      <c r="S40" s="32"/>
      <c r="T40" s="32"/>
    </row>
    <row r="41" spans="1:28" ht="15.75" x14ac:dyDescent="0.25">
      <c r="B41" s="96" t="s">
        <v>318</v>
      </c>
      <c r="C41" s="96" t="s">
        <v>326</v>
      </c>
      <c r="D41" s="96" t="s">
        <v>327</v>
      </c>
      <c r="E41" s="96"/>
      <c r="F41" s="96"/>
      <c r="G41" s="96"/>
      <c r="H41" s="32"/>
      <c r="I41" s="32"/>
      <c r="J41" s="32"/>
      <c r="K41" s="32"/>
      <c r="L41" s="32"/>
      <c r="M41" s="32"/>
      <c r="N41" s="32"/>
      <c r="O41" s="32"/>
      <c r="P41" s="32"/>
      <c r="Q41" s="32"/>
      <c r="R41" s="32"/>
      <c r="S41" s="32"/>
      <c r="T41" s="32"/>
    </row>
    <row r="42" spans="1:28" ht="30" x14ac:dyDescent="0.25">
      <c r="A42" s="98" t="s">
        <v>711</v>
      </c>
      <c r="B42" s="96" t="str">
        <f>Startsida!A6</f>
        <v>Lessebo</v>
      </c>
      <c r="C42" s="96">
        <f>HLOOKUP($A$43,Data!$D:$VG,Startsida!$D$12,FALSE)</f>
        <v>123554.945055</v>
      </c>
      <c r="D42" s="96">
        <f>HLOOKUP($A42,Data!$D:$VG,Startsida!$D$12,FALSE)</f>
        <v>140331.50183200001</v>
      </c>
      <c r="E42" s="96"/>
      <c r="F42" s="96"/>
      <c r="G42" s="96"/>
      <c r="H42" s="32"/>
      <c r="I42" s="32"/>
      <c r="J42" s="32"/>
      <c r="K42" s="32" t="s">
        <v>328</v>
      </c>
      <c r="L42" s="32"/>
      <c r="M42" s="32"/>
      <c r="N42" s="32"/>
      <c r="O42" s="32"/>
      <c r="P42" s="32"/>
      <c r="Q42" s="32"/>
      <c r="R42" s="32"/>
      <c r="S42" s="32"/>
      <c r="T42" s="32"/>
    </row>
    <row r="43" spans="1:28" ht="30" x14ac:dyDescent="0.25">
      <c r="A43" s="98" t="s">
        <v>802</v>
      </c>
      <c r="B43" s="96" t="s">
        <v>295</v>
      </c>
      <c r="C43" s="96">
        <f>HLOOKUP($A43,Data!$D:$VG,Startsida!$D$15,FALSE)</f>
        <v>113980.11555307001</v>
      </c>
      <c r="D43" s="96">
        <f>HLOOKUP($A42,Data!$D:$VG,Startsida!$D$15,FALSE)</f>
        <v>145160.21322105001</v>
      </c>
      <c r="E43" s="96"/>
      <c r="F43" s="96"/>
      <c r="G43" s="96"/>
      <c r="H43" s="32"/>
      <c r="I43" s="32"/>
      <c r="J43" s="32"/>
      <c r="K43" s="32"/>
      <c r="L43" s="32"/>
      <c r="M43" s="32"/>
      <c r="N43" s="32"/>
      <c r="O43" s="32"/>
      <c r="P43" s="32"/>
      <c r="Q43" s="32"/>
      <c r="R43" s="32"/>
      <c r="S43" s="32"/>
      <c r="T43" s="32"/>
    </row>
    <row r="44" spans="1:28" ht="15.75" x14ac:dyDescent="0.25">
      <c r="A44" s="98"/>
      <c r="B44" s="96" t="str">
        <f>Startsida!$F$13</f>
        <v>Älvkarleby</v>
      </c>
      <c r="C44" s="96">
        <f>HLOOKUP($A43,Data!$D:$VG,Startsida!$F$12,FALSE)</f>
        <v>159979.03225799999</v>
      </c>
      <c r="D44" s="96">
        <f>HLOOKUP($A42,Data!$D:$VG,Startsida!$F$12,FALSE)</f>
        <v>121335.483871</v>
      </c>
      <c r="E44" s="96"/>
      <c r="F44" s="96"/>
      <c r="G44" s="96"/>
      <c r="H44" s="32"/>
      <c r="I44" s="32"/>
      <c r="J44" s="32"/>
      <c r="K44" s="32"/>
      <c r="L44" s="32"/>
      <c r="M44" s="32"/>
      <c r="N44" s="32"/>
      <c r="O44" s="32"/>
      <c r="P44" s="32"/>
      <c r="Q44" s="32"/>
      <c r="R44" s="32"/>
      <c r="S44" s="32"/>
      <c r="T44" s="32"/>
    </row>
    <row r="45" spans="1:28" ht="15.75" x14ac:dyDescent="0.25">
      <c r="A45" s="98"/>
      <c r="B45" s="96" t="str">
        <f>Startsida!$G$13</f>
        <v>Perstorp</v>
      </c>
      <c r="C45" s="96">
        <f>HLOOKUP($A43,Data!$D:$VG,Startsida!$G$12,FALSE)</f>
        <v>136233.26133899999</v>
      </c>
      <c r="D45" s="96">
        <f>HLOOKUP($A42,Data!$D:$VG,Startsida!$G$12,FALSE)</f>
        <v>144747.300216</v>
      </c>
      <c r="E45" s="96"/>
      <c r="F45" s="96"/>
      <c r="G45" s="96"/>
      <c r="H45" s="32"/>
      <c r="I45" s="32"/>
      <c r="J45" s="32"/>
      <c r="K45" s="32"/>
      <c r="L45" s="32"/>
      <c r="M45" s="32"/>
      <c r="N45" s="32"/>
      <c r="O45" s="32"/>
      <c r="P45" s="32"/>
      <c r="Q45" s="32"/>
      <c r="R45" s="32"/>
      <c r="S45" s="32"/>
      <c r="T45" s="32"/>
    </row>
    <row r="46" spans="1:28" ht="15.75" x14ac:dyDescent="0.25">
      <c r="A46" s="98"/>
      <c r="B46" s="96" t="str">
        <f>Startsida!$H$13</f>
        <v>Svenljunga</v>
      </c>
      <c r="C46" s="96">
        <f>HLOOKUP($A43,Data!$D:$VG,Startsida!$H$12,FALSE)</f>
        <v>149570.20057300001</v>
      </c>
      <c r="D46" s="96">
        <f>HLOOKUP($A42,Data!$D:$VG,Startsida!$H$12,FALSE)</f>
        <v>105647.56447</v>
      </c>
      <c r="E46" s="96"/>
      <c r="F46" s="96"/>
      <c r="G46" s="96"/>
      <c r="H46" s="32"/>
      <c r="I46" s="32"/>
      <c r="J46" s="32"/>
      <c r="K46" s="32"/>
      <c r="L46" s="32"/>
      <c r="M46" s="32"/>
      <c r="N46" s="32"/>
      <c r="O46" s="32"/>
      <c r="P46" s="32"/>
      <c r="Q46" s="32"/>
      <c r="R46" s="32"/>
      <c r="S46" s="32"/>
      <c r="T46" s="32"/>
    </row>
    <row r="47" spans="1:28" ht="15.75" x14ac:dyDescent="0.25">
      <c r="A47" s="98"/>
      <c r="B47" s="96" t="str">
        <f>Startsida!$I$13</f>
        <v>Herrljunga</v>
      </c>
      <c r="C47" s="96">
        <f>HLOOKUP($A43,Data!$D:$VG,Startsida!$I$12,FALSE)</f>
        <v>141814.285714</v>
      </c>
      <c r="D47" s="96">
        <f>HLOOKUP($A42,Data!$D:$VG,Startsida!$I$12,FALSE)</f>
        <v>118914.285714</v>
      </c>
      <c r="E47" s="96"/>
      <c r="F47" s="96"/>
      <c r="G47" s="96"/>
      <c r="H47" s="32"/>
      <c r="I47" s="32"/>
      <c r="J47" s="32"/>
      <c r="K47" s="32"/>
      <c r="L47" s="32"/>
      <c r="M47" s="32"/>
      <c r="N47" s="32"/>
      <c r="O47" s="32"/>
      <c r="P47" s="32"/>
      <c r="Q47" s="32"/>
      <c r="R47" s="32"/>
      <c r="S47" s="32"/>
      <c r="T47" s="32"/>
    </row>
    <row r="48" spans="1:28" ht="15.75" x14ac:dyDescent="0.25">
      <c r="A48" s="98"/>
      <c r="B48" s="96" t="str">
        <f>Startsida!$J$13</f>
        <v>Strömstad</v>
      </c>
      <c r="C48" s="96">
        <f>HLOOKUP($A43,Data!$D:$VG,Startsida!$J$12,FALSE)</f>
        <v>124769.9877</v>
      </c>
      <c r="D48" s="96">
        <f>HLOOKUP($A42,Data!$D:$VG,Startsida!$J$12,FALSE)</f>
        <v>162031.98032</v>
      </c>
      <c r="E48" s="96"/>
      <c r="F48" s="96"/>
      <c r="G48" s="96"/>
      <c r="H48" s="32"/>
      <c r="I48" s="32"/>
      <c r="J48" s="32"/>
      <c r="K48" s="32"/>
      <c r="L48" s="32"/>
      <c r="M48" s="32"/>
      <c r="N48" s="32"/>
      <c r="O48" s="32"/>
      <c r="P48" s="32"/>
      <c r="Q48" s="32"/>
      <c r="R48" s="32"/>
      <c r="S48" s="32"/>
      <c r="T48" s="32"/>
      <c r="U48" s="32"/>
      <c r="V48" s="32"/>
      <c r="W48" s="32"/>
      <c r="X48" s="32"/>
      <c r="Y48" s="32"/>
      <c r="Z48" s="32"/>
      <c r="AA48" s="32"/>
      <c r="AB48" s="32"/>
    </row>
    <row r="49" spans="1:32" ht="15.75" x14ac:dyDescent="0.25">
      <c r="A49" s="98"/>
      <c r="B49" s="96" t="str">
        <f>Startsida!$K$13</f>
        <v>Kil</v>
      </c>
      <c r="C49" s="96">
        <f>HLOOKUP($A43,Data!$D:$VG,Startsida!$K$12,FALSE)</f>
        <v>168997.54299799999</v>
      </c>
      <c r="D49" s="96">
        <f>HLOOKUP($A42,Data!$D:$VG,Startsida!$K$12,FALSE)</f>
        <v>97626.535627000005</v>
      </c>
      <c r="E49" s="96"/>
      <c r="F49" s="96"/>
      <c r="G49" s="96"/>
      <c r="H49" s="32"/>
      <c r="I49" s="32"/>
      <c r="J49" s="32"/>
      <c r="K49" s="32"/>
      <c r="L49" s="32"/>
      <c r="M49" s="32"/>
      <c r="N49" s="32"/>
      <c r="O49" s="32"/>
      <c r="P49" s="32"/>
      <c r="Q49" s="32"/>
      <c r="R49" s="32"/>
      <c r="S49" s="32"/>
      <c r="T49" s="32"/>
      <c r="U49" s="32"/>
      <c r="V49" s="32"/>
      <c r="W49" s="32"/>
      <c r="X49" s="32"/>
      <c r="Y49" s="32"/>
      <c r="Z49" s="32"/>
      <c r="AA49" s="32"/>
      <c r="AB49" s="32"/>
    </row>
    <row r="50" spans="1:32" ht="15.75" x14ac:dyDescent="0.25">
      <c r="A50" s="98"/>
      <c r="B50" s="96" t="str">
        <f>Startsida!$L$13</f>
        <v>Gagnef</v>
      </c>
      <c r="C50" s="96">
        <f>HLOOKUP($A43,Data!$D:$VG,Startsida!$L$12,FALSE)</f>
        <v>66097.383721000006</v>
      </c>
      <c r="D50" s="96">
        <f>HLOOKUP($A42,Data!$D:$VG,Startsida!$L$12,FALSE)</f>
        <v>178991.27906999999</v>
      </c>
      <c r="E50" s="96"/>
      <c r="F50" s="96"/>
      <c r="G50" s="96"/>
      <c r="H50" s="32"/>
      <c r="I50" s="32"/>
      <c r="J50" s="32"/>
      <c r="K50" s="32"/>
      <c r="L50" s="32"/>
      <c r="M50" s="32"/>
      <c r="N50" s="32"/>
      <c r="O50" s="32"/>
      <c r="P50" s="32"/>
      <c r="Q50" s="32"/>
      <c r="R50" s="32"/>
      <c r="S50" s="32"/>
      <c r="T50" s="32"/>
      <c r="U50" s="32"/>
      <c r="V50" s="32"/>
      <c r="W50" s="32"/>
      <c r="X50" s="32"/>
      <c r="Y50" s="32"/>
      <c r="Z50" s="32"/>
      <c r="AA50" s="32"/>
      <c r="AB50" s="32"/>
    </row>
    <row r="51" spans="1:32" s="17" customFormat="1" ht="15.75" x14ac:dyDescent="0.25">
      <c r="A51" s="70"/>
      <c r="B51" s="99"/>
      <c r="C51" s="100"/>
      <c r="D51" s="100"/>
      <c r="E51" s="100"/>
      <c r="F51" s="100"/>
      <c r="G51" s="100"/>
      <c r="H51" s="101"/>
      <c r="I51" s="101"/>
      <c r="J51" s="101"/>
      <c r="K51" s="101"/>
      <c r="L51" s="101"/>
      <c r="M51" s="101"/>
      <c r="N51" s="101"/>
      <c r="O51" s="101"/>
      <c r="P51" s="101"/>
    </row>
    <row r="52" spans="1:32" ht="15.75" x14ac:dyDescent="0.25">
      <c r="B52" s="92" t="s">
        <v>687</v>
      </c>
      <c r="C52" s="96"/>
      <c r="D52" s="96"/>
      <c r="E52" s="96"/>
      <c r="F52" s="96"/>
      <c r="G52" s="96" t="s">
        <v>824</v>
      </c>
      <c r="H52" s="96"/>
      <c r="I52" s="96"/>
      <c r="J52" s="96"/>
      <c r="K52" s="96"/>
      <c r="L52" s="96"/>
      <c r="M52" s="96"/>
      <c r="N52" s="96"/>
      <c r="O52" s="96"/>
      <c r="P52" s="96"/>
      <c r="Q52" s="32"/>
      <c r="R52" s="32"/>
      <c r="S52" s="32"/>
      <c r="T52" s="32"/>
    </row>
    <row r="53" spans="1:32" ht="15.75" x14ac:dyDescent="0.25">
      <c r="A53" s="70" t="s">
        <v>807</v>
      </c>
      <c r="B53" s="96"/>
      <c r="C53" s="96">
        <f>Startsida!$B$6-3</f>
        <v>2019</v>
      </c>
      <c r="D53" s="96">
        <f>Startsida!$B$6-2</f>
        <v>2020</v>
      </c>
      <c r="E53" s="96">
        <f>Startsida!$B$6-1</f>
        <v>2021</v>
      </c>
      <c r="F53" s="96">
        <f>Startsida!$B$6</f>
        <v>2022</v>
      </c>
      <c r="G53" s="96">
        <f>Startsida!$B$6+1</f>
        <v>2023</v>
      </c>
      <c r="H53" s="96">
        <f>Startsida!$B$6+2</f>
        <v>2024</v>
      </c>
      <c r="I53" s="96">
        <f>Startsida!$B$6+3</f>
        <v>2025</v>
      </c>
      <c r="J53" s="96">
        <f>Startsida!$B$6+4</f>
        <v>2026</v>
      </c>
      <c r="K53" s="96">
        <f>Startsida!$B$6+5</f>
        <v>2027</v>
      </c>
      <c r="L53" s="96">
        <f>Startsida!$B$6+6</f>
        <v>2028</v>
      </c>
      <c r="M53" s="96">
        <f>Startsida!$B$6+7</f>
        <v>2029</v>
      </c>
      <c r="N53" s="96">
        <f>Startsida!$B$6+8</f>
        <v>2030</v>
      </c>
      <c r="O53" s="96">
        <f>Startsida!$B$6+9</f>
        <v>2031</v>
      </c>
      <c r="P53" s="96">
        <f>Startsida!$B$6+10</f>
        <v>2032</v>
      </c>
      <c r="Q53" s="32"/>
      <c r="R53" s="32"/>
      <c r="S53" s="32"/>
      <c r="T53" s="32"/>
    </row>
    <row r="54" spans="1:32" ht="15.75" x14ac:dyDescent="0.25">
      <c r="A54" s="70" t="s">
        <v>803</v>
      </c>
      <c r="B54" s="96" t="str">
        <f>CONCATENATE("Antal 65-79 år i ",Startsida!A6)</f>
        <v>Antal 65-79 år i Lessebo</v>
      </c>
      <c r="C54" s="96">
        <f>HLOOKUP($A54&amp;"-"&amp;C$53,Data!$D:$VG,Startsida!$D$12,FALSE)</f>
        <v>1508</v>
      </c>
      <c r="D54" s="96">
        <f>HLOOKUP($A54&amp;"-"&amp;D$53,Data!$D:$VG,Startsida!$D$12,FALSE)</f>
        <v>1507</v>
      </c>
      <c r="E54" s="96">
        <f>HLOOKUP($A54&amp;"-"&amp;E$53,Data!$D:$VG,Startsida!$D$12,FALSE)</f>
        <v>1534</v>
      </c>
      <c r="F54" s="96">
        <f>HLOOKUP($A54,Data!$D:$VG,Startsida!$D$12,FALSE)</f>
        <v>1550</v>
      </c>
      <c r="G54" s="96">
        <f>HLOOKUP($A60&amp;"_"&amp;G$53,Data!$D:$VG,Startsida!$D$12,FALSE)</f>
        <v>1499.0820000000001</v>
      </c>
      <c r="H54" s="96">
        <f>HLOOKUP($A60&amp;"_"&amp;H$53,Data!$D:$VG,Startsida!$D$12,FALSE)</f>
        <v>1483.7618</v>
      </c>
      <c r="I54" s="96">
        <f>HLOOKUP($A60&amp;"_"&amp;I$53,Data!$D:$VG,Startsida!$D$12,FALSE)</f>
        <v>1433.4607000000001</v>
      </c>
      <c r="J54" s="96">
        <f>HLOOKUP($A60&amp;"_"&amp;J$53,Data!$D:$VG,Startsida!$D$12,FALSE)</f>
        <v>1404.3453</v>
      </c>
      <c r="K54" s="96">
        <f>HLOOKUP($A60&amp;"_"&amp;K$53,Data!$D:$VG,Startsida!$D$12,FALSE)</f>
        <v>1397.5238999999999</v>
      </c>
      <c r="L54" s="96">
        <f>HLOOKUP($A60&amp;"_"&amp;L$53,Data!$D:$VG,Startsida!$D$12,FALSE)</f>
        <v>1369.8243</v>
      </c>
      <c r="M54" s="96">
        <f>HLOOKUP($A60&amp;"_"&amp;M$53,Data!$D:$VG,Startsida!$D$12,FALSE)</f>
        <v>1346.1461999999999</v>
      </c>
      <c r="N54" s="96">
        <f>HLOOKUP($A60&amp;"_"&amp;N$53,Data!$D:$VG,Startsida!$D$12,FALSE)</f>
        <v>1344.8734999999999</v>
      </c>
      <c r="O54" s="96">
        <f>HLOOKUP($A60&amp;"_"&amp;O$53,Data!$D:$VG,Startsida!$D$12,FALSE)</f>
        <v>1337.4148</v>
      </c>
      <c r="P54" s="96" t="e">
        <f>HLOOKUP($A60&amp;"_"&amp;P$53,Data!$D:$VG,Startsida!$D$12,FALSE)</f>
        <v>#N/A</v>
      </c>
      <c r="R54" s="32"/>
      <c r="S54" s="32"/>
      <c r="T54" s="32"/>
      <c r="U54" s="32"/>
      <c r="V54" s="32"/>
      <c r="W54" s="32"/>
      <c r="X54" s="32"/>
      <c r="Y54" s="32"/>
      <c r="Z54" s="32"/>
      <c r="AA54" s="32"/>
      <c r="AB54" s="32"/>
    </row>
    <row r="55" spans="1:32" ht="15.75" x14ac:dyDescent="0.25">
      <c r="A55" s="70" t="s">
        <v>804</v>
      </c>
      <c r="B55" s="96" t="str">
        <f>CONCATENATE("Antal 80+ år i ",Startsida!A6)</f>
        <v>Antal 80+ år i Lessebo</v>
      </c>
      <c r="C55" s="96">
        <f>HLOOKUP($A55&amp;"-"&amp;C$53,Data!$D:$VG,Startsida!$D$12,FALSE)</f>
        <v>511</v>
      </c>
      <c r="D55" s="96">
        <f>HLOOKUP($A55&amp;"-"&amp;D$53,Data!$D:$VG,Startsida!$D$12,FALSE)</f>
        <v>529</v>
      </c>
      <c r="E55" s="96">
        <f>HLOOKUP($A55&amp;"-"&amp;E$53,Data!$D:$VG,Startsida!$D$12,FALSE)</f>
        <v>519</v>
      </c>
      <c r="F55" s="96">
        <f>HLOOKUP($A55,Data!$D:$VG,Startsida!$D$12,FALSE)</f>
        <v>546</v>
      </c>
      <c r="G55" s="96">
        <f>HLOOKUP($A61&amp;"_"&amp;G$53,Data!$D:$VG,Startsida!$D$12,FALSE)</f>
        <v>572.47720000000004</v>
      </c>
      <c r="H55" s="96">
        <f>HLOOKUP($A61&amp;"_"&amp;H$53,Data!$D:$VG,Startsida!$D$12,FALSE)</f>
        <v>608.82029999999997</v>
      </c>
      <c r="I55" s="96">
        <f>HLOOKUP($A61&amp;"_"&amp;I$53,Data!$D:$VG,Startsida!$D$12,FALSE)</f>
        <v>655.86800000000005</v>
      </c>
      <c r="J55" s="96">
        <f>HLOOKUP($A61&amp;"_"&amp;J$53,Data!$D:$VG,Startsida!$D$12,FALSE)</f>
        <v>691.20590000000004</v>
      </c>
      <c r="K55" s="96">
        <f>HLOOKUP($A61&amp;"_"&amp;K$53,Data!$D:$VG,Startsida!$D$12,FALSE)</f>
        <v>717.80560000000003</v>
      </c>
      <c r="L55" s="96">
        <f>HLOOKUP($A61&amp;"_"&amp;L$53,Data!$D:$VG,Startsida!$D$12,FALSE)</f>
        <v>747.4221</v>
      </c>
      <c r="M55" s="96">
        <f>HLOOKUP($A61&amp;"_"&amp;M$53,Data!$D:$VG,Startsida!$D$12,FALSE)</f>
        <v>778.73749999999995</v>
      </c>
      <c r="N55" s="96">
        <f>HLOOKUP($A61&amp;"_"&amp;N$53,Data!$D:$VG,Startsida!$D$12,FALSE)</f>
        <v>788.3211</v>
      </c>
      <c r="O55" s="96">
        <f>HLOOKUP($A61&amp;"_"&amp;O$53,Data!$D:$VG,Startsida!$D$12,FALSE)</f>
        <v>809.51879999999994</v>
      </c>
      <c r="P55" s="96" t="e">
        <f>HLOOKUP($A61&amp;"_"&amp;P$53,Data!$D:$VG,Startsida!$D$12,FALSE)</f>
        <v>#N/A</v>
      </c>
      <c r="R55" s="32"/>
      <c r="S55" s="32"/>
      <c r="T55" s="32"/>
      <c r="U55" s="32"/>
      <c r="V55" s="32"/>
      <c r="W55" s="32"/>
      <c r="X55" s="32"/>
      <c r="Y55" s="32"/>
      <c r="Z55" s="32"/>
      <c r="AA55" s="32"/>
      <c r="AB55" s="32"/>
    </row>
    <row r="56" spans="1:32" ht="15.75" x14ac:dyDescent="0.25">
      <c r="B56" s="96"/>
      <c r="C56" s="96"/>
      <c r="D56" s="96"/>
      <c r="E56" s="96"/>
      <c r="F56" s="96"/>
      <c r="G56" s="96"/>
      <c r="H56" s="96"/>
      <c r="I56" s="96"/>
      <c r="J56" s="96"/>
      <c r="K56" s="96"/>
      <c r="L56" s="96"/>
      <c r="M56" s="96"/>
      <c r="N56" s="96"/>
      <c r="O56" s="96"/>
      <c r="P56" s="96"/>
      <c r="R56" s="32"/>
      <c r="S56" s="32"/>
      <c r="T56" s="32"/>
      <c r="U56" s="32"/>
      <c r="V56" s="32"/>
      <c r="W56" s="32"/>
      <c r="X56" s="32"/>
      <c r="Y56" s="32"/>
      <c r="Z56" s="32"/>
      <c r="AA56" s="32"/>
      <c r="AB56" s="32"/>
    </row>
    <row r="57" spans="1:32" ht="15.75" x14ac:dyDescent="0.25">
      <c r="A57" s="70" t="s">
        <v>805</v>
      </c>
      <c r="B57" s="96" t="str">
        <f>CONCATENATE("Antal 80+ år i Säbo ",Startsida!A6)</f>
        <v>Antal 80+ år i Säbo Lessebo</v>
      </c>
      <c r="C57" s="96">
        <f>HLOOKUP($A57,Data!$D:$VG,Startsida!$D$12,FALSE)</f>
        <v>36</v>
      </c>
      <c r="D57" s="96">
        <f>HLOOKUP($A57&amp;"-"&amp;D$53,Data!$D:$VG,Startsida!$D$12,FALSE)</f>
        <v>51</v>
      </c>
      <c r="E57" s="96">
        <f>HLOOKUP($A57&amp;"-"&amp;E$53,Data!$D:$VG,Startsida!$D$12,FALSE)</f>
        <v>39</v>
      </c>
      <c r="F57" s="96">
        <f>HLOOKUP($A57,Data!$D:$VG,Startsida!$D$12,FALSE)</f>
        <v>36</v>
      </c>
      <c r="G57" s="96">
        <f t="shared" ref="G57:P57" si="0">ROUNDUP(G55*IF($G$60=0,$F$60,$G$60),0)</f>
        <v>38</v>
      </c>
      <c r="H57" s="96">
        <f t="shared" si="0"/>
        <v>41</v>
      </c>
      <c r="I57" s="96">
        <f t="shared" si="0"/>
        <v>44</v>
      </c>
      <c r="J57" s="96">
        <f t="shared" si="0"/>
        <v>46</v>
      </c>
      <c r="K57" s="96">
        <f t="shared" si="0"/>
        <v>48</v>
      </c>
      <c r="L57" s="96">
        <f t="shared" si="0"/>
        <v>50</v>
      </c>
      <c r="M57" s="96">
        <f t="shared" si="0"/>
        <v>52</v>
      </c>
      <c r="N57" s="96">
        <f t="shared" si="0"/>
        <v>52</v>
      </c>
      <c r="O57" s="96">
        <f t="shared" si="0"/>
        <v>54</v>
      </c>
      <c r="P57" s="96" t="e">
        <f t="shared" si="0"/>
        <v>#N/A</v>
      </c>
      <c r="R57" s="32"/>
      <c r="S57" s="32"/>
      <c r="T57" s="32"/>
      <c r="U57" s="32"/>
      <c r="V57" s="32"/>
      <c r="W57" s="32"/>
      <c r="X57" s="32"/>
      <c r="Y57" s="32"/>
      <c r="Z57" s="32"/>
      <c r="AA57" s="32"/>
      <c r="AB57" s="32"/>
      <c r="AC57" s="10"/>
      <c r="AD57" s="10"/>
      <c r="AE57" s="10"/>
      <c r="AF57" s="10"/>
    </row>
    <row r="58" spans="1:32" ht="15.75" x14ac:dyDescent="0.25">
      <c r="A58" s="70" t="s">
        <v>806</v>
      </c>
      <c r="B58" s="96" t="str">
        <f>CONCATENATE("Antal 65-79 år i Säbo ",Startsida!A6)</f>
        <v>Antal 65-79 år i Säbo Lessebo</v>
      </c>
      <c r="C58" s="96">
        <f>HLOOKUP($A58,Data!$D:$VG,Startsida!$D$12,FALSE)</f>
        <v>8</v>
      </c>
      <c r="D58" s="96">
        <f>HLOOKUP($A58&amp;"-"&amp;D$53,Data!$D:$VG,Startsida!$D$12,FALSE)</f>
        <v>6.5833333300000003</v>
      </c>
      <c r="E58" s="96">
        <f>HLOOKUP($A58&amp;"-"&amp;E$53,Data!$D:$VG,Startsida!$D$12,FALSE)</f>
        <v>6</v>
      </c>
      <c r="F58" s="96">
        <f>HLOOKUP($A58,Data!$D:$VG,Startsida!$D$12,FALSE)</f>
        <v>8</v>
      </c>
      <c r="G58" s="96">
        <f t="shared" ref="G58:P58" si="1">ROUNDUP(G54*IF($G$59=0,$F$59,$G$59),0)</f>
        <v>8</v>
      </c>
      <c r="H58" s="96">
        <f t="shared" si="1"/>
        <v>8</v>
      </c>
      <c r="I58" s="96">
        <f t="shared" si="1"/>
        <v>8</v>
      </c>
      <c r="J58" s="96">
        <f t="shared" si="1"/>
        <v>8</v>
      </c>
      <c r="K58" s="96">
        <f t="shared" si="1"/>
        <v>8</v>
      </c>
      <c r="L58" s="96">
        <f t="shared" si="1"/>
        <v>8</v>
      </c>
      <c r="M58" s="96">
        <f t="shared" si="1"/>
        <v>7</v>
      </c>
      <c r="N58" s="96">
        <f t="shared" si="1"/>
        <v>7</v>
      </c>
      <c r="O58" s="96">
        <f t="shared" si="1"/>
        <v>7</v>
      </c>
      <c r="P58" s="96" t="e">
        <f t="shared" si="1"/>
        <v>#N/A</v>
      </c>
      <c r="R58" s="32"/>
      <c r="S58" s="32"/>
      <c r="T58" s="32"/>
      <c r="U58" s="32"/>
      <c r="V58" s="32"/>
      <c r="W58" s="32"/>
      <c r="X58" s="32"/>
      <c r="Y58" s="32"/>
      <c r="Z58" s="32"/>
      <c r="AA58" s="32"/>
      <c r="AB58" s="32"/>
    </row>
    <row r="59" spans="1:32" ht="30" x14ac:dyDescent="0.25">
      <c r="A59" s="98" t="s">
        <v>808</v>
      </c>
      <c r="B59" s="96" t="s">
        <v>692</v>
      </c>
      <c r="C59" s="96"/>
      <c r="D59" s="96"/>
      <c r="E59" s="96"/>
      <c r="F59" s="103">
        <f>IFERROR(F58/F54,E58/E54)</f>
        <v>5.1612903225806452E-3</v>
      </c>
      <c r="G59" s="65"/>
      <c r="H59" s="96"/>
      <c r="I59" s="96"/>
      <c r="J59" s="96"/>
      <c r="K59" s="96"/>
      <c r="L59" s="96"/>
      <c r="M59" s="96"/>
      <c r="N59" s="96"/>
      <c r="O59" s="96"/>
      <c r="P59" s="96"/>
      <c r="R59" s="32"/>
      <c r="S59" s="32"/>
      <c r="T59" s="32"/>
      <c r="U59" s="32"/>
      <c r="V59" s="32"/>
      <c r="W59" s="32"/>
      <c r="X59" s="32"/>
      <c r="Y59" s="32"/>
      <c r="Z59" s="32"/>
      <c r="AA59" s="32"/>
      <c r="AB59" s="32"/>
    </row>
    <row r="60" spans="1:32" ht="15.75" x14ac:dyDescent="0.25">
      <c r="A60" s="98" t="s">
        <v>908</v>
      </c>
      <c r="B60" s="96" t="s">
        <v>667</v>
      </c>
      <c r="C60" s="96"/>
      <c r="D60" s="96"/>
      <c r="E60" s="96"/>
      <c r="F60" s="103">
        <f>IFERROR(F57/F55,E57/E55)</f>
        <v>6.5934065934065936E-2</v>
      </c>
      <c r="G60" s="65"/>
      <c r="H60" s="96"/>
      <c r="I60" s="96"/>
      <c r="J60" s="96"/>
      <c r="K60" s="96"/>
      <c r="L60" s="96"/>
      <c r="M60" s="96"/>
      <c r="N60" s="96"/>
      <c r="O60" s="96"/>
      <c r="P60" s="96"/>
      <c r="R60" s="32"/>
      <c r="S60" s="32"/>
      <c r="T60" s="32"/>
      <c r="U60" s="32"/>
      <c r="V60" s="32"/>
      <c r="W60" s="32"/>
      <c r="X60" s="32"/>
      <c r="Y60" s="32"/>
      <c r="Z60" s="32"/>
      <c r="AA60" s="32"/>
      <c r="AB60" s="32"/>
    </row>
    <row r="61" spans="1:32" ht="15.75" x14ac:dyDescent="0.25">
      <c r="A61" s="98" t="s">
        <v>909</v>
      </c>
      <c r="B61" s="96" t="s">
        <v>668</v>
      </c>
      <c r="C61" s="96"/>
      <c r="D61" s="96"/>
      <c r="E61" s="96"/>
      <c r="F61" s="103">
        <f>IFERROR(F63/(F54+F55),E63/(E54+E55))</f>
        <v>7.8721374045801526E-2</v>
      </c>
      <c r="G61" s="65"/>
      <c r="H61" s="96"/>
      <c r="I61" s="96"/>
      <c r="J61" s="96"/>
      <c r="K61" s="96"/>
      <c r="L61" s="96"/>
      <c r="M61" s="96"/>
      <c r="N61" s="96"/>
      <c r="O61" s="96"/>
      <c r="P61" s="96"/>
      <c r="R61" s="32"/>
      <c r="S61" s="32"/>
      <c r="T61" s="32"/>
      <c r="U61" s="32"/>
      <c r="V61" s="32"/>
      <c r="W61" s="32"/>
      <c r="X61" s="32"/>
      <c r="Y61" s="32"/>
      <c r="Z61" s="32"/>
      <c r="AA61" s="32"/>
      <c r="AB61" s="32"/>
    </row>
    <row r="62" spans="1:32" ht="30" x14ac:dyDescent="0.25">
      <c r="A62" s="98" t="s">
        <v>712</v>
      </c>
      <c r="B62" s="96" t="str">
        <f>CONCATENATE("Antal 65+ år i Säbo ",Startsida!A6)</f>
        <v>Antal 65+ år i Säbo Lessebo</v>
      </c>
      <c r="C62" s="96">
        <f>HLOOKUP($A62&amp;"-"&amp;C$53,Data!$D:$VG,Startsida!$D$12,FALSE)</f>
        <v>64.166666669999998</v>
      </c>
      <c r="D62" s="96">
        <f>HLOOKUP($A62&amp;"-"&amp;D$53,Data!$D:$VG,Startsida!$D$12,FALSE)</f>
        <v>57.583333330000002</v>
      </c>
      <c r="E62" s="96">
        <f>HLOOKUP($A62&amp;"-"&amp;E$53,Data!$D:$VG,Startsida!$D$12,FALSE)</f>
        <v>46</v>
      </c>
      <c r="F62" s="96">
        <f>HLOOKUP($A62,Data!$D:$VG,Startsida!$D$12,FALSE)</f>
        <v>44.5</v>
      </c>
      <c r="G62" s="49">
        <f>IFERROR(G57+G58,NA())</f>
        <v>46</v>
      </c>
      <c r="H62" s="49">
        <f>IFERROR(H57+H58,NA())</f>
        <v>49</v>
      </c>
      <c r="I62" s="49">
        <f>IFERROR(I57+I58,NA())</f>
        <v>52</v>
      </c>
      <c r="J62" s="49">
        <f>IFERROR(J57+J58,NA())</f>
        <v>54</v>
      </c>
      <c r="K62" s="49">
        <f>IFERROR(K57+K58,NA())</f>
        <v>56</v>
      </c>
      <c r="L62" s="49">
        <f t="shared" ref="L62:O62" si="2">IFERROR(L57+L58,NA())</f>
        <v>58</v>
      </c>
      <c r="M62" s="49">
        <f t="shared" si="2"/>
        <v>59</v>
      </c>
      <c r="N62" s="49">
        <f t="shared" si="2"/>
        <v>59</v>
      </c>
      <c r="O62" s="49">
        <f t="shared" si="2"/>
        <v>61</v>
      </c>
      <c r="P62" s="49" t="e">
        <f>IFERROR(P57+P58,NA())</f>
        <v>#N/A</v>
      </c>
      <c r="R62" s="32"/>
      <c r="S62" s="32"/>
      <c r="T62" s="32"/>
      <c r="U62" s="32"/>
      <c r="V62" s="32"/>
      <c r="W62" s="32"/>
      <c r="X62" s="32"/>
      <c r="Y62" s="32"/>
      <c r="Z62" s="32"/>
      <c r="AA62" s="32"/>
      <c r="AB62" s="32"/>
    </row>
    <row r="63" spans="1:32" ht="15.75" x14ac:dyDescent="0.25">
      <c r="A63" s="70" t="s">
        <v>917</v>
      </c>
      <c r="B63" s="96" t="str">
        <f>CONCATENATE("Antal 65+ år i Hemtjänst ",Startsida!A6)</f>
        <v>Antal 65+ år i Hemtjänst Lessebo</v>
      </c>
      <c r="C63" s="96">
        <f>HLOOKUP($A63&amp;"-"&amp;C$53,Data!$D:$VG,Startsida!$D$12,FALSE)</f>
        <v>119.33333333</v>
      </c>
      <c r="D63" s="96">
        <f>HLOOKUP($A63&amp;"-"&amp;D$53,Data!$D:$VG,Startsida!$D$12,FALSE)</f>
        <v>141</v>
      </c>
      <c r="E63" s="96">
        <f>HLOOKUP($A63&amp;"-"&amp;E$53,Data!$D:$VG,Startsida!$D$12,FALSE)</f>
        <v>151</v>
      </c>
      <c r="F63" s="96">
        <f>HLOOKUP($A63,Data!$D:$VG,Startsida!$D$12,FALSE)</f>
        <v>165</v>
      </c>
      <c r="G63" s="49">
        <f>ROUNDUP(SUM(G54:G55)*IF($G$61=0,$F$61,$G$61),0)</f>
        <v>164</v>
      </c>
      <c r="H63" s="49">
        <f t="shared" ref="H63:P63" si="3">ROUNDUP(SUM(H54:H55)*$F$61,0)</f>
        <v>165</v>
      </c>
      <c r="I63" s="49">
        <f t="shared" si="3"/>
        <v>165</v>
      </c>
      <c r="J63" s="49">
        <f t="shared" si="3"/>
        <v>165</v>
      </c>
      <c r="K63" s="49">
        <f t="shared" si="3"/>
        <v>167</v>
      </c>
      <c r="L63" s="49">
        <f t="shared" si="3"/>
        <v>167</v>
      </c>
      <c r="M63" s="49">
        <f t="shared" si="3"/>
        <v>168</v>
      </c>
      <c r="N63" s="49">
        <f t="shared" si="3"/>
        <v>168</v>
      </c>
      <c r="O63" s="49">
        <f t="shared" si="3"/>
        <v>170</v>
      </c>
      <c r="P63" s="49" t="e">
        <f t="shared" si="3"/>
        <v>#N/A</v>
      </c>
      <c r="R63" s="32"/>
      <c r="S63" s="32"/>
      <c r="T63" s="32"/>
      <c r="U63" s="32"/>
      <c r="V63" s="32"/>
      <c r="W63" s="32"/>
      <c r="X63" s="32"/>
      <c r="Y63" s="32"/>
      <c r="Z63" s="32"/>
      <c r="AA63" s="32"/>
      <c r="AB63" s="32"/>
    </row>
    <row r="64" spans="1:32" s="17" customFormat="1" ht="15.75" x14ac:dyDescent="0.25">
      <c r="A64" s="70"/>
      <c r="B64" s="99"/>
      <c r="C64" s="100"/>
      <c r="D64" s="100"/>
      <c r="E64" s="100"/>
      <c r="F64" s="100"/>
      <c r="G64" s="100"/>
      <c r="H64" s="101"/>
      <c r="I64" s="101"/>
      <c r="J64" s="101"/>
      <c r="K64" s="101"/>
      <c r="L64" s="101"/>
      <c r="M64" s="101"/>
      <c r="N64" s="101"/>
      <c r="O64" s="101"/>
      <c r="P64" s="101"/>
    </row>
    <row r="65" spans="1:28" ht="15.75" x14ac:dyDescent="0.25">
      <c r="B65" s="92" t="s">
        <v>1005</v>
      </c>
      <c r="C65" s="96"/>
      <c r="D65" s="96"/>
      <c r="Q65" s="32"/>
      <c r="R65" s="32"/>
      <c r="S65" s="32"/>
      <c r="T65" s="32"/>
    </row>
    <row r="66" spans="1:28" ht="15.75" x14ac:dyDescent="0.25">
      <c r="B66" s="96"/>
      <c r="C66" s="96" t="s">
        <v>944</v>
      </c>
      <c r="D66" s="96" t="s">
        <v>943</v>
      </c>
      <c r="E66" s="32"/>
      <c r="G66" s="32"/>
      <c r="Q66" s="32"/>
      <c r="R66" s="32"/>
      <c r="S66" s="32"/>
      <c r="T66" s="32"/>
    </row>
    <row r="67" spans="1:28" ht="15.75" x14ac:dyDescent="0.25">
      <c r="A67" s="70" t="s">
        <v>920</v>
      </c>
      <c r="B67" s="96" t="str">
        <f>Startsida!$A$6</f>
        <v>Lessebo</v>
      </c>
      <c r="C67" s="96">
        <f>IF(E67&gt;0,E67,HLOOKUP(A67,Data!$D:$VG,$A79,FALSE))</f>
        <v>23.076923000000001</v>
      </c>
      <c r="D67" s="96">
        <f>IF(G67&gt;0,G67,HLOOKUP(A68,Data!$D:$VG,$A79,FALSE))</f>
        <v>6.593407</v>
      </c>
      <c r="Q67" s="32"/>
      <c r="R67" s="32"/>
      <c r="S67" s="32"/>
      <c r="T67" s="32"/>
    </row>
    <row r="68" spans="1:28" ht="15.75" x14ac:dyDescent="0.25">
      <c r="A68" s="70" t="s">
        <v>835</v>
      </c>
      <c r="B68" s="96" t="str">
        <f>Startsida!$F$13</f>
        <v>Älvkarleby</v>
      </c>
      <c r="C68" s="96">
        <f>HLOOKUP(A$67,Data!$D:$VG,Startsida!$F$12,FALSE)</f>
        <v>19.677419</v>
      </c>
      <c r="D68" s="96">
        <f>HLOOKUP(A$68,Data!$D:$VG,Startsida!$F$12,FALSE)</f>
        <v>9.3548390000000001</v>
      </c>
      <c r="Q68" s="32"/>
      <c r="R68" s="32"/>
      <c r="S68" s="32"/>
      <c r="T68" s="32"/>
    </row>
    <row r="69" spans="1:28" ht="15.75" x14ac:dyDescent="0.25">
      <c r="B69" s="96" t="str">
        <f>Startsida!$G$13</f>
        <v>Perstorp</v>
      </c>
      <c r="C69" s="96">
        <f>HLOOKUP(A67,Data!$D:$VG,Startsida!$G$12,FALSE)</f>
        <v>24.406047999999998</v>
      </c>
      <c r="D69" s="96">
        <f>HLOOKUP(A68,Data!$D:$VG,Startsida!$G$12,FALSE)</f>
        <v>6.6954640000000003</v>
      </c>
      <c r="Q69" s="32"/>
      <c r="R69" s="32"/>
      <c r="S69" s="32"/>
      <c r="T69" s="32"/>
    </row>
    <row r="70" spans="1:28" ht="15.75" x14ac:dyDescent="0.25">
      <c r="B70" s="96" t="str">
        <f>Startsida!$H$13</f>
        <v>Svenljunga</v>
      </c>
      <c r="C70" s="96">
        <f>HLOOKUP(A67,Data!$D:$VG,Startsida!$H$12,FALSE)</f>
        <v>16.475645</v>
      </c>
      <c r="D70" s="96">
        <f>HLOOKUP(A68,Data!$D:$VG,Startsida!$H$12,FALSE)</f>
        <v>7.4498569999999997</v>
      </c>
      <c r="Q70" s="32"/>
      <c r="R70" s="32"/>
      <c r="S70" s="32"/>
      <c r="T70" s="32"/>
    </row>
    <row r="71" spans="1:28" ht="15.75" x14ac:dyDescent="0.25">
      <c r="B71" s="96" t="str">
        <f>Startsida!$I$13</f>
        <v>Herrljunga</v>
      </c>
      <c r="C71" s="96">
        <f>HLOOKUP(A67,Data!$D:$VG,Startsida!$I$12,FALSE)</f>
        <v>17.301587000000001</v>
      </c>
      <c r="D71" s="96">
        <f>HLOOKUP(A68,Data!$D:$VG,Startsida!$I$12,FALSE)</f>
        <v>10.714286</v>
      </c>
      <c r="Q71" s="32"/>
      <c r="R71" s="32"/>
      <c r="S71" s="32"/>
      <c r="T71" s="32"/>
    </row>
    <row r="72" spans="1:28" ht="15.75" x14ac:dyDescent="0.25">
      <c r="B72" s="96" t="str">
        <f>Startsida!$J$13</f>
        <v>Strömstad</v>
      </c>
      <c r="C72" s="96">
        <f>HLOOKUP(A67,Data!$D:$VG,Startsida!$J$12,FALSE)</f>
        <v>15.252153</v>
      </c>
      <c r="D72" s="96">
        <f>HLOOKUP(A68,Data!$D:$VG,Startsida!$J$12,FALSE)</f>
        <v>11.869619</v>
      </c>
      <c r="Q72" s="32"/>
      <c r="R72" s="32"/>
      <c r="S72" s="32"/>
      <c r="T72" s="32"/>
    </row>
    <row r="73" spans="1:28" ht="15.75" x14ac:dyDescent="0.25">
      <c r="B73" s="96" t="str">
        <f>Startsida!$K$13</f>
        <v>Kil</v>
      </c>
      <c r="C73" s="96">
        <f>HLOOKUP(A67,Data!$D:$VG,Startsida!$K$12,FALSE)</f>
        <v>19.778870000000001</v>
      </c>
      <c r="D73" s="96">
        <f>HLOOKUP(A68,Data!$D:$VG,Startsida!$K$12,FALSE)</f>
        <v>7.5552830000000002</v>
      </c>
      <c r="Q73" s="32"/>
      <c r="R73" s="32"/>
      <c r="S73" s="32"/>
      <c r="T73" s="32"/>
    </row>
    <row r="74" spans="1:28" ht="15.75" x14ac:dyDescent="0.25">
      <c r="B74" s="96" t="str">
        <f>Startsida!$L$13</f>
        <v>Gagnef</v>
      </c>
      <c r="C74" s="96">
        <f>HLOOKUP(A67,Data!$D:$VG,Startsida!$L$12,FALSE)</f>
        <v>16.133721000000001</v>
      </c>
      <c r="D74" s="96">
        <f>HLOOKUP(A68,Data!$D:$VG,Startsida!$L$12,FALSE)</f>
        <v>7.4854649999999996</v>
      </c>
      <c r="Q74" s="32"/>
      <c r="R74" s="32"/>
      <c r="S74" s="32"/>
      <c r="T74" s="32"/>
    </row>
    <row r="75" spans="1:28" s="17" customFormat="1" ht="15.75" x14ac:dyDescent="0.25">
      <c r="A75" s="70"/>
      <c r="B75" s="99"/>
      <c r="C75" s="100"/>
      <c r="D75" s="100"/>
      <c r="E75" s="100"/>
      <c r="F75" s="100"/>
      <c r="G75" s="100"/>
      <c r="H75" s="101"/>
      <c r="I75" s="101"/>
      <c r="J75" s="101"/>
      <c r="K75" s="101"/>
      <c r="L75" s="101"/>
      <c r="M75" s="101"/>
      <c r="N75" s="101"/>
      <c r="O75" s="101"/>
      <c r="P75" s="101"/>
    </row>
    <row r="76" spans="1:28" ht="15.75" x14ac:dyDescent="0.25">
      <c r="B76" s="92" t="s">
        <v>1004</v>
      </c>
      <c r="C76" s="96"/>
      <c r="D76" s="96"/>
      <c r="E76" s="92"/>
      <c r="F76" s="96"/>
      <c r="G76" s="96"/>
      <c r="H76" s="92"/>
      <c r="I76" s="96"/>
      <c r="J76" s="32"/>
      <c r="K76" s="32"/>
      <c r="L76" s="32"/>
      <c r="M76" s="32"/>
      <c r="N76" s="32"/>
      <c r="O76" s="32"/>
      <c r="P76" s="32"/>
      <c r="Q76" s="32"/>
      <c r="R76" s="32"/>
      <c r="S76" s="32"/>
      <c r="T76" s="32"/>
      <c r="U76" s="32"/>
      <c r="V76" s="32"/>
      <c r="W76" s="32"/>
      <c r="X76" s="32"/>
      <c r="Y76" s="32"/>
      <c r="Z76" s="32"/>
      <c r="AA76" s="32"/>
      <c r="AB76" s="32"/>
    </row>
    <row r="77" spans="1:28" ht="15.75" x14ac:dyDescent="0.25">
      <c r="B77" s="96"/>
      <c r="C77" s="96"/>
      <c r="D77" s="96" t="s">
        <v>313</v>
      </c>
      <c r="E77" s="96" t="s">
        <v>332</v>
      </c>
      <c r="F77" s="96" t="s">
        <v>333</v>
      </c>
      <c r="G77" s="96" t="s">
        <v>312</v>
      </c>
      <c r="H77" s="96" t="s">
        <v>334</v>
      </c>
      <c r="I77" s="96" t="s">
        <v>335</v>
      </c>
      <c r="J77" s="43"/>
      <c r="K77" s="43"/>
      <c r="L77" s="43"/>
      <c r="M77" s="43"/>
      <c r="N77" s="43"/>
      <c r="O77" s="43"/>
      <c r="P77" s="43"/>
      <c r="Q77" s="32"/>
      <c r="R77" s="32"/>
      <c r="S77" s="32"/>
      <c r="T77" s="32"/>
      <c r="U77" s="44"/>
    </row>
    <row r="78" spans="1:28" ht="15.75" x14ac:dyDescent="0.25">
      <c r="B78" s="96"/>
      <c r="C78" s="96"/>
      <c r="D78" s="96" t="s">
        <v>829</v>
      </c>
      <c r="E78" s="96" t="s">
        <v>830</v>
      </c>
      <c r="F78" s="96" t="s">
        <v>831</v>
      </c>
      <c r="G78" s="96" t="s">
        <v>832</v>
      </c>
      <c r="H78" s="96" t="s">
        <v>833</v>
      </c>
      <c r="I78" s="96" t="s">
        <v>834</v>
      </c>
      <c r="J78" s="43"/>
      <c r="K78" s="43"/>
      <c r="L78" s="43"/>
      <c r="M78" s="43"/>
      <c r="N78" s="43"/>
      <c r="O78" s="43"/>
      <c r="P78" s="43"/>
      <c r="Q78" s="32"/>
      <c r="R78" s="32"/>
      <c r="S78" s="32"/>
      <c r="T78" s="32"/>
      <c r="U78" s="44"/>
    </row>
    <row r="79" spans="1:28" ht="15.75" x14ac:dyDescent="0.25">
      <c r="A79" s="70">
        <f>Startsida!$D$12</f>
        <v>72</v>
      </c>
      <c r="B79" s="96" t="s">
        <v>336</v>
      </c>
      <c r="C79" s="96" t="str">
        <f>Startsida!$A$6</f>
        <v>Lessebo</v>
      </c>
      <c r="D79" s="96">
        <f>HLOOKUP(D$78,Data!$D:$VG,$A79,FALSE)</f>
        <v>7610.9605190000002</v>
      </c>
      <c r="E79" s="96">
        <f>HLOOKUP(E$78,Data!$D:$VG,$A79,FALSE)</f>
        <v>0</v>
      </c>
      <c r="F79" s="96">
        <f>HLOOKUP(F$78,Data!$D:$VG,$A79,FALSE)</f>
        <v>104.773129</v>
      </c>
      <c r="G79" s="96">
        <f>HLOOKUP(G$78,Data!$D:$VG,$A79,FALSE)</f>
        <v>6159.5757219999996</v>
      </c>
      <c r="H79" s="96">
        <f>HLOOKUP(H$78,Data!$D:$VG,$A79,FALSE)</f>
        <v>522.56924000000004</v>
      </c>
      <c r="I79" s="96">
        <f>HLOOKUP(I$78,Data!$D:$VG,$A79,FALSE)</f>
        <v>147.67236299999999</v>
      </c>
      <c r="J79" s="41"/>
      <c r="K79" s="41"/>
      <c r="L79" s="41"/>
      <c r="M79" s="41"/>
      <c r="N79" s="41"/>
      <c r="O79" s="41"/>
      <c r="P79" s="41"/>
      <c r="Q79" s="32"/>
      <c r="R79" s="32"/>
      <c r="S79" s="32"/>
      <c r="T79" s="32"/>
      <c r="U79" s="44"/>
    </row>
    <row r="80" spans="1:28" ht="15.75" x14ac:dyDescent="0.25">
      <c r="A80" s="70">
        <f>Startsida!$D$13</f>
        <v>411</v>
      </c>
      <c r="B80" s="96" t="s">
        <v>337</v>
      </c>
      <c r="C80" s="96" t="s">
        <v>1003</v>
      </c>
      <c r="D80" s="96">
        <f>HLOOKUP(D$78,Data!$D:$VG,$A80,FALSE)</f>
        <v>6876.3175158499998</v>
      </c>
      <c r="E80" s="96">
        <f>HLOOKUP(E$78,Data!$D:$VG,$A80,FALSE)</f>
        <v>48.950290850000002</v>
      </c>
      <c r="F80" s="96">
        <f>HLOOKUP(F$78,Data!$D:$VG,$A80,FALSE)</f>
        <v>106.00428914</v>
      </c>
      <c r="G80" s="96">
        <f>HLOOKUP(G$78,Data!$D:$VG,$A80,FALSE)</f>
        <v>6254.8823621399997</v>
      </c>
      <c r="H80" s="96">
        <f>HLOOKUP(H$78,Data!$D:$VG,$A80,FALSE)</f>
        <v>931.10498299999995</v>
      </c>
      <c r="I80" s="96">
        <f>HLOOKUP(I$78,Data!$D:$VG,$A80,FALSE)</f>
        <v>261.72810742000001</v>
      </c>
      <c r="J80" s="41"/>
      <c r="K80" s="41"/>
      <c r="L80" s="41"/>
      <c r="M80" s="41"/>
      <c r="N80" s="41"/>
      <c r="O80" s="41"/>
      <c r="P80" s="41"/>
      <c r="Q80" s="32"/>
      <c r="R80" s="32"/>
      <c r="S80" s="32"/>
      <c r="T80" s="32"/>
      <c r="U80" s="44"/>
    </row>
    <row r="81" spans="1:21" ht="15.75" x14ac:dyDescent="0.25">
      <c r="A81" s="70">
        <f>Startsida!D12</f>
        <v>72</v>
      </c>
      <c r="B81" s="96" t="s">
        <v>638</v>
      </c>
      <c r="C81" s="96" t="str">
        <f>Startsida!$A$6</f>
        <v>Lessebo</v>
      </c>
      <c r="D81" s="102">
        <f t="shared" ref="D81:I82" si="4">D79/SUM($D79:$I79)</f>
        <v>0.52325006685052722</v>
      </c>
      <c r="E81" s="102">
        <f t="shared" si="4"/>
        <v>0</v>
      </c>
      <c r="F81" s="102">
        <f t="shared" si="4"/>
        <v>7.2031048665316174E-3</v>
      </c>
      <c r="G81" s="102">
        <f t="shared" si="4"/>
        <v>0.42346802355123131</v>
      </c>
      <c r="H81" s="102">
        <f t="shared" si="4"/>
        <v>3.592639707976774E-2</v>
      </c>
      <c r="I81" s="102">
        <f t="shared" si="4"/>
        <v>1.0152407651942164E-2</v>
      </c>
      <c r="J81" s="42"/>
      <c r="K81" s="42"/>
      <c r="L81" s="42"/>
      <c r="M81" s="42"/>
      <c r="N81" s="42"/>
      <c r="O81" s="42"/>
      <c r="P81" s="42"/>
      <c r="Q81" s="32"/>
      <c r="R81" s="32"/>
      <c r="S81" s="32"/>
      <c r="T81" s="32"/>
      <c r="U81" s="44"/>
    </row>
    <row r="82" spans="1:21" ht="15.75" x14ac:dyDescent="0.25">
      <c r="A82" s="70">
        <f>Startsida!D13</f>
        <v>411</v>
      </c>
      <c r="B82" s="96" t="s">
        <v>637</v>
      </c>
      <c r="C82" s="96" t="s">
        <v>1003</v>
      </c>
      <c r="D82" s="102">
        <f t="shared" si="4"/>
        <v>0.47491701286875321</v>
      </c>
      <c r="E82" s="102">
        <f t="shared" si="4"/>
        <v>3.3807813347701411E-3</v>
      </c>
      <c r="F82" s="102">
        <f t="shared" si="4"/>
        <v>7.321250107139847E-3</v>
      </c>
      <c r="G82" s="102">
        <f t="shared" si="4"/>
        <v>0.4319972195038731</v>
      </c>
      <c r="H82" s="102">
        <f t="shared" si="4"/>
        <v>6.4307326730375688E-2</v>
      </c>
      <c r="I82" s="102">
        <f t="shared" si="4"/>
        <v>1.8076409455088059E-2</v>
      </c>
      <c r="J82" s="42"/>
      <c r="K82" s="42"/>
      <c r="L82" s="42"/>
      <c r="M82" s="42"/>
      <c r="N82" s="42"/>
      <c r="O82" s="42"/>
      <c r="P82" s="42"/>
      <c r="Q82" s="32"/>
      <c r="R82" s="32"/>
      <c r="S82" s="32"/>
      <c r="T82" s="32"/>
      <c r="U82" s="44"/>
    </row>
    <row r="83" spans="1:21" ht="15.75" x14ac:dyDescent="0.25">
      <c r="A83" s="70">
        <f>Startsida!$F$12</f>
        <v>29</v>
      </c>
      <c r="B83" s="96" t="s">
        <v>319</v>
      </c>
      <c r="C83" s="96" t="str">
        <f>Startsida!$F$13</f>
        <v>Älvkarleby</v>
      </c>
      <c r="D83" s="96">
        <f>HLOOKUP(D$78,Data!$D:$VG,$A83,FALSE)</f>
        <v>6373.5064940000002</v>
      </c>
      <c r="E83" s="96">
        <f>HLOOKUP(E$78,Data!$D:$VG,$A83,FALSE)</f>
        <v>0</v>
      </c>
      <c r="F83" s="96">
        <f>HLOOKUP(F$78,Data!$D:$VG,$A83,FALSE)</f>
        <v>82.077922000000001</v>
      </c>
      <c r="G83" s="96">
        <f>HLOOKUP(G$78,Data!$D:$VG,$A83,FALSE)</f>
        <v>7033.5584419999996</v>
      </c>
      <c r="H83" s="96">
        <f>HLOOKUP(H$78,Data!$D:$VG,$A83,FALSE)</f>
        <v>1578.493506</v>
      </c>
      <c r="I83" s="96">
        <f>HLOOKUP(I$78,Data!$D:$VG,$A83,FALSE)</f>
        <v>402.49350600000002</v>
      </c>
      <c r="J83" s="41"/>
      <c r="K83" s="41"/>
      <c r="L83" s="41"/>
      <c r="M83" s="41"/>
      <c r="N83" s="41"/>
      <c r="O83" s="41"/>
      <c r="P83" s="41"/>
      <c r="Q83" s="32"/>
      <c r="R83" s="32"/>
      <c r="S83" s="32"/>
      <c r="T83" s="32"/>
      <c r="U83" s="44"/>
    </row>
    <row r="84" spans="1:21" ht="15.75" x14ac:dyDescent="0.25">
      <c r="A84" s="70">
        <f>Startsida!$G$12</f>
        <v>114</v>
      </c>
      <c r="B84" s="96" t="s">
        <v>320</v>
      </c>
      <c r="C84" s="96" t="str">
        <f>Startsida!$G$13</f>
        <v>Perstorp</v>
      </c>
      <c r="D84" s="96">
        <f>HLOOKUP(D$78,Data!$D:$VG,$A84,FALSE)</f>
        <v>7217.9521629999999</v>
      </c>
      <c r="E84" s="96">
        <f>HLOOKUP(E$78,Data!$D:$VG,$A84,FALSE)</f>
        <v>148.21284600000001</v>
      </c>
      <c r="F84" s="96">
        <f>HLOOKUP(F$78,Data!$D:$VG,$A84,FALSE)</f>
        <v>0</v>
      </c>
      <c r="G84" s="96">
        <f>HLOOKUP(G$78,Data!$D:$VG,$A84,FALSE)</f>
        <v>6076.3235690000001</v>
      </c>
      <c r="H84" s="96">
        <f>HLOOKUP(H$78,Data!$D:$VG,$A84,FALSE)</f>
        <v>764.57941400000004</v>
      </c>
      <c r="I84" s="96">
        <f>HLOOKUP(I$78,Data!$D:$VG,$A84,FALSE)</f>
        <v>133.834991</v>
      </c>
      <c r="J84" s="41"/>
      <c r="K84" s="41"/>
      <c r="L84" s="41"/>
      <c r="M84" s="41"/>
      <c r="N84" s="41"/>
      <c r="O84" s="41"/>
      <c r="P84" s="41"/>
      <c r="Q84" s="32"/>
      <c r="R84" s="32"/>
      <c r="S84" s="32"/>
      <c r="T84" s="32"/>
      <c r="U84" s="44"/>
    </row>
    <row r="85" spans="1:21" ht="15.75" x14ac:dyDescent="0.25">
      <c r="A85" s="70">
        <f>Startsida!$H$12</f>
        <v>160</v>
      </c>
      <c r="B85" s="96" t="s">
        <v>321</v>
      </c>
      <c r="C85" s="96" t="str">
        <f>Startsida!$H$13</f>
        <v>Svenljunga</v>
      </c>
      <c r="D85" s="96">
        <f>HLOOKUP(D$78,Data!$D:$VG,$A85,FALSE)</f>
        <v>5240.4770710000003</v>
      </c>
      <c r="E85" s="96">
        <f>HLOOKUP(E$78,Data!$D:$VG,$A85,FALSE)</f>
        <v>34.578401999999997</v>
      </c>
      <c r="F85" s="96">
        <f>HLOOKUP(F$78,Data!$D:$VG,$A85,FALSE)</f>
        <v>171.412722</v>
      </c>
      <c r="G85" s="96">
        <f>HLOOKUP(G$78,Data!$D:$VG,$A85,FALSE)</f>
        <v>6178.5318049999996</v>
      </c>
      <c r="H85" s="96">
        <f>HLOOKUP(H$78,Data!$D:$VG,$A85,FALSE)</f>
        <v>1671.5976330000001</v>
      </c>
      <c r="I85" s="96">
        <f>HLOOKUP(I$78,Data!$D:$VG,$A85,FALSE)</f>
        <v>86.168638999999999</v>
      </c>
      <c r="J85" s="41"/>
      <c r="K85" s="41"/>
      <c r="L85" s="41"/>
      <c r="M85" s="41"/>
      <c r="N85" s="41"/>
      <c r="O85" s="41"/>
      <c r="P85" s="41"/>
      <c r="Q85" s="32"/>
      <c r="R85" s="32"/>
      <c r="S85" s="32"/>
      <c r="T85" s="32"/>
      <c r="U85" s="44"/>
    </row>
    <row r="86" spans="1:21" ht="15.75" x14ac:dyDescent="0.25">
      <c r="A86" s="70">
        <f>Startsida!$I$12</f>
        <v>161</v>
      </c>
      <c r="B86" s="96" t="s">
        <v>322</v>
      </c>
      <c r="C86" s="96" t="str">
        <f>Startsida!$I$13</f>
        <v>Herrljunga</v>
      </c>
      <c r="D86" s="96">
        <f>HLOOKUP(D$78,Data!$D:$VG,$A86,FALSE)</f>
        <v>6239.0459179999998</v>
      </c>
      <c r="E86" s="96">
        <f>HLOOKUP(E$78,Data!$D:$VG,$A86,FALSE)</f>
        <v>28.160133999999999</v>
      </c>
      <c r="F86" s="96">
        <f>HLOOKUP(F$78,Data!$D:$VG,$A86,FALSE)</f>
        <v>16.181570000000001</v>
      </c>
      <c r="G86" s="96">
        <f>HLOOKUP(G$78,Data!$D:$VG,$A86,FALSE)</f>
        <v>7384.4698959999996</v>
      </c>
      <c r="H86" s="96">
        <f>HLOOKUP(H$78,Data!$D:$VG,$A86,FALSE)</f>
        <v>685.82536500000003</v>
      </c>
      <c r="I86" s="96">
        <f>HLOOKUP(I$78,Data!$D:$VG,$A86,FALSE)</f>
        <v>50.646211999999998</v>
      </c>
      <c r="J86" s="41"/>
      <c r="K86" s="41"/>
      <c r="L86" s="41"/>
      <c r="M86" s="41"/>
      <c r="N86" s="41"/>
      <c r="O86" s="41"/>
      <c r="P86" s="41"/>
      <c r="Q86" s="32"/>
      <c r="R86" s="32"/>
      <c r="S86" s="32"/>
      <c r="T86" s="32"/>
      <c r="U86" s="44"/>
    </row>
    <row r="87" spans="1:21" ht="15.75" x14ac:dyDescent="0.25">
      <c r="A87" s="70">
        <f>Startsida!$J$12</f>
        <v>171</v>
      </c>
      <c r="B87" s="96" t="s">
        <v>323</v>
      </c>
      <c r="C87" s="96" t="str">
        <f>Startsida!$J$13</f>
        <v>Strömstad</v>
      </c>
      <c r="D87" s="96">
        <f>HLOOKUP(D$78,Data!$D:$VG,$A87,FALSE)</f>
        <v>8031.5274639999998</v>
      </c>
      <c r="E87" s="96">
        <f>HLOOKUP(E$78,Data!$D:$VG,$A87,FALSE)</f>
        <v>52.294958999999999</v>
      </c>
      <c r="F87" s="96">
        <f>HLOOKUP(F$78,Data!$D:$VG,$A87,FALSE)</f>
        <v>154.62754000000001</v>
      </c>
      <c r="G87" s="96">
        <f>HLOOKUP(G$78,Data!$D:$VG,$A87,FALSE)</f>
        <v>5755.5304740000001</v>
      </c>
      <c r="H87" s="96">
        <f>HLOOKUP(H$78,Data!$D:$VG,$A87,FALSE)</f>
        <v>713.39352899999994</v>
      </c>
      <c r="I87" s="96">
        <f>HLOOKUP(I$78,Data!$D:$VG,$A87,FALSE)</f>
        <v>109.02934500000001</v>
      </c>
      <c r="J87" s="41"/>
      <c r="K87" s="41"/>
      <c r="L87" s="41"/>
      <c r="M87" s="41"/>
      <c r="N87" s="41"/>
      <c r="O87" s="41"/>
      <c r="P87" s="41"/>
      <c r="Q87" s="32"/>
      <c r="R87" s="32"/>
      <c r="S87" s="32"/>
      <c r="T87" s="32"/>
      <c r="U87" s="44"/>
    </row>
    <row r="88" spans="1:21" ht="15.75" x14ac:dyDescent="0.25">
      <c r="A88" s="70">
        <f>Startsida!$K$12</f>
        <v>185</v>
      </c>
      <c r="B88" s="96" t="s">
        <v>324</v>
      </c>
      <c r="C88" s="96" t="str">
        <f>Startsida!$K$13</f>
        <v>Kil</v>
      </c>
      <c r="D88" s="96">
        <f>HLOOKUP(D$78,Data!$D:$VG,$A88,FALSE)</f>
        <v>5259.9257120000002</v>
      </c>
      <c r="E88" s="96">
        <f>HLOOKUP(E$78,Data!$D:$VG,$A88,FALSE)</f>
        <v>79.405694999999994</v>
      </c>
      <c r="F88" s="96">
        <f>HLOOKUP(F$78,Data!$D:$VG,$A88,FALSE)</f>
        <v>24.845233</v>
      </c>
      <c r="G88" s="96">
        <f>HLOOKUP(G$78,Data!$D:$VG,$A88,FALSE)</f>
        <v>8576.6405279999999</v>
      </c>
      <c r="H88" s="96">
        <f>HLOOKUP(H$78,Data!$D:$VG,$A88,FALSE)</f>
        <v>590.17746599999998</v>
      </c>
      <c r="I88" s="96">
        <f>HLOOKUP(I$78,Data!$D:$VG,$A88,FALSE)</f>
        <v>770.945109</v>
      </c>
      <c r="J88" s="41"/>
      <c r="K88" s="41"/>
      <c r="L88" s="41"/>
      <c r="M88" s="41"/>
      <c r="N88" s="41"/>
      <c r="O88" s="41"/>
      <c r="P88" s="41"/>
      <c r="Q88" s="32"/>
      <c r="R88" s="32"/>
      <c r="S88" s="32"/>
      <c r="T88" s="32"/>
      <c r="U88" s="44"/>
    </row>
    <row r="89" spans="1:21" ht="15.75" x14ac:dyDescent="0.25">
      <c r="A89" s="70">
        <f>Startsida!$L$12</f>
        <v>225</v>
      </c>
      <c r="B89" s="96" t="s">
        <v>325</v>
      </c>
      <c r="C89" s="96" t="str">
        <f>Startsida!$L$13</f>
        <v>Gagnef</v>
      </c>
      <c r="D89" s="96">
        <f>HLOOKUP(D$78,Data!$D:$VG,$A89,FALSE)</f>
        <v>9771.787789</v>
      </c>
      <c r="E89" s="96">
        <f>HLOOKUP(E$78,Data!$D:$VG,$A89,FALSE)</f>
        <v>0</v>
      </c>
      <c r="F89" s="96">
        <f>HLOOKUP(F$78,Data!$D:$VG,$A89,FALSE)</f>
        <v>292.88503700000001</v>
      </c>
      <c r="G89" s="96">
        <f>HLOOKUP(G$78,Data!$D:$VG,$A89,FALSE)</f>
        <v>2779.1218210000002</v>
      </c>
      <c r="H89" s="96">
        <f>HLOOKUP(H$78,Data!$D:$VG,$A89,FALSE)</f>
        <v>513.66796799999997</v>
      </c>
      <c r="I89" s="96">
        <f>HLOOKUP(I$78,Data!$D:$VG,$A89,FALSE)</f>
        <v>278.97895</v>
      </c>
      <c r="J89" s="41"/>
      <c r="K89" s="41"/>
      <c r="L89" s="41"/>
      <c r="M89" s="41"/>
      <c r="N89" s="41"/>
      <c r="O89" s="41"/>
      <c r="P89" s="41"/>
      <c r="Q89" s="32"/>
      <c r="R89" s="32"/>
      <c r="S89" s="32"/>
      <c r="T89" s="32"/>
      <c r="U89" s="44"/>
    </row>
    <row r="90" spans="1:21" s="17" customFormat="1" ht="15.75" x14ac:dyDescent="0.25">
      <c r="A90" s="70"/>
      <c r="B90" s="99"/>
      <c r="C90" s="100"/>
      <c r="D90" s="100"/>
      <c r="E90" s="100"/>
      <c r="F90" s="100"/>
      <c r="G90" s="100"/>
      <c r="H90" s="101"/>
      <c r="I90" s="101"/>
      <c r="J90" s="101"/>
      <c r="K90" s="101"/>
      <c r="L90" s="101"/>
      <c r="M90" s="101"/>
      <c r="N90" s="101"/>
      <c r="O90" s="101"/>
      <c r="P90" s="101"/>
    </row>
    <row r="91" spans="1:21" ht="15.75" x14ac:dyDescent="0.25">
      <c r="B91" s="92" t="s">
        <v>688</v>
      </c>
      <c r="C91" s="96"/>
      <c r="D91" s="96" t="s">
        <v>296</v>
      </c>
      <c r="E91" s="96" t="s">
        <v>640</v>
      </c>
      <c r="F91" s="32"/>
      <c r="Q91" s="32"/>
      <c r="R91" s="32"/>
      <c r="S91" s="32"/>
      <c r="T91" s="32"/>
    </row>
    <row r="92" spans="1:21" ht="15.75" x14ac:dyDescent="0.25">
      <c r="A92" s="70" t="s">
        <v>716</v>
      </c>
      <c r="B92" s="110"/>
      <c r="C92" s="96" t="str">
        <f>Startsida!$A$6</f>
        <v>Lessebo</v>
      </c>
      <c r="D92" s="96">
        <f>IF(Översikt!B$23="Ja",HLOOKUP(A$92,Data!$D:$VG,Startsida!$D$12,FALSE),"")</f>
        <v>110126.373626</v>
      </c>
      <c r="E92" s="96">
        <f>IF(Översikt!B$23="Ja",HLOOKUP(A$93,Data!$D:$VG,Startsida!$D$12,FALSE),"")</f>
        <v>87</v>
      </c>
      <c r="F92" s="32"/>
      <c r="G92" s="62"/>
      <c r="H92" s="62"/>
      <c r="I92" s="62"/>
      <c r="J92" s="62"/>
      <c r="K92" s="62"/>
      <c r="L92" s="62"/>
      <c r="M92" s="62"/>
      <c r="N92" s="62"/>
      <c r="O92" s="62"/>
      <c r="P92" s="62"/>
      <c r="Q92" s="32"/>
      <c r="R92" s="32"/>
      <c r="S92" s="32"/>
      <c r="T92" s="32"/>
    </row>
    <row r="93" spans="1:21" ht="15.75" customHeight="1" x14ac:dyDescent="0.25">
      <c r="A93" s="112" t="s">
        <v>1627</v>
      </c>
      <c r="B93" s="110"/>
      <c r="C93" s="96" t="str">
        <f>Startsida!$F$13</f>
        <v>Älvkarleby</v>
      </c>
      <c r="D93" s="96">
        <f>IF(Översikt!B24="Ja",HLOOKUP(A$92,Data!$D:$VG,Startsida!$F$12,FALSE),"")</f>
        <v>124888.70967700001</v>
      </c>
      <c r="E93" s="96">
        <f>IF(Översikt!B$23="Ja",HLOOKUP(A$93,Data!$D:$VG,Startsida!$F$12,FALSE),"")</f>
        <v>93</v>
      </c>
      <c r="F93" s="32"/>
      <c r="G93" s="62"/>
      <c r="H93" s="62"/>
      <c r="I93" s="62"/>
      <c r="J93" s="62"/>
      <c r="K93" s="62"/>
      <c r="L93" s="62"/>
      <c r="M93" s="62"/>
      <c r="N93" s="62"/>
      <c r="O93" s="62"/>
      <c r="P93" s="62"/>
      <c r="Q93" s="32"/>
      <c r="R93" s="32"/>
      <c r="S93" s="32"/>
      <c r="T93" s="32"/>
    </row>
    <row r="94" spans="1:21" ht="15.75" x14ac:dyDescent="0.25">
      <c r="A94" s="97" t="s">
        <v>662</v>
      </c>
      <c r="B94" s="96"/>
      <c r="C94" s="96" t="str">
        <f>Startsida!$G$13</f>
        <v>Perstorp</v>
      </c>
      <c r="D94" s="96">
        <f>IF(Översikt!B$24="Ja",HLOOKUP(A$92,Data!$D:$VG,Startsida!$G$12,FALSE),"")</f>
        <v>116365.010799</v>
      </c>
      <c r="E94" s="96">
        <f>IF(Översikt!B$23="Ja",HLOOKUP(A$93,Data!$D:$VG,Startsida!$G$12,FALSE),"")</f>
        <v>80</v>
      </c>
      <c r="F94" s="32"/>
      <c r="G94" s="62"/>
      <c r="H94" s="62"/>
      <c r="I94" s="62"/>
      <c r="J94" s="62"/>
      <c r="K94" s="62"/>
      <c r="L94" s="62"/>
      <c r="M94" s="62"/>
      <c r="N94" s="62"/>
      <c r="O94" s="62"/>
      <c r="P94" s="62"/>
      <c r="Q94" s="32"/>
      <c r="R94" s="32"/>
      <c r="S94" s="32"/>
      <c r="T94" s="32"/>
    </row>
    <row r="95" spans="1:21" ht="15.75" x14ac:dyDescent="0.25">
      <c r="A95" s="97" t="s">
        <v>664</v>
      </c>
      <c r="B95" s="96"/>
      <c r="C95" s="96" t="str">
        <f>Startsida!$H$13</f>
        <v>Svenljunga</v>
      </c>
      <c r="D95" s="96">
        <f>IF(Översikt!B$24="Ja",HLOOKUP(A$92,Data!$D:$VG,Startsida!$H$12,FALSE),"")</f>
        <v>118392.550143</v>
      </c>
      <c r="E95" s="96">
        <f>IF(Översikt!B$23="Ja",HLOOKUP(A$93,Data!$D:$VG,Startsida!$H$12,FALSE),"")</f>
        <v>90</v>
      </c>
      <c r="F95" s="32"/>
      <c r="G95" s="62"/>
      <c r="H95" s="62"/>
      <c r="I95" s="62"/>
      <c r="J95" s="62"/>
      <c r="K95" s="62"/>
      <c r="L95" s="62"/>
      <c r="M95" s="62"/>
      <c r="N95" s="62"/>
      <c r="O95" s="62"/>
      <c r="P95" s="62"/>
      <c r="Q95" s="32"/>
      <c r="R95" s="32"/>
      <c r="S95" s="32"/>
      <c r="T95" s="32"/>
    </row>
    <row r="96" spans="1:21" ht="15.75" x14ac:dyDescent="0.25">
      <c r="B96" s="96"/>
      <c r="C96" s="96" t="str">
        <f>Startsida!$I$13</f>
        <v>Herrljunga</v>
      </c>
      <c r="D96" s="96">
        <f>IF(Översikt!B$24="Ja",HLOOKUP(A$92,Data!$D:$VG,Startsida!$I$12,FALSE),"")</f>
        <v>125785.714286</v>
      </c>
      <c r="E96" s="96">
        <f>IF(Översikt!B$23="Ja",HLOOKUP(A$93,Data!$D:$VG,Startsida!$I$12,FALSE),"")</f>
        <v>82</v>
      </c>
      <c r="F96" s="32"/>
      <c r="G96" s="62"/>
      <c r="H96" s="62"/>
      <c r="I96" s="62"/>
      <c r="J96" s="62"/>
      <c r="K96" s="62"/>
      <c r="L96" s="62"/>
      <c r="M96" s="62"/>
      <c r="N96" s="62"/>
      <c r="O96" s="62"/>
      <c r="P96" s="62"/>
      <c r="Q96" s="32"/>
      <c r="R96" s="32"/>
      <c r="S96" s="32"/>
      <c r="T96" s="32"/>
    </row>
    <row r="97" spans="1:23" ht="15.75" x14ac:dyDescent="0.25">
      <c r="B97" s="96"/>
      <c r="C97" s="96" t="str">
        <f>Startsida!$J$13</f>
        <v>Strömstad</v>
      </c>
      <c r="D97" s="96">
        <f>IF(Översikt!B$24="Ja",HLOOKUP(A$92,Data!$D:$VG,Startsida!$J$12,FALSE),"")</f>
        <v>106774.90774900001</v>
      </c>
      <c r="E97" s="96">
        <f>IF(Översikt!B$23="Ja",HLOOKUP(A$93,Data!$D:$VG,Startsida!$J$12,FALSE),"")</f>
        <v>87</v>
      </c>
      <c r="F97" s="32"/>
      <c r="G97" s="62"/>
      <c r="H97" s="62"/>
      <c r="I97" s="62"/>
      <c r="J97" s="62"/>
      <c r="K97" s="62"/>
      <c r="L97" s="62"/>
      <c r="M97" s="62"/>
      <c r="N97" s="62"/>
      <c r="O97" s="62"/>
      <c r="P97" s="62"/>
      <c r="Q97" s="32"/>
      <c r="R97" s="32"/>
      <c r="S97" s="32"/>
      <c r="T97" s="32"/>
    </row>
    <row r="98" spans="1:23" ht="15.75" x14ac:dyDescent="0.25">
      <c r="B98" s="96"/>
      <c r="C98" s="96" t="str">
        <f>Startsida!$K$13</f>
        <v>Kil</v>
      </c>
      <c r="D98" s="96">
        <f>IF(Översikt!B$24="Ja",HLOOKUP(A$92,Data!$D:$VG,Startsida!$K$12,FALSE),"")</f>
        <v>144733.41523300001</v>
      </c>
      <c r="E98" s="96">
        <f>IF(Översikt!B$23="Ja",HLOOKUP(A$93,Data!$D:$VG,Startsida!$K$12,FALSE),"")</f>
        <v>96</v>
      </c>
      <c r="F98" s="32"/>
      <c r="G98" s="62"/>
      <c r="H98" s="62"/>
      <c r="I98" s="62"/>
      <c r="J98" s="62"/>
      <c r="K98" s="62"/>
      <c r="L98" s="62"/>
      <c r="M98" s="62"/>
      <c r="N98" s="62"/>
      <c r="O98" s="62"/>
      <c r="P98" s="62"/>
      <c r="Q98" s="32"/>
      <c r="R98" s="32"/>
      <c r="S98" s="32"/>
      <c r="T98" s="32"/>
    </row>
    <row r="99" spans="1:23" ht="15.75" x14ac:dyDescent="0.25">
      <c r="B99" s="96"/>
      <c r="C99" s="96" t="str">
        <f>Startsida!$L$13</f>
        <v>Gagnef</v>
      </c>
      <c r="D99" s="96">
        <f>IF(Översikt!B$24="Ja",HLOOKUP(A$92,Data!$D:$VG,Startsida!$L$12,FALSE),"")</f>
        <v>47709.302325999997</v>
      </c>
      <c r="E99" s="96">
        <f>IF(Översikt!B$23="Ja",HLOOKUP(A$93,Data!$D:$VG,Startsida!$L$12,FALSE),"")</f>
        <v>91</v>
      </c>
      <c r="F99" s="32"/>
      <c r="G99" s="62"/>
      <c r="H99" s="62"/>
      <c r="I99" s="62"/>
      <c r="J99" s="62"/>
      <c r="K99" s="62"/>
      <c r="L99" s="62"/>
      <c r="M99" s="62"/>
      <c r="N99" s="62"/>
      <c r="O99" s="62"/>
      <c r="P99" s="62"/>
    </row>
    <row r="100" spans="1:23" s="17" customFormat="1" ht="15.75" x14ac:dyDescent="0.25">
      <c r="A100" s="70"/>
      <c r="B100" s="99"/>
      <c r="C100" s="100"/>
      <c r="D100" s="100"/>
      <c r="E100" s="100"/>
      <c r="F100" s="100"/>
      <c r="G100" s="100"/>
      <c r="H100" s="101"/>
      <c r="I100" s="101"/>
      <c r="J100" s="101"/>
      <c r="K100" s="101"/>
      <c r="L100" s="101"/>
      <c r="M100" s="101"/>
      <c r="N100" s="101"/>
      <c r="O100" s="101"/>
      <c r="P100" s="101"/>
    </row>
    <row r="101" spans="1:23" ht="15.75" x14ac:dyDescent="0.25">
      <c r="B101" s="92" t="s">
        <v>689</v>
      </c>
      <c r="C101" s="96"/>
      <c r="D101" s="96" t="s">
        <v>302</v>
      </c>
      <c r="E101" s="96" t="s">
        <v>641</v>
      </c>
      <c r="F101" s="32"/>
      <c r="G101" s="32"/>
      <c r="H101" s="32"/>
      <c r="I101" s="32"/>
      <c r="J101" s="32"/>
      <c r="K101" s="32"/>
      <c r="L101" s="32"/>
      <c r="M101" s="32"/>
      <c r="N101" s="32"/>
      <c r="O101" s="32"/>
      <c r="P101" s="32"/>
    </row>
    <row r="102" spans="1:23" ht="15.75" x14ac:dyDescent="0.25">
      <c r="A102" s="70" t="s">
        <v>711</v>
      </c>
      <c r="B102" s="96"/>
      <c r="C102" s="96" t="str">
        <f>Startsida!$A$6</f>
        <v>Lessebo</v>
      </c>
      <c r="D102" s="96">
        <f>IF(Översikt!B$27="Ja",HLOOKUP(A$102,Data!$D:$VG,Startsida!$D$12,FALSE),"")</f>
        <v>140331.50183200001</v>
      </c>
      <c r="E102" s="96">
        <f>IF(Översikt!B$27="Ja",HLOOKUP(A$103,Data!$D:$VG,Startsida!$D$12,FALSE),"")</f>
        <v>67</v>
      </c>
      <c r="F102" s="43"/>
      <c r="G102" s="63"/>
      <c r="H102" s="63"/>
      <c r="I102" s="63"/>
      <c r="J102" s="63"/>
      <c r="K102" s="63"/>
      <c r="L102" s="63"/>
      <c r="M102" s="63"/>
      <c r="N102" s="63"/>
      <c r="O102" s="63"/>
      <c r="P102" s="63"/>
    </row>
    <row r="103" spans="1:23" ht="15.75" x14ac:dyDescent="0.25">
      <c r="A103" s="70" t="s">
        <v>1940</v>
      </c>
      <c r="B103" s="96"/>
      <c r="C103" s="96" t="str">
        <f>Startsida!$F$13</f>
        <v>Älvkarleby</v>
      </c>
      <c r="D103" s="96">
        <f>IF(Översikt!B$28="Ja",HLOOKUP(A$102,Data!$D:$VG,Startsida!$F$12,FALSE),"")</f>
        <v>121335.483871</v>
      </c>
      <c r="E103" s="96">
        <f>IF(Översikt!B$28="Ja",HLOOKUP(A$103,Data!$D:$VG,Startsida!$F$12,FALSE),"")</f>
        <v>78</v>
      </c>
      <c r="F103" s="43"/>
      <c r="G103" s="63"/>
      <c r="H103" s="63"/>
      <c r="I103" s="63"/>
      <c r="J103" s="63"/>
      <c r="K103" s="63"/>
      <c r="L103" s="63"/>
      <c r="M103" s="63"/>
      <c r="N103" s="63"/>
      <c r="O103" s="63"/>
      <c r="P103" s="63"/>
    </row>
    <row r="104" spans="1:23" ht="15.75" x14ac:dyDescent="0.25">
      <c r="A104" s="97" t="s">
        <v>662</v>
      </c>
      <c r="B104" s="96"/>
      <c r="C104" s="96" t="str">
        <f>Startsida!$G$13</f>
        <v>Perstorp</v>
      </c>
      <c r="D104" s="96">
        <f>IF(Översikt!B$28="Ja",HLOOKUP(A$102,Data!$D:$VG,Startsida!$G$12,FALSE),"")</f>
        <v>144747.300216</v>
      </c>
      <c r="E104" s="96">
        <f>IF(Översikt!B$28="Ja",HLOOKUP(A$103,Data!$D:$VG,Startsida!$G$12,FALSE),"")</f>
        <v>69</v>
      </c>
      <c r="F104" s="43"/>
      <c r="G104" s="63"/>
      <c r="H104" s="63"/>
      <c r="I104" s="63"/>
      <c r="J104" s="63"/>
      <c r="K104" s="63"/>
      <c r="L104" s="63"/>
      <c r="M104" s="63"/>
      <c r="N104" s="63"/>
      <c r="O104" s="63"/>
      <c r="P104" s="63"/>
    </row>
    <row r="105" spans="1:23" ht="15.75" x14ac:dyDescent="0.25">
      <c r="A105" s="97" t="s">
        <v>664</v>
      </c>
      <c r="B105" s="96"/>
      <c r="C105" s="96" t="str">
        <f>Startsida!$H$13</f>
        <v>Svenljunga</v>
      </c>
      <c r="D105" s="96">
        <f>IF(Översikt!B$28="Ja",HLOOKUP(A$102,Data!$D:$VG,Startsida!$H$12,FALSE),"")</f>
        <v>105647.56447</v>
      </c>
      <c r="E105" s="96">
        <f>IF(Översikt!B$28="Ja",HLOOKUP(A$103,Data!$D:$VG,Startsida!$H$12,FALSE),"")</f>
        <v>81</v>
      </c>
      <c r="F105" s="43"/>
      <c r="G105" s="63"/>
      <c r="H105" s="63"/>
      <c r="I105" s="63"/>
      <c r="J105" s="63"/>
      <c r="K105" s="63"/>
      <c r="L105" s="63"/>
      <c r="M105" s="63"/>
      <c r="N105" s="63"/>
      <c r="O105" s="63"/>
      <c r="P105" s="63"/>
    </row>
    <row r="106" spans="1:23" ht="15.75" x14ac:dyDescent="0.25">
      <c r="B106" s="96"/>
      <c r="C106" s="96" t="str">
        <f>Startsida!$I$13</f>
        <v>Herrljunga</v>
      </c>
      <c r="D106" s="96">
        <f>IF(Översikt!B$28="Ja",HLOOKUP(A$102,Data!$D:$VG,Startsida!$I$12,FALSE),"")</f>
        <v>118914.285714</v>
      </c>
      <c r="E106" s="96">
        <f>IF(Översikt!B$28="Ja",HLOOKUP(A$103,Data!$D:$VG,Startsida!$I$12,FALSE),"")</f>
        <v>72</v>
      </c>
      <c r="F106" s="43"/>
      <c r="G106" s="63"/>
      <c r="H106" s="63"/>
      <c r="I106" s="63"/>
      <c r="J106" s="63"/>
      <c r="K106" s="63"/>
      <c r="L106" s="63"/>
      <c r="M106" s="63"/>
      <c r="N106" s="63"/>
      <c r="O106" s="63"/>
      <c r="P106" s="63"/>
    </row>
    <row r="107" spans="1:23" ht="15.75" x14ac:dyDescent="0.25">
      <c r="B107" s="96"/>
      <c r="C107" s="96" t="str">
        <f>Startsida!$J$13</f>
        <v>Strömstad</v>
      </c>
      <c r="D107" s="96">
        <f>IF(Översikt!B$28="Ja",HLOOKUP(A$102,Data!$D:$VG,Startsida!$J$12,FALSE),"")</f>
        <v>162031.98032</v>
      </c>
      <c r="E107" s="96">
        <f>IF(Översikt!B$28="Ja",HLOOKUP(A$103,Data!$D:$VG,Startsida!$J$12,FALSE),"")</f>
        <v>91</v>
      </c>
      <c r="F107" s="43"/>
      <c r="G107" s="63"/>
      <c r="H107" s="63"/>
      <c r="I107" s="2"/>
      <c r="J107" s="2"/>
      <c r="K107" s="2"/>
      <c r="L107" s="2"/>
      <c r="M107" s="2"/>
      <c r="N107" s="2"/>
      <c r="O107" s="2"/>
      <c r="P107" s="2"/>
      <c r="Q107" s="2"/>
      <c r="R107" s="2"/>
      <c r="S107" s="2"/>
      <c r="T107" s="2"/>
      <c r="U107" s="2"/>
      <c r="V107" s="2"/>
      <c r="W107" s="2"/>
    </row>
    <row r="108" spans="1:23" ht="15.75" x14ac:dyDescent="0.25">
      <c r="B108" s="96"/>
      <c r="C108" s="96" t="str">
        <f>Startsida!$K$13</f>
        <v>Kil</v>
      </c>
      <c r="D108" s="96">
        <f>IF(Översikt!B$28="Ja",HLOOKUP(A$102,Data!$D:$VG,Startsida!$K$12,FALSE),"")</f>
        <v>97626.535627000005</v>
      </c>
      <c r="E108" s="96">
        <f>IF(Översikt!B$28="Ja",HLOOKUP(A$103,Data!$D:$VG,Startsida!$K$12,FALSE),"")</f>
        <v>79</v>
      </c>
      <c r="F108" s="43"/>
      <c r="G108" s="63"/>
      <c r="H108" s="63"/>
      <c r="I108" s="2"/>
      <c r="J108" s="2"/>
      <c r="K108" s="2"/>
      <c r="L108" s="2"/>
      <c r="M108" s="2"/>
      <c r="N108" s="2"/>
      <c r="O108" s="2"/>
      <c r="P108" s="2"/>
      <c r="Q108" s="2"/>
      <c r="R108" s="2"/>
      <c r="S108" s="2"/>
      <c r="T108" s="2"/>
      <c r="U108" s="2"/>
      <c r="V108" s="2"/>
      <c r="W108" s="2"/>
    </row>
    <row r="109" spans="1:23" ht="15.75" x14ac:dyDescent="0.25">
      <c r="B109" s="96"/>
      <c r="C109" s="96" t="str">
        <f>Startsida!$L$13</f>
        <v>Gagnef</v>
      </c>
      <c r="D109" s="96">
        <f>IF(Översikt!B$28="Ja",HLOOKUP(A$102,Data!$D:$VG,Startsida!$L$12,FALSE),"")</f>
        <v>178991.27906999999</v>
      </c>
      <c r="E109" s="96">
        <f>IF(Översikt!B$28="Ja",HLOOKUP(A$103,Data!$D:$VG,Startsida!$L$12,FALSE),"")</f>
        <v>82</v>
      </c>
      <c r="F109" s="43"/>
      <c r="G109" s="63"/>
      <c r="H109" s="63"/>
      <c r="I109" s="2"/>
      <c r="J109" s="2"/>
      <c r="K109" s="2"/>
      <c r="L109" s="2"/>
      <c r="M109" s="2"/>
      <c r="N109" s="2"/>
      <c r="O109" s="2"/>
      <c r="P109" s="2"/>
      <c r="Q109" s="2"/>
      <c r="R109" s="2"/>
      <c r="S109" s="2"/>
      <c r="T109" s="2"/>
      <c r="U109" s="2"/>
      <c r="V109" s="2"/>
      <c r="W109" s="2"/>
    </row>
    <row r="110" spans="1:23" x14ac:dyDescent="0.25">
      <c r="B110"/>
      <c r="I110" s="2"/>
      <c r="J110" s="2"/>
      <c r="K110" s="2"/>
      <c r="L110" s="2"/>
      <c r="M110" s="2"/>
      <c r="N110" s="2"/>
      <c r="O110" s="2"/>
      <c r="P110" s="2"/>
      <c r="Q110" s="2"/>
      <c r="R110" s="2"/>
      <c r="S110" s="2"/>
      <c r="T110" s="2"/>
      <c r="U110" s="2"/>
      <c r="V110" s="2"/>
      <c r="W110" s="2"/>
    </row>
    <row r="111" spans="1:23" ht="15.75" x14ac:dyDescent="0.25">
      <c r="B111" s="92" t="s">
        <v>696</v>
      </c>
      <c r="C111" s="96"/>
      <c r="D111" s="96"/>
      <c r="E111" s="96"/>
      <c r="F111" s="96"/>
      <c r="G111" s="96"/>
      <c r="H111" s="92"/>
      <c r="I111" s="2"/>
      <c r="J111" s="2"/>
      <c r="K111" s="2"/>
      <c r="L111" s="2"/>
      <c r="M111" s="2"/>
      <c r="N111" s="2"/>
      <c r="O111" s="2"/>
      <c r="P111" s="2"/>
      <c r="Q111" s="2"/>
      <c r="R111" s="2"/>
      <c r="S111" s="2"/>
      <c r="T111" s="2"/>
      <c r="U111" s="2"/>
      <c r="V111" s="2"/>
      <c r="W111" s="2"/>
    </row>
    <row r="112" spans="1:23" ht="15.75" x14ac:dyDescent="0.25">
      <c r="B112" s="92"/>
      <c r="C112" s="94" t="str">
        <f>Startsida!$A$6</f>
        <v>Lessebo</v>
      </c>
      <c r="D112" s="94">
        <f>H112-4</f>
        <v>2018</v>
      </c>
      <c r="E112" s="94">
        <f>H112-3</f>
        <v>2019</v>
      </c>
      <c r="F112" s="94">
        <v>2020</v>
      </c>
      <c r="G112" s="94">
        <f>H112-1</f>
        <v>2021</v>
      </c>
      <c r="H112" s="92">
        <f>Startsida!B6</f>
        <v>2022</v>
      </c>
      <c r="I112" s="2"/>
      <c r="J112" s="2"/>
      <c r="K112" s="2"/>
      <c r="L112" s="2"/>
      <c r="M112" s="2"/>
      <c r="N112" s="2"/>
      <c r="O112" s="2"/>
      <c r="P112" s="2"/>
      <c r="Q112" s="2"/>
      <c r="R112" s="2"/>
      <c r="S112" s="2"/>
      <c r="T112" s="2"/>
      <c r="U112" s="2"/>
      <c r="V112" s="2"/>
      <c r="W112" s="2"/>
    </row>
    <row r="113" spans="1:23" ht="15.75" x14ac:dyDescent="0.25">
      <c r="A113" s="70" t="s">
        <v>704</v>
      </c>
      <c r="B113" s="93" t="s">
        <v>305</v>
      </c>
      <c r="C113" s="96"/>
      <c r="D113" s="96">
        <f>HLOOKUP($A113&amp;"-"&amp;D$112,Data!$D:$VG,Startsida!$D$12,FALSE)</f>
        <v>0.46510000000000001</v>
      </c>
      <c r="E113" s="96">
        <f>HLOOKUP($A113&amp;"-"&amp;E$112,Data!$D:$VG,Startsida!$D$12,FALSE)</f>
        <v>5.7172000000000001</v>
      </c>
      <c r="F113" s="96">
        <f>HLOOKUP($A113&amp;"-"&amp;F$112,Data!$D:$VG,Startsida!$D$12,FALSE)</f>
        <v>4.5305</v>
      </c>
      <c r="G113" s="96">
        <f>HLOOKUP($A113&amp;"-"&amp;G$112,Data!$D:$VG,Startsida!$D$12,FALSE)</f>
        <v>9.9404000000000003</v>
      </c>
      <c r="H113" s="93">
        <f>HLOOKUP($A113,Data!$D:$VG,Startsida!$D$12,FALSE)</f>
        <v>8.4170999999999996</v>
      </c>
      <c r="I113" s="2"/>
      <c r="J113" s="2"/>
      <c r="K113" s="2"/>
      <c r="L113" s="2"/>
      <c r="M113" s="2"/>
      <c r="N113" s="2"/>
      <c r="O113" s="2"/>
      <c r="P113" s="2"/>
      <c r="Q113" s="2"/>
      <c r="R113" s="2"/>
      <c r="S113" s="2"/>
      <c r="T113" s="2"/>
      <c r="U113" s="2"/>
      <c r="V113" s="2"/>
      <c r="W113" s="2"/>
    </row>
    <row r="114" spans="1:23" ht="15.75" x14ac:dyDescent="0.25">
      <c r="B114"/>
      <c r="H114" s="34"/>
      <c r="I114" s="2"/>
      <c r="J114" s="2"/>
      <c r="K114" s="2"/>
      <c r="L114" s="2"/>
      <c r="M114" s="2"/>
      <c r="N114" s="2"/>
      <c r="O114" s="2"/>
      <c r="P114" s="2"/>
      <c r="Q114" s="2"/>
      <c r="R114" s="2"/>
      <c r="S114" s="2"/>
      <c r="T114" s="2"/>
      <c r="U114" s="2"/>
      <c r="V114" s="2"/>
      <c r="W114" s="2"/>
    </row>
    <row r="115" spans="1:23" ht="15.75" x14ac:dyDescent="0.25">
      <c r="B115"/>
      <c r="H115" s="34"/>
      <c r="I115" s="2"/>
      <c r="J115" s="2"/>
      <c r="K115" s="2"/>
      <c r="L115" s="2"/>
      <c r="M115" s="2"/>
      <c r="N115" s="2"/>
      <c r="O115" s="2"/>
      <c r="P115" s="2"/>
      <c r="Q115" s="2"/>
      <c r="R115" s="2"/>
      <c r="S115" s="2"/>
      <c r="T115" s="2"/>
      <c r="U115" s="2"/>
      <c r="V115" s="2"/>
      <c r="W115" s="2"/>
    </row>
    <row r="116" spans="1:23" ht="15.75" x14ac:dyDescent="0.25">
      <c r="B116"/>
      <c r="H116" s="34"/>
      <c r="I116" s="2"/>
      <c r="J116" s="2"/>
      <c r="K116" s="2"/>
      <c r="L116" s="2"/>
      <c r="M116" s="2"/>
      <c r="N116" s="2"/>
      <c r="O116" s="2"/>
      <c r="P116" s="2"/>
      <c r="Q116" s="2"/>
      <c r="R116" s="2"/>
      <c r="S116" s="2"/>
      <c r="T116" s="2"/>
      <c r="U116" s="2"/>
      <c r="V116" s="2"/>
      <c r="W116" s="2"/>
    </row>
    <row r="117" spans="1:23" ht="15.75" x14ac:dyDescent="0.25">
      <c r="B117"/>
      <c r="H117" s="32"/>
      <c r="I117" s="2"/>
      <c r="J117" s="2"/>
      <c r="K117" s="2"/>
      <c r="L117" s="2"/>
      <c r="M117" s="2"/>
      <c r="N117" s="2"/>
      <c r="O117" s="2"/>
      <c r="P117" s="2"/>
      <c r="Q117" s="2"/>
      <c r="R117" s="2"/>
      <c r="S117" s="2"/>
      <c r="T117" s="2"/>
      <c r="U117" s="2"/>
      <c r="V117" s="2"/>
      <c r="W117" s="2"/>
    </row>
    <row r="118" spans="1:23" ht="15.75" x14ac:dyDescent="0.25">
      <c r="B118"/>
      <c r="H118" s="32"/>
      <c r="I118" s="2"/>
      <c r="J118" s="2"/>
      <c r="K118" s="2"/>
      <c r="L118" s="2"/>
      <c r="M118" s="2"/>
      <c r="N118" s="2"/>
      <c r="O118" s="2"/>
      <c r="P118" s="2"/>
      <c r="Q118" s="2"/>
      <c r="R118" s="2"/>
      <c r="S118" s="2"/>
      <c r="T118" s="2"/>
      <c r="U118" s="2"/>
      <c r="V118" s="2"/>
      <c r="W118" s="2"/>
    </row>
    <row r="119" spans="1:23" ht="15.75" x14ac:dyDescent="0.25">
      <c r="B119"/>
      <c r="H119" s="34"/>
      <c r="I119" s="2"/>
      <c r="J119" s="2"/>
      <c r="K119" s="2"/>
      <c r="L119" s="2"/>
      <c r="M119" s="2"/>
      <c r="N119" s="2"/>
      <c r="O119" s="2"/>
      <c r="P119" s="2"/>
      <c r="Q119" s="2"/>
      <c r="R119" s="2"/>
      <c r="S119" s="2"/>
      <c r="T119" s="2"/>
      <c r="U119" s="2"/>
      <c r="V119" s="2"/>
      <c r="W119" s="2"/>
    </row>
    <row r="120" spans="1:23" ht="15.75" x14ac:dyDescent="0.25">
      <c r="B120"/>
      <c r="H120" s="34"/>
      <c r="I120" s="2"/>
      <c r="J120" s="2"/>
      <c r="K120" s="2"/>
      <c r="L120" s="2"/>
      <c r="M120" s="2"/>
      <c r="N120" s="2"/>
      <c r="O120" s="2"/>
      <c r="P120" s="2"/>
      <c r="Q120" s="2"/>
      <c r="R120" s="2"/>
      <c r="S120" s="2"/>
      <c r="T120" s="2"/>
      <c r="U120" s="2"/>
      <c r="V120" s="2"/>
      <c r="W120" s="2"/>
    </row>
    <row r="121" spans="1:23" ht="15.75" x14ac:dyDescent="0.25">
      <c r="B121"/>
      <c r="H121" s="34"/>
      <c r="I121" s="2"/>
      <c r="J121" s="2"/>
      <c r="K121" s="2"/>
      <c r="L121" s="2"/>
      <c r="M121" s="2"/>
      <c r="N121" s="2"/>
      <c r="O121" s="2"/>
      <c r="P121" s="2"/>
      <c r="Q121" s="2"/>
      <c r="R121" s="2"/>
      <c r="S121" s="2"/>
      <c r="T121" s="2"/>
      <c r="U121" s="2"/>
      <c r="V121" s="2"/>
      <c r="W121" s="2"/>
    </row>
    <row r="122" spans="1:23" ht="15.75" x14ac:dyDescent="0.25">
      <c r="B122"/>
      <c r="H122" s="34"/>
      <c r="I122" s="2"/>
      <c r="J122" s="2"/>
      <c r="K122" s="2"/>
      <c r="L122" s="2"/>
      <c r="M122" s="2"/>
      <c r="N122" s="2"/>
      <c r="O122" s="2"/>
      <c r="P122" s="2"/>
      <c r="Q122" s="2"/>
      <c r="R122" s="2"/>
      <c r="S122" s="2"/>
      <c r="T122" s="2"/>
      <c r="U122" s="2"/>
      <c r="V122" s="2"/>
      <c r="W122" s="2"/>
    </row>
    <row r="123" spans="1:23" ht="15.75" x14ac:dyDescent="0.25">
      <c r="B123"/>
      <c r="H123" s="34"/>
      <c r="I123" s="34"/>
      <c r="J123" s="34"/>
      <c r="K123" s="34"/>
      <c r="L123" s="34"/>
      <c r="M123" s="34"/>
      <c r="N123" s="34"/>
      <c r="O123" s="34"/>
      <c r="P123" s="34"/>
    </row>
    <row r="124" spans="1:23" ht="15.75" x14ac:dyDescent="0.25">
      <c r="B124"/>
      <c r="H124" s="34"/>
      <c r="I124" s="34"/>
      <c r="J124" s="34"/>
      <c r="K124" s="34"/>
      <c r="L124" s="34"/>
      <c r="M124" s="34"/>
      <c r="N124" s="34"/>
      <c r="O124" s="34"/>
      <c r="P124" s="34"/>
    </row>
    <row r="125" spans="1:23" ht="15.75" x14ac:dyDescent="0.25">
      <c r="B125"/>
      <c r="H125" s="34"/>
      <c r="I125" s="34"/>
      <c r="J125" s="34"/>
      <c r="K125" s="34"/>
      <c r="L125" s="34"/>
      <c r="M125" s="34"/>
      <c r="N125" s="34"/>
      <c r="O125" s="34"/>
      <c r="P125" s="34"/>
    </row>
    <row r="126" spans="1:23" ht="15.75" x14ac:dyDescent="0.25">
      <c r="B126"/>
      <c r="H126" s="34"/>
      <c r="I126" s="34"/>
      <c r="J126" s="34"/>
      <c r="K126" s="34"/>
      <c r="L126" s="34"/>
      <c r="M126" s="34"/>
      <c r="N126" s="34"/>
      <c r="O126" s="34"/>
      <c r="P126" s="34"/>
    </row>
    <row r="127" spans="1:23" ht="15.75" x14ac:dyDescent="0.25">
      <c r="B127"/>
      <c r="H127" s="34"/>
      <c r="I127" s="34"/>
      <c r="J127" s="34"/>
      <c r="K127" s="34"/>
      <c r="L127" s="34"/>
      <c r="M127" s="34"/>
      <c r="N127" s="34"/>
      <c r="O127" s="34"/>
      <c r="P127" s="34"/>
    </row>
    <row r="128" spans="1:23" ht="15.75" x14ac:dyDescent="0.25">
      <c r="B128"/>
      <c r="H128" s="32"/>
      <c r="I128" s="32"/>
      <c r="J128" s="32"/>
      <c r="K128" s="32"/>
      <c r="L128" s="32"/>
      <c r="M128" s="32"/>
      <c r="N128" s="32"/>
      <c r="O128" s="32"/>
      <c r="P128" s="32"/>
    </row>
    <row r="129" spans="2:16" ht="15.75" x14ac:dyDescent="0.25">
      <c r="B129"/>
      <c r="H129" s="32"/>
      <c r="I129" s="32"/>
      <c r="J129" s="32"/>
      <c r="K129" s="32"/>
      <c r="L129" s="32"/>
      <c r="M129" s="32"/>
      <c r="N129" s="32"/>
      <c r="O129" s="32"/>
      <c r="P129" s="32"/>
    </row>
    <row r="130" spans="2:16" ht="15.75" x14ac:dyDescent="0.25">
      <c r="B130"/>
      <c r="H130" s="34"/>
      <c r="I130" s="34"/>
      <c r="J130" s="34"/>
      <c r="K130" s="34"/>
      <c r="L130" s="34"/>
      <c r="M130" s="34"/>
      <c r="N130" s="34"/>
      <c r="O130" s="34"/>
      <c r="P130" s="34"/>
    </row>
    <row r="131" spans="2:16" ht="15.75" x14ac:dyDescent="0.25">
      <c r="B131"/>
      <c r="H131" s="34"/>
      <c r="I131" s="34"/>
      <c r="J131" s="34"/>
      <c r="K131" s="34"/>
      <c r="L131" s="34"/>
      <c r="M131" s="34"/>
      <c r="N131" s="34"/>
      <c r="O131" s="34"/>
      <c r="P131" s="34"/>
    </row>
    <row r="132" spans="2:16" ht="15.75" x14ac:dyDescent="0.25">
      <c r="B132"/>
      <c r="H132" s="34"/>
      <c r="I132" s="34"/>
      <c r="J132" s="34"/>
      <c r="K132" s="34"/>
      <c r="L132" s="34"/>
      <c r="M132" s="34"/>
      <c r="N132" s="34"/>
      <c r="O132" s="34"/>
      <c r="P132" s="34"/>
    </row>
    <row r="133" spans="2:16" ht="15.75" x14ac:dyDescent="0.25">
      <c r="B133"/>
      <c r="H133" s="34"/>
      <c r="I133" s="34"/>
      <c r="J133" s="34"/>
      <c r="K133" s="34"/>
      <c r="L133" s="34"/>
      <c r="M133" s="34"/>
      <c r="N133" s="34"/>
      <c r="O133" s="34"/>
      <c r="P133" s="34"/>
    </row>
    <row r="134" spans="2:16" ht="15.75" x14ac:dyDescent="0.25">
      <c r="B134"/>
      <c r="H134" s="34"/>
      <c r="I134" s="34"/>
      <c r="J134" s="34"/>
      <c r="K134" s="34"/>
      <c r="L134" s="34"/>
      <c r="M134" s="34"/>
      <c r="N134" s="34"/>
      <c r="O134" s="34"/>
      <c r="P134" s="34"/>
    </row>
    <row r="135" spans="2:16" ht="15.75" x14ac:dyDescent="0.25">
      <c r="B135"/>
      <c r="H135" s="34"/>
      <c r="I135" s="34"/>
      <c r="J135" s="34"/>
      <c r="K135" s="34"/>
      <c r="L135" s="34"/>
      <c r="M135" s="34"/>
      <c r="N135" s="34"/>
      <c r="O135" s="34"/>
      <c r="P135" s="34"/>
    </row>
    <row r="136" spans="2:16" ht="15.75" x14ac:dyDescent="0.25">
      <c r="B136"/>
      <c r="H136" s="34"/>
      <c r="I136" s="34"/>
      <c r="J136" s="34"/>
      <c r="K136" s="34"/>
      <c r="L136" s="34"/>
      <c r="M136" s="34"/>
      <c r="N136" s="34"/>
      <c r="O136" s="34"/>
      <c r="P136" s="34"/>
    </row>
    <row r="137" spans="2:16" ht="15.75" x14ac:dyDescent="0.25">
      <c r="B137"/>
      <c r="H137" s="34"/>
      <c r="I137" s="34"/>
      <c r="J137" s="34"/>
      <c r="K137" s="34"/>
      <c r="L137" s="34"/>
      <c r="M137" s="34"/>
      <c r="N137" s="34"/>
      <c r="O137" s="34"/>
      <c r="P137" s="34"/>
    </row>
    <row r="138" spans="2:16" ht="15.75" x14ac:dyDescent="0.25">
      <c r="B138"/>
      <c r="H138" s="34"/>
      <c r="I138" s="34"/>
      <c r="J138" s="34"/>
      <c r="K138" s="34"/>
      <c r="L138" s="34"/>
      <c r="M138" s="34"/>
      <c r="N138" s="34"/>
      <c r="O138" s="34"/>
      <c r="P138" s="34"/>
    </row>
    <row r="139" spans="2:16" ht="15.75" x14ac:dyDescent="0.25">
      <c r="B139"/>
      <c r="H139" s="32"/>
      <c r="I139" s="32"/>
      <c r="J139" s="32"/>
      <c r="K139" s="32"/>
      <c r="L139" s="32"/>
      <c r="M139" s="32"/>
      <c r="N139" s="32"/>
      <c r="O139" s="32"/>
      <c r="P139" s="32"/>
    </row>
    <row r="140" spans="2:16" ht="15.75" x14ac:dyDescent="0.25">
      <c r="B140"/>
      <c r="H140" s="32"/>
      <c r="I140" s="32"/>
      <c r="J140" s="32"/>
      <c r="K140" s="32"/>
      <c r="L140" s="32"/>
      <c r="M140" s="32"/>
      <c r="N140" s="32"/>
      <c r="O140" s="32"/>
      <c r="P140" s="32"/>
    </row>
    <row r="141" spans="2:16" ht="15.75" x14ac:dyDescent="0.25">
      <c r="B141"/>
      <c r="H141" s="34"/>
      <c r="I141" s="34"/>
      <c r="J141" s="34"/>
      <c r="K141" s="34"/>
      <c r="L141" s="34"/>
      <c r="M141" s="34"/>
      <c r="N141" s="34"/>
      <c r="O141" s="34"/>
      <c r="P141" s="34"/>
    </row>
    <row r="142" spans="2:16" ht="15.75" x14ac:dyDescent="0.25">
      <c r="B142"/>
      <c r="H142" s="34"/>
      <c r="I142" s="34"/>
      <c r="J142" s="34"/>
      <c r="K142" s="34"/>
      <c r="L142" s="34"/>
      <c r="M142" s="34"/>
      <c r="N142" s="34"/>
      <c r="O142" s="34"/>
      <c r="P142" s="34"/>
    </row>
    <row r="143" spans="2:16" ht="15.75" x14ac:dyDescent="0.25">
      <c r="B143"/>
      <c r="H143" s="34"/>
      <c r="I143" s="34"/>
      <c r="J143" s="34"/>
      <c r="K143" s="34"/>
      <c r="L143" s="34"/>
      <c r="M143" s="34"/>
      <c r="N143" s="34"/>
      <c r="O143" s="34"/>
      <c r="P143" s="34"/>
    </row>
    <row r="144" spans="2:16" ht="15.75" x14ac:dyDescent="0.25">
      <c r="B144"/>
      <c r="H144" s="34"/>
      <c r="I144" s="34"/>
      <c r="J144" s="34"/>
      <c r="K144" s="34"/>
      <c r="L144" s="34"/>
      <c r="M144" s="34"/>
      <c r="N144" s="34"/>
      <c r="O144" s="34"/>
      <c r="P144" s="34"/>
    </row>
    <row r="145" spans="2:16" ht="15.75" x14ac:dyDescent="0.25">
      <c r="B145"/>
      <c r="H145" s="34"/>
      <c r="I145" s="34"/>
      <c r="J145" s="34"/>
      <c r="K145" s="34"/>
      <c r="L145" s="34"/>
      <c r="M145" s="34"/>
      <c r="N145" s="34"/>
      <c r="O145" s="34"/>
      <c r="P145" s="34"/>
    </row>
    <row r="146" spans="2:16" ht="15.75" x14ac:dyDescent="0.25">
      <c r="B146"/>
      <c r="H146" s="34"/>
      <c r="I146" s="34"/>
      <c r="J146" s="34"/>
      <c r="K146" s="34"/>
      <c r="L146" s="34"/>
      <c r="M146" s="34"/>
      <c r="N146" s="34"/>
      <c r="O146" s="34"/>
      <c r="P146" s="34"/>
    </row>
    <row r="147" spans="2:16" ht="15.75" x14ac:dyDescent="0.25">
      <c r="B147"/>
      <c r="H147" s="34"/>
      <c r="I147" s="34"/>
      <c r="J147" s="34"/>
      <c r="K147" s="34"/>
      <c r="L147" s="34"/>
      <c r="M147" s="34"/>
      <c r="N147" s="34"/>
      <c r="O147" s="34"/>
      <c r="P147" s="34"/>
    </row>
    <row r="148" spans="2:16" ht="15.75" x14ac:dyDescent="0.25">
      <c r="B148"/>
      <c r="H148" s="34"/>
      <c r="I148" s="34"/>
      <c r="J148" s="34"/>
      <c r="K148" s="34"/>
      <c r="L148" s="34"/>
      <c r="M148" s="34"/>
      <c r="N148" s="34"/>
      <c r="O148" s="34"/>
      <c r="P148" s="34"/>
    </row>
    <row r="149" spans="2:16" ht="15.75" x14ac:dyDescent="0.25">
      <c r="B149"/>
      <c r="H149" s="34"/>
      <c r="I149" s="34"/>
      <c r="J149" s="34"/>
      <c r="K149" s="34"/>
      <c r="L149" s="34"/>
      <c r="M149" s="34"/>
      <c r="N149" s="34"/>
      <c r="O149" s="34"/>
      <c r="P149" s="34"/>
    </row>
    <row r="150" spans="2:16" ht="15.75" x14ac:dyDescent="0.25">
      <c r="B150"/>
      <c r="H150" s="32"/>
      <c r="I150" s="32"/>
      <c r="J150" s="32"/>
      <c r="K150" s="32"/>
      <c r="L150" s="32"/>
      <c r="M150" s="32"/>
      <c r="N150" s="32"/>
      <c r="O150" s="32"/>
      <c r="P150" s="32"/>
    </row>
    <row r="151" spans="2:16" ht="15.75" x14ac:dyDescent="0.25">
      <c r="B151"/>
      <c r="H151" s="32"/>
      <c r="I151" s="32"/>
      <c r="J151" s="32"/>
      <c r="K151" s="32"/>
      <c r="L151" s="32"/>
      <c r="M151" s="32"/>
      <c r="N151" s="32"/>
      <c r="O151" s="32"/>
      <c r="P151" s="32"/>
    </row>
    <row r="152" spans="2:16" ht="15.75" x14ac:dyDescent="0.25">
      <c r="B152"/>
      <c r="H152" s="34"/>
      <c r="I152" s="34"/>
      <c r="J152" s="34"/>
      <c r="K152" s="34"/>
      <c r="L152" s="34"/>
      <c r="M152" s="34"/>
      <c r="N152" s="34"/>
      <c r="O152" s="34"/>
      <c r="P152" s="34"/>
    </row>
    <row r="153" spans="2:16" ht="15.75" x14ac:dyDescent="0.25">
      <c r="B153"/>
      <c r="H153" s="34"/>
      <c r="I153" s="34"/>
      <c r="J153" s="34"/>
      <c r="K153" s="34"/>
      <c r="L153" s="34"/>
      <c r="M153" s="34"/>
      <c r="N153" s="34"/>
      <c r="O153" s="34"/>
      <c r="P153" s="34"/>
    </row>
    <row r="154" spans="2:16" ht="15.75" x14ac:dyDescent="0.25">
      <c r="B154"/>
      <c r="H154" s="34"/>
      <c r="I154" s="34"/>
      <c r="J154" s="34"/>
      <c r="K154" s="34"/>
      <c r="L154" s="34"/>
      <c r="M154" s="34"/>
      <c r="N154" s="34"/>
      <c r="O154" s="34"/>
      <c r="P154" s="34"/>
    </row>
    <row r="155" spans="2:16" ht="15.75" x14ac:dyDescent="0.25">
      <c r="B155"/>
      <c r="H155" s="34"/>
      <c r="I155" s="34"/>
      <c r="J155" s="34"/>
      <c r="K155" s="34"/>
      <c r="L155" s="34"/>
      <c r="M155" s="34"/>
      <c r="N155" s="34"/>
      <c r="O155" s="34"/>
      <c r="P155" s="34"/>
    </row>
    <row r="156" spans="2:16" ht="15.75" x14ac:dyDescent="0.25">
      <c r="B156"/>
      <c r="H156" s="34"/>
      <c r="I156" s="34"/>
      <c r="J156" s="34"/>
      <c r="K156" s="34"/>
      <c r="L156" s="34"/>
      <c r="M156" s="34"/>
      <c r="N156" s="34"/>
      <c r="O156" s="34"/>
      <c r="P156" s="34"/>
    </row>
    <row r="157" spans="2:16" ht="15.75" x14ac:dyDescent="0.25">
      <c r="B157"/>
      <c r="H157" s="34"/>
      <c r="I157" s="34"/>
      <c r="J157" s="34"/>
      <c r="K157" s="34"/>
      <c r="L157" s="34"/>
      <c r="M157" s="34"/>
      <c r="N157" s="34"/>
      <c r="O157" s="34"/>
      <c r="P157" s="34"/>
    </row>
    <row r="158" spans="2:16" ht="15.75" x14ac:dyDescent="0.25">
      <c r="B158"/>
      <c r="H158" s="34"/>
      <c r="I158" s="34"/>
      <c r="J158" s="34"/>
      <c r="K158" s="34"/>
      <c r="L158" s="34"/>
      <c r="M158" s="34"/>
      <c r="N158" s="34"/>
      <c r="O158" s="34"/>
      <c r="P158" s="34"/>
    </row>
    <row r="159" spans="2:16" ht="15.75" x14ac:dyDescent="0.25">
      <c r="B159"/>
      <c r="H159" s="34"/>
      <c r="I159" s="34"/>
      <c r="J159" s="34"/>
      <c r="K159" s="34"/>
      <c r="L159" s="34"/>
      <c r="M159" s="34"/>
      <c r="N159" s="34"/>
      <c r="O159" s="34"/>
      <c r="P159" s="34"/>
    </row>
    <row r="160" spans="2:16" ht="15.75" x14ac:dyDescent="0.25">
      <c r="B160"/>
      <c r="H160" s="34"/>
      <c r="I160" s="34"/>
      <c r="J160" s="34"/>
      <c r="K160" s="34"/>
      <c r="L160" s="34"/>
      <c r="M160" s="34"/>
      <c r="N160" s="34"/>
      <c r="O160" s="34"/>
      <c r="P160" s="34"/>
    </row>
    <row r="161" spans="2:16" ht="15.75" x14ac:dyDescent="0.25">
      <c r="B161"/>
      <c r="H161" s="32"/>
      <c r="I161" s="32"/>
      <c r="J161" s="32"/>
      <c r="K161" s="32"/>
      <c r="L161" s="32"/>
      <c r="M161" s="32"/>
      <c r="N161" s="32"/>
      <c r="O161" s="32"/>
      <c r="P161" s="32"/>
    </row>
    <row r="162" spans="2:16" ht="15.75" x14ac:dyDescent="0.25">
      <c r="B162"/>
      <c r="H162" s="32"/>
      <c r="I162" s="32"/>
      <c r="J162" s="32"/>
      <c r="K162" s="32"/>
      <c r="L162" s="32"/>
      <c r="M162" s="32"/>
      <c r="N162" s="32"/>
      <c r="O162" s="32"/>
      <c r="P162" s="32"/>
    </row>
    <row r="163" spans="2:16" ht="15.75" x14ac:dyDescent="0.25">
      <c r="B163"/>
      <c r="H163" s="34"/>
      <c r="I163" s="34"/>
      <c r="J163" s="34"/>
      <c r="K163" s="34"/>
      <c r="L163" s="34"/>
      <c r="M163" s="34"/>
      <c r="N163" s="34"/>
      <c r="O163" s="34"/>
      <c r="P163" s="34"/>
    </row>
    <row r="164" spans="2:16" ht="15.75" x14ac:dyDescent="0.25">
      <c r="B164"/>
      <c r="H164" s="34"/>
      <c r="I164" s="34"/>
      <c r="J164" s="34"/>
      <c r="K164" s="34"/>
      <c r="L164" s="34"/>
      <c r="M164" s="34"/>
      <c r="N164" s="34"/>
      <c r="O164" s="34"/>
      <c r="P164" s="34"/>
    </row>
    <row r="165" spans="2:16" ht="15.75" x14ac:dyDescent="0.25">
      <c r="B165"/>
      <c r="H165" s="34"/>
      <c r="I165" s="34"/>
      <c r="J165" s="34"/>
      <c r="K165" s="34"/>
      <c r="L165" s="34"/>
      <c r="M165" s="34"/>
      <c r="N165" s="34"/>
      <c r="O165" s="34"/>
      <c r="P165" s="34"/>
    </row>
    <row r="166" spans="2:16" ht="15.75" x14ac:dyDescent="0.25">
      <c r="B166"/>
      <c r="H166" s="34"/>
      <c r="I166" s="34"/>
      <c r="J166" s="34"/>
      <c r="K166" s="34"/>
      <c r="L166" s="34"/>
      <c r="M166" s="34"/>
      <c r="N166" s="34"/>
      <c r="O166" s="34"/>
      <c r="P166" s="34"/>
    </row>
    <row r="167" spans="2:16" ht="15.75" x14ac:dyDescent="0.25">
      <c r="B167"/>
      <c r="H167" s="34"/>
      <c r="I167" s="34"/>
      <c r="J167" s="34"/>
      <c r="K167" s="34"/>
      <c r="L167" s="34"/>
      <c r="M167" s="34"/>
      <c r="N167" s="34"/>
      <c r="O167" s="34"/>
      <c r="P167" s="34"/>
    </row>
    <row r="168" spans="2:16" ht="15.75" x14ac:dyDescent="0.25">
      <c r="B168"/>
      <c r="H168" s="34"/>
      <c r="I168" s="34"/>
      <c r="J168" s="34"/>
      <c r="K168" s="34"/>
      <c r="L168" s="34"/>
      <c r="M168" s="34"/>
      <c r="N168" s="34"/>
      <c r="O168" s="34"/>
      <c r="P168" s="34"/>
    </row>
    <row r="169" spans="2:16" ht="15.75" x14ac:dyDescent="0.25">
      <c r="B169"/>
      <c r="H169" s="34"/>
      <c r="I169" s="34"/>
      <c r="J169" s="34"/>
      <c r="K169" s="34"/>
      <c r="L169" s="34"/>
      <c r="M169" s="34"/>
      <c r="N169" s="34"/>
      <c r="O169" s="34"/>
      <c r="P169" s="34"/>
    </row>
    <row r="170" spans="2:16" ht="15.75" x14ac:dyDescent="0.25">
      <c r="B170"/>
      <c r="H170" s="34"/>
      <c r="I170" s="34"/>
      <c r="J170" s="34"/>
      <c r="K170" s="34"/>
      <c r="L170" s="34"/>
      <c r="M170" s="34"/>
      <c r="N170" s="34"/>
      <c r="O170" s="34"/>
      <c r="P170" s="34"/>
    </row>
    <row r="171" spans="2:16" ht="15.75" x14ac:dyDescent="0.25">
      <c r="B171"/>
      <c r="H171" s="34"/>
      <c r="I171" s="34"/>
      <c r="J171" s="34"/>
      <c r="K171" s="34"/>
      <c r="L171" s="34"/>
      <c r="M171" s="34"/>
      <c r="N171" s="34"/>
      <c r="O171" s="34"/>
      <c r="P171" s="34"/>
    </row>
    <row r="172" spans="2:16" ht="15.75" x14ac:dyDescent="0.25">
      <c r="B172"/>
      <c r="H172" s="32"/>
      <c r="I172" s="32"/>
      <c r="J172" s="32"/>
      <c r="K172" s="32"/>
      <c r="L172" s="32"/>
      <c r="M172" s="32"/>
      <c r="N172" s="32"/>
      <c r="O172" s="32"/>
      <c r="P172" s="32"/>
    </row>
    <row r="173" spans="2:16" ht="15.75" x14ac:dyDescent="0.25">
      <c r="B173"/>
      <c r="H173" s="32"/>
      <c r="I173" s="32"/>
      <c r="J173" s="32"/>
      <c r="K173" s="32"/>
      <c r="L173" s="32"/>
      <c r="M173" s="32"/>
      <c r="N173" s="32"/>
      <c r="O173" s="32"/>
      <c r="P173" s="32"/>
    </row>
    <row r="174" spans="2:16" ht="15.75" x14ac:dyDescent="0.25">
      <c r="B174"/>
      <c r="H174" s="34"/>
      <c r="I174" s="34"/>
      <c r="J174" s="34"/>
      <c r="K174" s="34"/>
      <c r="L174" s="34"/>
      <c r="M174" s="34"/>
      <c r="N174" s="34"/>
      <c r="O174" s="34"/>
      <c r="P174" s="34"/>
    </row>
    <row r="175" spans="2:16" ht="15.75" x14ac:dyDescent="0.25">
      <c r="B175"/>
      <c r="H175" s="34"/>
      <c r="I175" s="34"/>
      <c r="J175" s="34"/>
      <c r="K175" s="34"/>
      <c r="L175" s="34"/>
      <c r="M175" s="34"/>
      <c r="N175" s="34"/>
      <c r="O175" s="34"/>
      <c r="P175" s="34"/>
    </row>
    <row r="176" spans="2:16" ht="15.75" x14ac:dyDescent="0.25">
      <c r="B176"/>
      <c r="H176" s="34"/>
      <c r="I176" s="34"/>
      <c r="J176" s="34"/>
      <c r="K176" s="34"/>
      <c r="L176" s="34"/>
      <c r="M176" s="34"/>
      <c r="N176" s="34"/>
      <c r="O176" s="34"/>
      <c r="P176" s="34"/>
    </row>
    <row r="177" spans="2:16" ht="15.75" x14ac:dyDescent="0.25">
      <c r="B177"/>
      <c r="H177" s="34"/>
      <c r="I177" s="34"/>
      <c r="J177" s="34"/>
      <c r="K177" s="34"/>
      <c r="L177" s="34"/>
      <c r="M177" s="34"/>
      <c r="N177" s="34"/>
      <c r="O177" s="34"/>
      <c r="P177" s="34"/>
    </row>
    <row r="178" spans="2:16" ht="15.75" x14ac:dyDescent="0.25">
      <c r="B178"/>
      <c r="H178" s="34"/>
      <c r="I178" s="34"/>
      <c r="J178" s="34"/>
      <c r="K178" s="34"/>
      <c r="L178" s="34"/>
      <c r="M178" s="34"/>
      <c r="N178" s="34"/>
      <c r="O178" s="34"/>
      <c r="P178" s="34"/>
    </row>
    <row r="179" spans="2:16" ht="15.75" x14ac:dyDescent="0.25">
      <c r="B179"/>
      <c r="H179" s="34"/>
      <c r="I179" s="34"/>
      <c r="J179" s="34"/>
      <c r="K179" s="34"/>
      <c r="L179" s="34"/>
      <c r="M179" s="34"/>
      <c r="N179" s="34"/>
      <c r="O179" s="34"/>
      <c r="P179" s="34"/>
    </row>
    <row r="180" spans="2:16" ht="15.75" x14ac:dyDescent="0.25">
      <c r="B180"/>
      <c r="H180" s="34"/>
      <c r="I180" s="34"/>
      <c r="J180" s="34"/>
      <c r="K180" s="34"/>
      <c r="L180" s="34"/>
      <c r="M180" s="34"/>
      <c r="N180" s="34"/>
      <c r="O180" s="34"/>
      <c r="P180" s="34"/>
    </row>
    <row r="181" spans="2:16" ht="15.75" x14ac:dyDescent="0.25">
      <c r="B181"/>
      <c r="H181" s="34"/>
      <c r="I181" s="34"/>
      <c r="J181" s="34"/>
      <c r="K181" s="34"/>
      <c r="L181" s="34"/>
      <c r="M181" s="34"/>
      <c r="N181" s="34"/>
      <c r="O181" s="34"/>
      <c r="P181" s="34"/>
    </row>
    <row r="182" spans="2:16" ht="15.75" x14ac:dyDescent="0.25">
      <c r="B182"/>
      <c r="H182" s="34"/>
      <c r="I182" s="34"/>
      <c r="J182" s="34"/>
      <c r="K182" s="34"/>
      <c r="L182" s="34"/>
      <c r="M182" s="34"/>
      <c r="N182" s="34"/>
      <c r="O182" s="34"/>
      <c r="P182" s="34"/>
    </row>
    <row r="183" spans="2:16" ht="15.75" x14ac:dyDescent="0.25">
      <c r="B183"/>
      <c r="H183" s="32"/>
      <c r="I183" s="32"/>
      <c r="J183" s="32"/>
      <c r="K183" s="32"/>
      <c r="L183" s="32"/>
      <c r="M183" s="32"/>
      <c r="N183" s="32"/>
      <c r="O183" s="32"/>
      <c r="P183" s="32"/>
    </row>
    <row r="184" spans="2:16" ht="15.75" x14ac:dyDescent="0.25">
      <c r="B184"/>
      <c r="H184" s="32"/>
      <c r="I184" s="32"/>
      <c r="J184" s="32"/>
      <c r="K184" s="32"/>
      <c r="L184" s="32"/>
      <c r="M184" s="32"/>
      <c r="N184" s="32"/>
      <c r="O184" s="32"/>
      <c r="P184" s="32"/>
    </row>
    <row r="185" spans="2:16" ht="15.75" x14ac:dyDescent="0.25">
      <c r="B185"/>
      <c r="H185" s="34"/>
      <c r="I185" s="34"/>
      <c r="J185" s="34"/>
      <c r="K185" s="34"/>
      <c r="L185" s="34"/>
      <c r="M185" s="34"/>
      <c r="N185" s="34"/>
      <c r="O185" s="34"/>
      <c r="P185" s="34"/>
    </row>
    <row r="186" spans="2:16" ht="15.75" x14ac:dyDescent="0.25">
      <c r="B186"/>
      <c r="H186" s="34"/>
      <c r="I186" s="34"/>
      <c r="J186" s="34"/>
      <c r="K186" s="34"/>
      <c r="L186" s="34"/>
      <c r="M186" s="34"/>
      <c r="N186" s="34"/>
      <c r="O186" s="34"/>
      <c r="P186" s="34"/>
    </row>
    <row r="187" spans="2:16" ht="15.75" x14ac:dyDescent="0.25">
      <c r="B187"/>
      <c r="H187" s="34"/>
      <c r="I187" s="34"/>
      <c r="J187" s="34"/>
      <c r="K187" s="34"/>
      <c r="L187" s="34"/>
      <c r="M187" s="34"/>
      <c r="N187" s="34"/>
      <c r="O187" s="34"/>
      <c r="P187" s="34"/>
    </row>
    <row r="188" spans="2:16" ht="15.75" x14ac:dyDescent="0.25">
      <c r="B188"/>
      <c r="H188" s="34"/>
      <c r="I188" s="34"/>
      <c r="J188" s="34"/>
      <c r="K188" s="34"/>
      <c r="L188" s="34"/>
      <c r="M188" s="34"/>
      <c r="N188" s="34"/>
      <c r="O188" s="34"/>
      <c r="P188" s="34"/>
    </row>
    <row r="189" spans="2:16" ht="15.75" x14ac:dyDescent="0.25">
      <c r="B189"/>
      <c r="H189" s="34"/>
      <c r="I189" s="34"/>
      <c r="J189" s="34"/>
      <c r="K189" s="34"/>
      <c r="L189" s="34"/>
      <c r="M189" s="34"/>
      <c r="N189" s="34"/>
      <c r="O189" s="34"/>
      <c r="P189" s="34"/>
    </row>
    <row r="190" spans="2:16" ht="15.75" x14ac:dyDescent="0.25">
      <c r="B190"/>
      <c r="H190" s="34"/>
      <c r="I190" s="34"/>
      <c r="J190" s="34"/>
      <c r="K190" s="34"/>
      <c r="L190" s="34"/>
      <c r="M190" s="34"/>
      <c r="N190" s="34"/>
      <c r="O190" s="34"/>
      <c r="P190" s="34"/>
    </row>
    <row r="191" spans="2:16" ht="15.75" x14ac:dyDescent="0.25">
      <c r="B191"/>
      <c r="H191" s="34"/>
      <c r="I191" s="34"/>
      <c r="J191" s="34"/>
      <c r="K191" s="34"/>
      <c r="L191" s="34"/>
      <c r="M191" s="34"/>
      <c r="N191" s="34"/>
      <c r="O191" s="34"/>
      <c r="P191" s="34"/>
    </row>
    <row r="192" spans="2:16" ht="15.75" x14ac:dyDescent="0.25">
      <c r="B192"/>
      <c r="H192" s="34"/>
      <c r="I192" s="34"/>
      <c r="J192" s="34"/>
      <c r="K192" s="34"/>
      <c r="L192" s="34"/>
      <c r="M192" s="34"/>
      <c r="N192" s="34"/>
      <c r="O192" s="34"/>
      <c r="P192" s="34"/>
    </row>
    <row r="193" spans="2:16" ht="15.75" x14ac:dyDescent="0.25">
      <c r="B193"/>
      <c r="H193" s="34"/>
      <c r="I193" s="34"/>
      <c r="J193" s="34"/>
      <c r="K193" s="34"/>
      <c r="L193" s="34"/>
      <c r="M193" s="34"/>
      <c r="N193" s="34"/>
      <c r="O193" s="34"/>
      <c r="P193" s="34"/>
    </row>
    <row r="194" spans="2:16" ht="15.75" x14ac:dyDescent="0.25">
      <c r="B194"/>
      <c r="H194" s="32"/>
      <c r="I194" s="32"/>
      <c r="J194" s="32"/>
      <c r="K194" s="32"/>
      <c r="L194" s="32"/>
      <c r="M194" s="32"/>
      <c r="N194" s="32"/>
      <c r="O194" s="32"/>
      <c r="P194" s="32"/>
    </row>
    <row r="195" spans="2:16" ht="15.75" x14ac:dyDescent="0.25">
      <c r="B195"/>
      <c r="H195" s="32"/>
      <c r="I195" s="32"/>
      <c r="J195" s="32"/>
      <c r="K195" s="32"/>
      <c r="L195" s="32"/>
      <c r="M195" s="32"/>
      <c r="N195" s="32"/>
      <c r="O195" s="32"/>
      <c r="P195" s="32"/>
    </row>
    <row r="196" spans="2:16" ht="15.75" x14ac:dyDescent="0.25">
      <c r="B196"/>
      <c r="H196" s="34"/>
      <c r="I196" s="34"/>
      <c r="J196" s="34"/>
      <c r="K196" s="34"/>
      <c r="L196" s="34"/>
      <c r="M196" s="34"/>
      <c r="N196" s="34"/>
      <c r="O196" s="34"/>
      <c r="P196" s="34"/>
    </row>
    <row r="197" spans="2:16" ht="15.75" x14ac:dyDescent="0.25">
      <c r="B197"/>
      <c r="H197" s="34"/>
      <c r="I197" s="34"/>
      <c r="J197" s="34"/>
      <c r="K197" s="34"/>
      <c r="L197" s="34"/>
      <c r="M197" s="34"/>
      <c r="N197" s="34"/>
      <c r="O197" s="34"/>
      <c r="P197" s="34"/>
    </row>
    <row r="198" spans="2:16" ht="15.75" x14ac:dyDescent="0.25">
      <c r="B198"/>
      <c r="H198" s="34"/>
      <c r="I198" s="34"/>
      <c r="J198" s="34"/>
      <c r="K198" s="34"/>
      <c r="L198" s="34"/>
      <c r="M198" s="34"/>
      <c r="N198" s="34"/>
      <c r="O198" s="34"/>
      <c r="P198" s="34"/>
    </row>
    <row r="199" spans="2:16" ht="15.75" x14ac:dyDescent="0.25">
      <c r="B199"/>
      <c r="H199" s="34"/>
      <c r="I199" s="34"/>
      <c r="J199" s="34"/>
      <c r="K199" s="34"/>
      <c r="L199" s="34"/>
      <c r="M199" s="34"/>
      <c r="N199" s="34"/>
      <c r="O199" s="34"/>
      <c r="P199" s="34"/>
    </row>
    <row r="200" spans="2:16" ht="15.75" x14ac:dyDescent="0.25">
      <c r="B200"/>
      <c r="H200" s="34"/>
      <c r="I200" s="34"/>
      <c r="J200" s="34"/>
      <c r="K200" s="34"/>
      <c r="L200" s="34"/>
      <c r="M200" s="34"/>
      <c r="N200" s="34"/>
      <c r="O200" s="34"/>
      <c r="P200" s="34"/>
    </row>
    <row r="201" spans="2:16" ht="15.75" x14ac:dyDescent="0.25">
      <c r="B201"/>
      <c r="H201" s="34"/>
      <c r="I201" s="34"/>
      <c r="J201" s="34"/>
      <c r="K201" s="34"/>
      <c r="L201" s="34"/>
      <c r="M201" s="34"/>
      <c r="N201" s="34"/>
      <c r="O201" s="34"/>
      <c r="P201" s="34"/>
    </row>
    <row r="202" spans="2:16" ht="15.75" x14ac:dyDescent="0.25">
      <c r="B202"/>
      <c r="H202" s="34"/>
      <c r="I202" s="34"/>
      <c r="J202" s="34"/>
      <c r="K202" s="34"/>
      <c r="L202" s="34"/>
      <c r="M202" s="34"/>
      <c r="N202" s="34"/>
      <c r="O202" s="34"/>
      <c r="P202" s="34"/>
    </row>
    <row r="203" spans="2:16" ht="15.75" x14ac:dyDescent="0.25">
      <c r="B203"/>
      <c r="H203" s="34"/>
      <c r="I203" s="34"/>
      <c r="J203" s="34"/>
      <c r="K203" s="34"/>
      <c r="L203" s="34"/>
      <c r="M203" s="34"/>
      <c r="N203" s="34"/>
      <c r="O203" s="34"/>
      <c r="P203" s="34"/>
    </row>
    <row r="204" spans="2:16" ht="15.75" x14ac:dyDescent="0.25">
      <c r="B204"/>
      <c r="H204" s="34"/>
      <c r="I204" s="34"/>
      <c r="J204" s="34"/>
      <c r="K204" s="34"/>
      <c r="L204" s="34"/>
      <c r="M204" s="34"/>
      <c r="N204" s="34"/>
      <c r="O204" s="34"/>
      <c r="P204" s="34"/>
    </row>
    <row r="205" spans="2:16" ht="15.75" x14ac:dyDescent="0.25">
      <c r="B205"/>
      <c r="H205" s="32"/>
      <c r="I205" s="32"/>
      <c r="J205" s="32"/>
      <c r="K205" s="32"/>
      <c r="L205" s="32"/>
      <c r="M205" s="32"/>
      <c r="N205" s="32"/>
      <c r="O205" s="32"/>
      <c r="P205" s="32"/>
    </row>
    <row r="206" spans="2:16" ht="15.75" x14ac:dyDescent="0.25">
      <c r="B206"/>
      <c r="H206" s="32"/>
      <c r="I206" s="32"/>
      <c r="J206" s="32"/>
      <c r="K206" s="32"/>
      <c r="L206" s="32"/>
      <c r="M206" s="32"/>
      <c r="N206" s="32"/>
      <c r="O206" s="32"/>
      <c r="P206" s="32"/>
    </row>
    <row r="207" spans="2:16" ht="15.75" x14ac:dyDescent="0.25">
      <c r="B207"/>
      <c r="H207" s="34"/>
      <c r="I207" s="34"/>
      <c r="J207" s="34"/>
      <c r="K207" s="34"/>
      <c r="L207" s="34"/>
      <c r="M207" s="34"/>
      <c r="N207" s="34"/>
      <c r="O207" s="34"/>
      <c r="P207" s="34"/>
    </row>
    <row r="208" spans="2:16" ht="15.75" x14ac:dyDescent="0.25">
      <c r="B208"/>
      <c r="H208" s="34"/>
      <c r="I208" s="34"/>
      <c r="J208" s="34"/>
      <c r="K208" s="34"/>
      <c r="L208" s="34"/>
      <c r="M208" s="34"/>
      <c r="N208" s="34"/>
      <c r="O208" s="34"/>
      <c r="P208" s="34"/>
    </row>
    <row r="209" spans="2:16" ht="15.75" x14ac:dyDescent="0.25">
      <c r="B209"/>
      <c r="H209" s="34"/>
      <c r="I209" s="34"/>
      <c r="J209" s="34"/>
      <c r="K209" s="34"/>
      <c r="L209" s="34"/>
      <c r="M209" s="34"/>
      <c r="N209" s="34"/>
      <c r="O209" s="34"/>
      <c r="P209" s="34"/>
    </row>
    <row r="210" spans="2:16" ht="15.75" x14ac:dyDescent="0.25">
      <c r="B210"/>
      <c r="H210" s="34"/>
      <c r="I210" s="34"/>
      <c r="J210" s="34"/>
      <c r="K210" s="34"/>
      <c r="L210" s="34"/>
      <c r="M210" s="34"/>
      <c r="N210" s="34"/>
      <c r="O210" s="34"/>
      <c r="P210" s="34"/>
    </row>
    <row r="211" spans="2:16" ht="15.75" x14ac:dyDescent="0.25">
      <c r="B211"/>
      <c r="H211" s="34"/>
      <c r="I211" s="34"/>
      <c r="J211" s="34"/>
      <c r="K211" s="34"/>
      <c r="L211" s="34"/>
      <c r="M211" s="34"/>
      <c r="N211" s="34"/>
      <c r="O211" s="34"/>
      <c r="P211" s="34"/>
    </row>
    <row r="212" spans="2:16" ht="15.75" x14ac:dyDescent="0.25">
      <c r="B212"/>
      <c r="H212" s="34"/>
      <c r="I212" s="34"/>
      <c r="J212" s="34"/>
      <c r="K212" s="34"/>
      <c r="L212" s="34"/>
      <c r="M212" s="34"/>
      <c r="N212" s="34"/>
      <c r="O212" s="34"/>
      <c r="P212" s="34"/>
    </row>
    <row r="213" spans="2:16" ht="15.75" x14ac:dyDescent="0.25">
      <c r="B213"/>
      <c r="H213" s="34"/>
      <c r="I213" s="34"/>
      <c r="J213" s="34"/>
      <c r="K213" s="34"/>
      <c r="L213" s="34"/>
      <c r="M213" s="34"/>
      <c r="N213" s="34"/>
      <c r="O213" s="34"/>
      <c r="P213" s="34"/>
    </row>
    <row r="214" spans="2:16" ht="15.75" x14ac:dyDescent="0.25">
      <c r="B214"/>
      <c r="H214" s="34"/>
      <c r="I214" s="34"/>
      <c r="J214" s="34"/>
      <c r="K214" s="34"/>
      <c r="L214" s="34"/>
      <c r="M214" s="34"/>
      <c r="N214" s="34"/>
      <c r="O214" s="34"/>
      <c r="P214" s="34"/>
    </row>
    <row r="215" spans="2:16" ht="15.75" x14ac:dyDescent="0.25">
      <c r="B215"/>
      <c r="H215" s="34"/>
      <c r="I215" s="34"/>
      <c r="J215" s="34"/>
      <c r="K215" s="34"/>
      <c r="L215" s="34"/>
      <c r="M215" s="34"/>
      <c r="N215" s="34"/>
      <c r="O215" s="34"/>
      <c r="P215" s="34"/>
    </row>
    <row r="216" spans="2:16" ht="15.75" x14ac:dyDescent="0.25">
      <c r="B216"/>
      <c r="H216" s="32"/>
      <c r="I216" s="32"/>
      <c r="J216" s="32"/>
      <c r="K216" s="32"/>
      <c r="L216" s="32"/>
      <c r="M216" s="32"/>
      <c r="N216" s="32"/>
      <c r="O216" s="32"/>
      <c r="P216" s="32"/>
    </row>
    <row r="217" spans="2:16" ht="15.75" x14ac:dyDescent="0.25">
      <c r="B217"/>
      <c r="H217" s="32"/>
      <c r="I217" s="32"/>
      <c r="J217" s="32"/>
      <c r="K217" s="32"/>
      <c r="L217" s="32"/>
      <c r="M217" s="32"/>
      <c r="N217" s="32"/>
      <c r="O217" s="32"/>
      <c r="P217" s="32"/>
    </row>
    <row r="218" spans="2:16" ht="15.75" x14ac:dyDescent="0.25">
      <c r="B218"/>
      <c r="H218" s="34"/>
      <c r="I218" s="34"/>
      <c r="J218" s="34"/>
      <c r="K218" s="34"/>
      <c r="L218" s="34"/>
      <c r="M218" s="34"/>
      <c r="N218" s="34"/>
      <c r="O218" s="34"/>
      <c r="P218" s="34"/>
    </row>
    <row r="219" spans="2:16" ht="15.75" x14ac:dyDescent="0.25">
      <c r="B219"/>
      <c r="H219" s="34"/>
      <c r="I219" s="34"/>
      <c r="J219" s="34"/>
      <c r="K219" s="34"/>
      <c r="L219" s="34"/>
      <c r="M219" s="34"/>
      <c r="N219" s="34"/>
      <c r="O219" s="34"/>
      <c r="P219" s="34"/>
    </row>
    <row r="220" spans="2:16" ht="15.75" x14ac:dyDescent="0.25">
      <c r="B220"/>
      <c r="H220" s="34"/>
      <c r="I220" s="34"/>
      <c r="J220" s="34"/>
      <c r="K220" s="34"/>
      <c r="L220" s="34"/>
      <c r="M220" s="34"/>
      <c r="N220" s="34"/>
      <c r="O220" s="34"/>
      <c r="P220" s="34"/>
    </row>
    <row r="221" spans="2:16" ht="15.75" x14ac:dyDescent="0.25">
      <c r="B221"/>
      <c r="H221" s="34"/>
      <c r="I221" s="34"/>
      <c r="J221" s="34"/>
      <c r="K221" s="34"/>
      <c r="L221" s="34"/>
      <c r="M221" s="34"/>
      <c r="N221" s="34"/>
      <c r="O221" s="34"/>
      <c r="P221" s="34"/>
    </row>
    <row r="222" spans="2:16" ht="15.75" x14ac:dyDescent="0.25">
      <c r="B222"/>
      <c r="H222" s="34"/>
      <c r="I222" s="34"/>
      <c r="J222" s="34"/>
      <c r="K222" s="34"/>
      <c r="L222" s="34"/>
      <c r="M222" s="34"/>
      <c r="N222" s="34"/>
      <c r="O222" s="34"/>
      <c r="P222" s="34"/>
    </row>
    <row r="223" spans="2:16" ht="15.75" x14ac:dyDescent="0.25">
      <c r="B223"/>
      <c r="H223" s="34"/>
      <c r="I223" s="34"/>
      <c r="J223" s="34"/>
      <c r="K223" s="34"/>
      <c r="L223" s="34"/>
      <c r="M223" s="34"/>
      <c r="N223" s="34"/>
      <c r="O223" s="34"/>
      <c r="P223" s="34"/>
    </row>
    <row r="224" spans="2:16" ht="15.75" x14ac:dyDescent="0.25">
      <c r="B224"/>
      <c r="H224" s="34"/>
      <c r="I224" s="34"/>
      <c r="J224" s="34"/>
      <c r="K224" s="34"/>
      <c r="L224" s="34"/>
      <c r="M224" s="34"/>
      <c r="N224" s="34"/>
      <c r="O224" s="34"/>
      <c r="P224" s="34"/>
    </row>
    <row r="225" spans="2:16" ht="15.75" x14ac:dyDescent="0.25">
      <c r="B225"/>
      <c r="H225" s="34"/>
      <c r="I225" s="34"/>
      <c r="J225" s="34"/>
      <c r="K225" s="34"/>
      <c r="L225" s="34"/>
      <c r="M225" s="34"/>
      <c r="N225" s="34"/>
      <c r="O225" s="34"/>
      <c r="P225" s="34"/>
    </row>
    <row r="226" spans="2:16" ht="15.75" x14ac:dyDescent="0.25">
      <c r="B226"/>
      <c r="H226" s="34"/>
      <c r="I226" s="34"/>
      <c r="J226" s="34"/>
      <c r="K226" s="34"/>
      <c r="L226" s="34"/>
      <c r="M226" s="34"/>
      <c r="N226" s="34"/>
      <c r="O226" s="34"/>
      <c r="P226" s="34"/>
    </row>
    <row r="227" spans="2:16" ht="15.75" x14ac:dyDescent="0.25">
      <c r="B227"/>
      <c r="H227" s="32"/>
      <c r="I227" s="32"/>
      <c r="J227" s="32"/>
      <c r="K227" s="32"/>
      <c r="L227" s="32"/>
      <c r="M227" s="32"/>
      <c r="N227" s="32"/>
      <c r="O227" s="32"/>
      <c r="P227" s="32"/>
    </row>
    <row r="228" spans="2:16" ht="15.75" x14ac:dyDescent="0.25">
      <c r="B228"/>
      <c r="H228" s="32"/>
      <c r="I228" s="32"/>
      <c r="J228" s="32"/>
      <c r="K228" s="32"/>
      <c r="L228" s="32"/>
      <c r="M228" s="32"/>
      <c r="N228" s="32"/>
      <c r="O228" s="32"/>
      <c r="P228" s="32"/>
    </row>
    <row r="229" spans="2:16" ht="15.75" x14ac:dyDescent="0.25">
      <c r="B229"/>
      <c r="H229" s="34"/>
      <c r="I229" s="34"/>
      <c r="J229" s="34"/>
      <c r="K229" s="34"/>
      <c r="L229" s="34"/>
      <c r="M229" s="34"/>
      <c r="N229" s="34"/>
      <c r="O229" s="34"/>
      <c r="P229" s="34"/>
    </row>
    <row r="230" spans="2:16" ht="15.75" x14ac:dyDescent="0.25">
      <c r="B230"/>
      <c r="H230" s="34"/>
      <c r="I230" s="34"/>
      <c r="J230" s="34"/>
      <c r="K230" s="34"/>
      <c r="L230" s="34"/>
      <c r="M230" s="34"/>
      <c r="N230" s="34"/>
      <c r="O230" s="34"/>
      <c r="P230" s="34"/>
    </row>
    <row r="231" spans="2:16" ht="15.75" x14ac:dyDescent="0.25">
      <c r="B231"/>
      <c r="H231" s="34"/>
      <c r="I231" s="34"/>
      <c r="J231" s="34"/>
      <c r="K231" s="34"/>
      <c r="L231" s="34"/>
      <c r="M231" s="34"/>
      <c r="N231" s="34"/>
      <c r="O231" s="34"/>
      <c r="P231" s="34"/>
    </row>
    <row r="232" spans="2:16" ht="15.75" x14ac:dyDescent="0.25">
      <c r="B232"/>
      <c r="H232" s="34"/>
      <c r="I232" s="34"/>
      <c r="J232" s="34"/>
      <c r="K232" s="34"/>
      <c r="L232" s="34"/>
      <c r="M232" s="34"/>
      <c r="N232" s="34"/>
      <c r="O232" s="34"/>
      <c r="P232" s="34"/>
    </row>
    <row r="233" spans="2:16" ht="15.75" x14ac:dyDescent="0.25">
      <c r="B233"/>
      <c r="H233" s="34"/>
      <c r="I233" s="34"/>
      <c r="J233" s="34"/>
      <c r="K233" s="34"/>
      <c r="L233" s="34"/>
      <c r="M233" s="34"/>
      <c r="N233" s="34"/>
      <c r="O233" s="34"/>
      <c r="P233" s="34"/>
    </row>
    <row r="234" spans="2:16" ht="15.75" x14ac:dyDescent="0.25">
      <c r="B234"/>
      <c r="H234" s="34"/>
      <c r="I234" s="34"/>
      <c r="J234" s="34"/>
      <c r="K234" s="34"/>
      <c r="L234" s="34"/>
      <c r="M234" s="34"/>
      <c r="N234" s="34"/>
      <c r="O234" s="34"/>
      <c r="P234" s="34"/>
    </row>
    <row r="235" spans="2:16" ht="15.75" x14ac:dyDescent="0.25">
      <c r="B235"/>
      <c r="H235" s="34"/>
      <c r="I235" s="34"/>
      <c r="J235" s="34"/>
      <c r="K235" s="34"/>
      <c r="L235" s="34"/>
      <c r="M235" s="34"/>
      <c r="N235" s="34"/>
      <c r="O235" s="34"/>
      <c r="P235" s="34"/>
    </row>
    <row r="236" spans="2:16" ht="15.75" x14ac:dyDescent="0.25">
      <c r="B236"/>
      <c r="H236" s="34"/>
      <c r="I236" s="34"/>
      <c r="J236" s="34"/>
      <c r="K236" s="34"/>
      <c r="L236" s="34"/>
      <c r="M236" s="34"/>
      <c r="N236" s="34"/>
      <c r="O236" s="34"/>
      <c r="P236" s="34"/>
    </row>
    <row r="237" spans="2:16" ht="15.75" x14ac:dyDescent="0.25">
      <c r="B237"/>
      <c r="H237" s="34"/>
      <c r="I237" s="34"/>
      <c r="J237" s="34"/>
      <c r="K237" s="34"/>
      <c r="L237" s="34"/>
      <c r="M237" s="34"/>
      <c r="N237" s="34"/>
      <c r="O237" s="34"/>
      <c r="P237" s="34"/>
    </row>
    <row r="238" spans="2:16" ht="15.75" x14ac:dyDescent="0.25">
      <c r="B238"/>
      <c r="H238" s="32"/>
      <c r="I238" s="32"/>
      <c r="J238" s="32"/>
      <c r="K238" s="32"/>
      <c r="L238" s="32"/>
      <c r="M238" s="32"/>
      <c r="N238" s="32"/>
      <c r="O238" s="32"/>
      <c r="P238" s="32"/>
    </row>
    <row r="239" spans="2:16" ht="15.75" x14ac:dyDescent="0.25">
      <c r="B239"/>
      <c r="H239" s="32"/>
      <c r="I239" s="32"/>
      <c r="J239" s="32"/>
      <c r="K239" s="32"/>
      <c r="L239" s="32"/>
      <c r="M239" s="32"/>
      <c r="N239" s="32"/>
      <c r="O239" s="32"/>
      <c r="P239" s="32"/>
    </row>
    <row r="240" spans="2:16" ht="15.75" x14ac:dyDescent="0.25">
      <c r="B240"/>
      <c r="H240" s="34"/>
      <c r="I240" s="34"/>
      <c r="J240" s="34"/>
      <c r="K240" s="34"/>
      <c r="L240" s="34"/>
      <c r="M240" s="34"/>
      <c r="N240" s="34"/>
      <c r="O240" s="34"/>
      <c r="P240" s="34"/>
    </row>
    <row r="241" spans="2:16" ht="15.75" x14ac:dyDescent="0.25">
      <c r="B241"/>
      <c r="H241" s="34"/>
      <c r="I241" s="34"/>
      <c r="J241" s="34"/>
      <c r="K241" s="34"/>
      <c r="L241" s="34"/>
      <c r="M241" s="34"/>
      <c r="N241" s="34"/>
      <c r="O241" s="34"/>
      <c r="P241" s="34"/>
    </row>
    <row r="242" spans="2:16" ht="15.75" x14ac:dyDescent="0.25">
      <c r="B242"/>
      <c r="H242" s="34"/>
      <c r="I242" s="34"/>
      <c r="J242" s="34"/>
      <c r="K242" s="34"/>
      <c r="L242" s="34"/>
      <c r="M242" s="34"/>
      <c r="N242" s="34"/>
      <c r="O242" s="34"/>
      <c r="P242" s="34"/>
    </row>
    <row r="243" spans="2:16" ht="15.75" x14ac:dyDescent="0.25">
      <c r="B243"/>
      <c r="H243" s="34"/>
      <c r="I243" s="34"/>
      <c r="J243" s="34"/>
      <c r="K243" s="34"/>
      <c r="L243" s="34"/>
      <c r="M243" s="34"/>
      <c r="N243" s="34"/>
      <c r="O243" s="34"/>
      <c r="P243" s="34"/>
    </row>
    <row r="244" spans="2:16" ht="15.75" x14ac:dyDescent="0.25">
      <c r="B244"/>
      <c r="H244" s="34"/>
      <c r="I244" s="34"/>
      <c r="J244" s="34"/>
      <c r="K244" s="34"/>
      <c r="L244" s="34"/>
      <c r="M244" s="34"/>
      <c r="N244" s="34"/>
      <c r="O244" s="34"/>
      <c r="P244" s="34"/>
    </row>
    <row r="245" spans="2:16" ht="15.75" x14ac:dyDescent="0.25">
      <c r="B245"/>
      <c r="H245" s="34"/>
      <c r="I245" s="34"/>
      <c r="J245" s="34"/>
      <c r="K245" s="34"/>
      <c r="L245" s="34"/>
      <c r="M245" s="34"/>
      <c r="N245" s="34"/>
      <c r="O245" s="34"/>
      <c r="P245" s="34"/>
    </row>
    <row r="246" spans="2:16" ht="15.75" x14ac:dyDescent="0.25">
      <c r="B246"/>
      <c r="H246" s="34"/>
      <c r="I246" s="34"/>
      <c r="J246" s="34"/>
      <c r="K246" s="34"/>
      <c r="L246" s="34"/>
      <c r="M246" s="34"/>
      <c r="N246" s="34"/>
      <c r="O246" s="34"/>
      <c r="P246" s="34"/>
    </row>
    <row r="247" spans="2:16" ht="15.75" x14ac:dyDescent="0.25">
      <c r="B247"/>
      <c r="H247" s="34"/>
      <c r="I247" s="34"/>
      <c r="J247" s="34"/>
      <c r="K247" s="34"/>
      <c r="L247" s="34"/>
      <c r="M247" s="34"/>
      <c r="N247" s="34"/>
      <c r="O247" s="34"/>
      <c r="P247" s="34"/>
    </row>
    <row r="248" spans="2:16" ht="15.75" x14ac:dyDescent="0.25">
      <c r="B248"/>
      <c r="H248" s="34"/>
      <c r="I248" s="34"/>
      <c r="J248" s="34"/>
      <c r="K248" s="34"/>
      <c r="L248" s="34"/>
      <c r="M248" s="34"/>
      <c r="N248" s="34"/>
      <c r="O248" s="34"/>
      <c r="P248" s="34"/>
    </row>
    <row r="249" spans="2:16" ht="15.75" x14ac:dyDescent="0.25">
      <c r="B249"/>
      <c r="H249" s="32"/>
      <c r="I249" s="32"/>
      <c r="J249" s="32"/>
      <c r="K249" s="32"/>
      <c r="L249" s="32"/>
      <c r="M249" s="32"/>
      <c r="N249" s="32"/>
      <c r="O249" s="32"/>
      <c r="P249" s="32"/>
    </row>
    <row r="250" spans="2:16" ht="15.75" x14ac:dyDescent="0.25">
      <c r="B250"/>
      <c r="H250" s="32"/>
      <c r="I250" s="32"/>
      <c r="J250" s="32"/>
      <c r="K250" s="32"/>
      <c r="L250" s="32"/>
      <c r="M250" s="32"/>
      <c r="N250" s="32"/>
      <c r="O250" s="32"/>
      <c r="P250" s="32"/>
    </row>
    <row r="251" spans="2:16" ht="15.75" x14ac:dyDescent="0.25">
      <c r="B251"/>
      <c r="H251" s="34"/>
      <c r="I251" s="34"/>
      <c r="J251" s="34"/>
      <c r="K251" s="34"/>
      <c r="L251" s="34"/>
      <c r="M251" s="34"/>
      <c r="N251" s="34"/>
      <c r="O251" s="34"/>
      <c r="P251" s="34"/>
    </row>
    <row r="252" spans="2:16" ht="15.75" x14ac:dyDescent="0.25">
      <c r="B252"/>
      <c r="H252" s="34"/>
      <c r="I252" s="34"/>
      <c r="J252" s="34"/>
      <c r="K252" s="34"/>
      <c r="L252" s="34"/>
      <c r="M252" s="34"/>
      <c r="N252" s="34"/>
      <c r="O252" s="34"/>
      <c r="P252" s="34"/>
    </row>
    <row r="253" spans="2:16" ht="15.75" x14ac:dyDescent="0.25">
      <c r="B253"/>
      <c r="H253" s="34"/>
      <c r="I253" s="34"/>
      <c r="J253" s="34"/>
      <c r="K253" s="34"/>
      <c r="L253" s="34"/>
      <c r="M253" s="34"/>
      <c r="N253" s="34"/>
      <c r="O253" s="34"/>
      <c r="P253" s="34"/>
    </row>
    <row r="254" spans="2:16" ht="15.75" x14ac:dyDescent="0.25">
      <c r="B254"/>
      <c r="H254" s="34"/>
      <c r="I254" s="34"/>
      <c r="J254" s="34"/>
      <c r="K254" s="34"/>
      <c r="L254" s="34"/>
      <c r="M254" s="34"/>
      <c r="N254" s="34"/>
      <c r="O254" s="34"/>
      <c r="P254" s="34"/>
    </row>
    <row r="255" spans="2:16" ht="15.75" x14ac:dyDescent="0.25">
      <c r="B255"/>
      <c r="H255" s="34"/>
      <c r="I255" s="34"/>
      <c r="J255" s="34"/>
      <c r="K255" s="34"/>
      <c r="L255" s="34"/>
      <c r="M255" s="34"/>
      <c r="N255" s="34"/>
      <c r="O255" s="34"/>
      <c r="P255" s="34"/>
    </row>
    <row r="256" spans="2:16" ht="15.75" x14ac:dyDescent="0.25">
      <c r="B256"/>
      <c r="H256" s="34"/>
      <c r="I256" s="34"/>
      <c r="J256" s="34"/>
      <c r="K256" s="34"/>
      <c r="L256" s="34"/>
      <c r="M256" s="34"/>
      <c r="N256" s="34"/>
      <c r="O256" s="34"/>
      <c r="P256" s="34"/>
    </row>
    <row r="257" spans="2:16" ht="15.75" x14ac:dyDescent="0.25">
      <c r="B257"/>
      <c r="H257" s="34"/>
      <c r="I257" s="34"/>
      <c r="J257" s="34"/>
      <c r="K257" s="34"/>
      <c r="L257" s="34"/>
      <c r="M257" s="34"/>
      <c r="N257" s="34"/>
      <c r="O257" s="34"/>
      <c r="P257" s="34"/>
    </row>
    <row r="258" spans="2:16" ht="15.75" x14ac:dyDescent="0.25">
      <c r="B258"/>
      <c r="H258" s="34"/>
      <c r="I258" s="34"/>
      <c r="J258" s="34"/>
      <c r="K258" s="34"/>
      <c r="L258" s="34"/>
      <c r="M258" s="34"/>
      <c r="N258" s="34"/>
      <c r="O258" s="34"/>
      <c r="P258" s="34"/>
    </row>
    <row r="259" spans="2:16" ht="15.75" x14ac:dyDescent="0.25">
      <c r="B259"/>
      <c r="H259" s="34"/>
      <c r="I259" s="34"/>
      <c r="J259" s="34"/>
      <c r="K259" s="34"/>
      <c r="L259" s="34"/>
      <c r="M259" s="34"/>
      <c r="N259" s="34"/>
      <c r="O259" s="34"/>
      <c r="P259" s="34"/>
    </row>
    <row r="260" spans="2:16" ht="15.75" x14ac:dyDescent="0.25">
      <c r="B260"/>
      <c r="H260" s="32"/>
      <c r="I260" s="32"/>
      <c r="J260" s="32"/>
      <c r="K260" s="32"/>
      <c r="L260" s="32"/>
      <c r="M260" s="32"/>
      <c r="N260" s="32"/>
      <c r="O260" s="32"/>
      <c r="P260" s="32"/>
    </row>
    <row r="261" spans="2:16" ht="15.75" x14ac:dyDescent="0.25">
      <c r="B261"/>
      <c r="H261" s="32"/>
      <c r="I261" s="32"/>
      <c r="J261" s="32"/>
      <c r="K261" s="32"/>
      <c r="L261" s="32"/>
      <c r="M261" s="32"/>
      <c r="N261" s="32"/>
      <c r="O261" s="32"/>
      <c r="P261" s="32"/>
    </row>
    <row r="262" spans="2:16" ht="15.75" x14ac:dyDescent="0.25">
      <c r="B262"/>
      <c r="H262" s="34"/>
      <c r="I262" s="34"/>
      <c r="J262" s="34"/>
      <c r="K262" s="34"/>
      <c r="L262" s="34"/>
      <c r="M262" s="34"/>
      <c r="N262" s="34"/>
      <c r="O262" s="34"/>
      <c r="P262" s="34"/>
    </row>
    <row r="263" spans="2:16" ht="15.75" x14ac:dyDescent="0.25">
      <c r="B263"/>
      <c r="H263" s="34"/>
      <c r="I263" s="34"/>
      <c r="J263" s="34"/>
      <c r="K263" s="34"/>
      <c r="L263" s="34"/>
      <c r="M263" s="34"/>
      <c r="N263" s="34"/>
      <c r="O263" s="34"/>
      <c r="P263" s="34"/>
    </row>
    <row r="264" spans="2:16" ht="15.75" x14ac:dyDescent="0.25">
      <c r="B264"/>
      <c r="H264" s="34"/>
      <c r="I264" s="34"/>
      <c r="J264" s="34"/>
      <c r="K264" s="34"/>
      <c r="L264" s="34"/>
      <c r="M264" s="34"/>
      <c r="N264" s="34"/>
      <c r="O264" s="34"/>
      <c r="P264" s="34"/>
    </row>
    <row r="265" spans="2:16" ht="15.75" x14ac:dyDescent="0.25">
      <c r="B265"/>
      <c r="H265" s="34"/>
      <c r="I265" s="34"/>
      <c r="J265" s="34"/>
      <c r="K265" s="34"/>
      <c r="L265" s="34"/>
      <c r="M265" s="34"/>
      <c r="N265" s="34"/>
      <c r="O265" s="34"/>
      <c r="P265" s="34"/>
    </row>
    <row r="266" spans="2:16" ht="15.75" x14ac:dyDescent="0.25">
      <c r="B266"/>
      <c r="H266" s="34"/>
      <c r="I266" s="34"/>
      <c r="J266" s="34"/>
      <c r="K266" s="34"/>
      <c r="L266" s="34"/>
      <c r="M266" s="34"/>
      <c r="N266" s="34"/>
      <c r="O266" s="34"/>
      <c r="P266" s="34"/>
    </row>
    <row r="267" spans="2:16" ht="15.75" x14ac:dyDescent="0.25">
      <c r="B267"/>
      <c r="H267" s="34"/>
      <c r="I267" s="34"/>
      <c r="J267" s="34"/>
      <c r="K267" s="34"/>
      <c r="L267" s="34"/>
      <c r="M267" s="34"/>
      <c r="N267" s="34"/>
      <c r="O267" s="34"/>
      <c r="P267" s="34"/>
    </row>
    <row r="268" spans="2:16" ht="15.75" x14ac:dyDescent="0.25">
      <c r="B268"/>
      <c r="H268" s="34"/>
      <c r="I268" s="34"/>
      <c r="J268" s="34"/>
      <c r="K268" s="34"/>
      <c r="L268" s="34"/>
      <c r="M268" s="34"/>
      <c r="N268" s="34"/>
      <c r="O268" s="34"/>
      <c r="P268" s="34"/>
    </row>
    <row r="269" spans="2:16" ht="15.75" x14ac:dyDescent="0.25">
      <c r="B269"/>
      <c r="H269" s="34"/>
      <c r="I269" s="34"/>
      <c r="J269" s="34"/>
      <c r="K269" s="34"/>
      <c r="L269" s="34"/>
      <c r="M269" s="34"/>
      <c r="N269" s="34"/>
      <c r="O269" s="34"/>
      <c r="P269" s="34"/>
    </row>
    <row r="270" spans="2:16" ht="15.75" x14ac:dyDescent="0.25">
      <c r="B270"/>
      <c r="H270" s="34"/>
      <c r="I270" s="34"/>
      <c r="J270" s="34"/>
      <c r="K270" s="34"/>
      <c r="L270" s="34"/>
      <c r="M270" s="34"/>
      <c r="N270" s="34"/>
      <c r="O270" s="34"/>
      <c r="P270" s="34"/>
    </row>
    <row r="271" spans="2:16" ht="15.75" x14ac:dyDescent="0.25">
      <c r="B271"/>
      <c r="H271" s="32"/>
      <c r="I271" s="32"/>
      <c r="J271" s="32"/>
      <c r="K271" s="32"/>
      <c r="L271" s="32"/>
      <c r="M271" s="32"/>
      <c r="N271" s="32"/>
      <c r="O271" s="32"/>
      <c r="P271" s="32"/>
    </row>
    <row r="272" spans="2:16" ht="15.75" x14ac:dyDescent="0.25">
      <c r="B272"/>
      <c r="H272" s="32"/>
      <c r="I272" s="32"/>
      <c r="J272" s="32"/>
      <c r="K272" s="32"/>
      <c r="L272" s="32"/>
      <c r="M272" s="32"/>
      <c r="N272" s="32"/>
      <c r="O272" s="32"/>
      <c r="P272" s="32"/>
    </row>
    <row r="273" spans="2:16" ht="15.75" x14ac:dyDescent="0.25">
      <c r="B273"/>
      <c r="H273" s="34"/>
      <c r="I273" s="34"/>
      <c r="J273" s="34"/>
      <c r="K273" s="34"/>
      <c r="L273" s="34"/>
      <c r="M273" s="34"/>
      <c r="N273" s="34"/>
      <c r="O273" s="34"/>
      <c r="P273" s="34"/>
    </row>
    <row r="274" spans="2:16" ht="15.75" x14ac:dyDescent="0.25">
      <c r="B274"/>
      <c r="H274" s="34"/>
      <c r="I274" s="34"/>
      <c r="J274" s="34"/>
      <c r="K274" s="34"/>
      <c r="L274" s="34"/>
      <c r="M274" s="34"/>
      <c r="N274" s="34"/>
      <c r="O274" s="34"/>
      <c r="P274" s="34"/>
    </row>
    <row r="275" spans="2:16" ht="15.75" x14ac:dyDescent="0.25">
      <c r="B275"/>
      <c r="H275" s="34"/>
      <c r="I275" s="34"/>
      <c r="J275" s="34"/>
      <c r="K275" s="34"/>
      <c r="L275" s="34"/>
      <c r="M275" s="34"/>
      <c r="N275" s="34"/>
      <c r="O275" s="34"/>
      <c r="P275" s="34"/>
    </row>
    <row r="276" spans="2:16" ht="15.75" x14ac:dyDescent="0.25">
      <c r="B276"/>
      <c r="H276" s="34"/>
      <c r="I276" s="34"/>
      <c r="J276" s="34"/>
      <c r="K276" s="34"/>
      <c r="L276" s="34"/>
      <c r="M276" s="34"/>
      <c r="N276" s="34"/>
      <c r="O276" s="34"/>
      <c r="P276" s="34"/>
    </row>
    <row r="277" spans="2:16" ht="15.75" x14ac:dyDescent="0.25">
      <c r="B277"/>
      <c r="H277" s="34"/>
      <c r="I277" s="34"/>
      <c r="J277" s="34"/>
      <c r="K277" s="34"/>
      <c r="L277" s="34"/>
      <c r="M277" s="34"/>
      <c r="N277" s="34"/>
      <c r="O277" s="34"/>
      <c r="P277" s="34"/>
    </row>
    <row r="278" spans="2:16" ht="15.75" x14ac:dyDescent="0.25">
      <c r="B278"/>
      <c r="H278" s="34"/>
      <c r="I278" s="34"/>
      <c r="J278" s="34"/>
      <c r="K278" s="34"/>
      <c r="L278" s="34"/>
      <c r="M278" s="34"/>
      <c r="N278" s="34"/>
      <c r="O278" s="34"/>
      <c r="P278" s="34"/>
    </row>
    <row r="279" spans="2:16" ht="15.75" x14ac:dyDescent="0.25">
      <c r="B279"/>
      <c r="H279" s="34"/>
      <c r="I279" s="34"/>
      <c r="J279" s="34"/>
      <c r="K279" s="34"/>
      <c r="L279" s="34"/>
      <c r="M279" s="34"/>
      <c r="N279" s="34"/>
      <c r="O279" s="34"/>
      <c r="P279" s="34"/>
    </row>
    <row r="280" spans="2:16" ht="15.75" x14ac:dyDescent="0.25">
      <c r="B280"/>
      <c r="H280" s="34"/>
      <c r="I280" s="34"/>
      <c r="J280" s="34"/>
      <c r="K280" s="34"/>
      <c r="L280" s="34"/>
      <c r="M280" s="34"/>
      <c r="N280" s="34"/>
      <c r="O280" s="34"/>
      <c r="P280" s="34"/>
    </row>
    <row r="281" spans="2:16" ht="15.75" x14ac:dyDescent="0.25">
      <c r="B281"/>
      <c r="H281" s="34"/>
      <c r="I281" s="34"/>
      <c r="J281" s="34"/>
      <c r="K281" s="34"/>
      <c r="L281" s="34"/>
      <c r="M281" s="34"/>
      <c r="N281" s="34"/>
      <c r="O281" s="34"/>
      <c r="P281" s="34"/>
    </row>
    <row r="282" spans="2:16" ht="15.75" x14ac:dyDescent="0.25">
      <c r="B282"/>
      <c r="H282" s="32"/>
      <c r="I282" s="32"/>
      <c r="J282" s="32"/>
      <c r="K282" s="32"/>
      <c r="L282" s="32"/>
      <c r="M282" s="32"/>
      <c r="N282" s="32"/>
      <c r="O282" s="32"/>
      <c r="P282" s="32"/>
    </row>
    <row r="283" spans="2:16" ht="15.75" x14ac:dyDescent="0.25">
      <c r="B283"/>
      <c r="H283" s="32"/>
      <c r="I283" s="32"/>
      <c r="J283" s="32"/>
      <c r="K283" s="32"/>
      <c r="L283" s="32"/>
      <c r="M283" s="32"/>
      <c r="N283" s="32"/>
      <c r="O283" s="32"/>
      <c r="P283" s="32"/>
    </row>
    <row r="284" spans="2:16" ht="15.75" x14ac:dyDescent="0.25">
      <c r="B284"/>
      <c r="H284" s="34"/>
      <c r="I284" s="34"/>
      <c r="J284" s="34"/>
      <c r="K284" s="34"/>
      <c r="L284" s="34"/>
      <c r="M284" s="34"/>
      <c r="N284" s="34"/>
      <c r="O284" s="34"/>
      <c r="P284" s="34"/>
    </row>
    <row r="285" spans="2:16" ht="15.75" x14ac:dyDescent="0.25">
      <c r="B285"/>
      <c r="H285" s="34"/>
      <c r="I285" s="34"/>
      <c r="J285" s="34"/>
      <c r="K285" s="34"/>
      <c r="L285" s="34"/>
      <c r="M285" s="34"/>
      <c r="N285" s="34"/>
      <c r="O285" s="34"/>
      <c r="P285" s="34"/>
    </row>
    <row r="286" spans="2:16" ht="15.75" x14ac:dyDescent="0.25">
      <c r="B286"/>
      <c r="H286" s="34"/>
      <c r="I286" s="34"/>
      <c r="J286" s="34"/>
      <c r="K286" s="34"/>
      <c r="L286" s="34"/>
      <c r="M286" s="34"/>
      <c r="N286" s="34"/>
      <c r="O286" s="34"/>
      <c r="P286" s="34"/>
    </row>
    <row r="287" spans="2:16" ht="15.75" x14ac:dyDescent="0.25">
      <c r="B287"/>
      <c r="H287" s="34"/>
      <c r="I287" s="34"/>
      <c r="J287" s="34"/>
      <c r="K287" s="34"/>
      <c r="L287" s="34"/>
      <c r="M287" s="34"/>
      <c r="N287" s="34"/>
      <c r="O287" s="34"/>
      <c r="P287" s="34"/>
    </row>
    <row r="288" spans="2:16" ht="15.75" x14ac:dyDescent="0.25">
      <c r="B288"/>
      <c r="H288" s="34"/>
      <c r="I288" s="34"/>
      <c r="J288" s="34"/>
      <c r="K288" s="34"/>
      <c r="L288" s="34"/>
      <c r="M288" s="34"/>
      <c r="N288" s="34"/>
      <c r="O288" s="34"/>
      <c r="P288" s="34"/>
    </row>
    <row r="289" spans="2:16" ht="15.75" x14ac:dyDescent="0.25">
      <c r="B289"/>
      <c r="H289" s="34"/>
      <c r="I289" s="34"/>
      <c r="J289" s="34"/>
      <c r="K289" s="34"/>
      <c r="L289" s="34"/>
      <c r="M289" s="34"/>
      <c r="N289" s="34"/>
      <c r="O289" s="34"/>
      <c r="P289" s="34"/>
    </row>
    <row r="290" spans="2:16" ht="15.75" x14ac:dyDescent="0.25">
      <c r="B290"/>
      <c r="H290" s="34"/>
      <c r="I290" s="34"/>
      <c r="J290" s="34"/>
      <c r="K290" s="34"/>
      <c r="L290" s="34"/>
      <c r="M290" s="34"/>
      <c r="N290" s="34"/>
      <c r="O290" s="34"/>
      <c r="P290" s="34"/>
    </row>
    <row r="291" spans="2:16" ht="15.75" x14ac:dyDescent="0.25">
      <c r="B291"/>
      <c r="H291" s="34"/>
      <c r="I291" s="34"/>
      <c r="J291" s="34"/>
      <c r="K291" s="34"/>
      <c r="L291" s="34"/>
      <c r="M291" s="34"/>
      <c r="N291" s="34"/>
      <c r="O291" s="34"/>
      <c r="P291" s="34"/>
    </row>
    <row r="292" spans="2:16" ht="15.75" x14ac:dyDescent="0.25">
      <c r="B292"/>
      <c r="H292" s="34"/>
      <c r="I292" s="34"/>
      <c r="J292" s="34"/>
      <c r="K292" s="34"/>
      <c r="L292" s="34"/>
      <c r="M292" s="34"/>
      <c r="N292" s="34"/>
      <c r="O292" s="34"/>
      <c r="P292" s="34"/>
    </row>
    <row r="293" spans="2:16" ht="15.75" x14ac:dyDescent="0.25">
      <c r="B293"/>
      <c r="H293" s="32"/>
      <c r="I293" s="32"/>
      <c r="J293" s="32"/>
      <c r="K293" s="32"/>
      <c r="L293" s="32"/>
      <c r="M293" s="32"/>
      <c r="N293" s="32"/>
      <c r="O293" s="32"/>
      <c r="P293" s="32"/>
    </row>
    <row r="294" spans="2:16" ht="15.75" x14ac:dyDescent="0.25">
      <c r="B294"/>
      <c r="H294" s="32"/>
      <c r="I294" s="32"/>
      <c r="J294" s="32"/>
      <c r="K294" s="32"/>
      <c r="L294" s="32"/>
      <c r="M294" s="32"/>
      <c r="N294" s="32"/>
      <c r="O294" s="32"/>
      <c r="P294" s="32"/>
    </row>
    <row r="295" spans="2:16" ht="15.75" x14ac:dyDescent="0.25">
      <c r="B295"/>
      <c r="H295" s="34"/>
      <c r="I295" s="34"/>
      <c r="J295" s="34"/>
      <c r="K295" s="34"/>
      <c r="L295" s="34"/>
      <c r="M295" s="34"/>
      <c r="N295" s="34"/>
      <c r="O295" s="34"/>
      <c r="P295" s="34"/>
    </row>
    <row r="296" spans="2:16" ht="15.75" x14ac:dyDescent="0.25">
      <c r="B296"/>
      <c r="H296" s="34"/>
      <c r="I296" s="34"/>
      <c r="J296" s="34"/>
      <c r="K296" s="34"/>
      <c r="L296" s="34"/>
      <c r="M296" s="34"/>
      <c r="N296" s="34"/>
      <c r="O296" s="34"/>
      <c r="P296" s="34"/>
    </row>
    <row r="297" spans="2:16" ht="15.75" x14ac:dyDescent="0.25">
      <c r="B297"/>
      <c r="H297" s="34"/>
      <c r="I297" s="34"/>
      <c r="J297" s="34"/>
      <c r="K297" s="34"/>
      <c r="L297" s="34"/>
      <c r="M297" s="34"/>
      <c r="N297" s="34"/>
      <c r="O297" s="34"/>
      <c r="P297" s="34"/>
    </row>
    <row r="298" spans="2:16" ht="15.75" x14ac:dyDescent="0.25">
      <c r="B298"/>
      <c r="H298" s="34"/>
      <c r="I298" s="34"/>
      <c r="J298" s="34"/>
      <c r="K298" s="34"/>
      <c r="L298" s="34"/>
      <c r="M298" s="34"/>
      <c r="N298" s="34"/>
      <c r="O298" s="34"/>
      <c r="P298" s="34"/>
    </row>
    <row r="299" spans="2:16" ht="15.75" x14ac:dyDescent="0.25">
      <c r="B299"/>
      <c r="H299" s="34"/>
      <c r="I299" s="34"/>
      <c r="J299" s="34"/>
      <c r="K299" s="34"/>
      <c r="L299" s="34"/>
      <c r="M299" s="34"/>
      <c r="N299" s="34"/>
      <c r="O299" s="34"/>
      <c r="P299" s="34"/>
    </row>
    <row r="300" spans="2:16" ht="15.75" x14ac:dyDescent="0.25">
      <c r="B300"/>
      <c r="H300" s="34"/>
      <c r="I300" s="34"/>
      <c r="J300" s="34"/>
      <c r="K300" s="34"/>
      <c r="L300" s="34"/>
      <c r="M300" s="34"/>
      <c r="N300" s="34"/>
      <c r="O300" s="34"/>
      <c r="P300" s="34"/>
    </row>
    <row r="301" spans="2:16" ht="15.75" x14ac:dyDescent="0.25">
      <c r="B301"/>
      <c r="H301" s="34"/>
      <c r="I301" s="34"/>
      <c r="J301" s="34"/>
      <c r="K301" s="34"/>
      <c r="L301" s="34"/>
      <c r="M301" s="34"/>
      <c r="N301" s="34"/>
      <c r="O301" s="34"/>
      <c r="P301" s="34"/>
    </row>
    <row r="302" spans="2:16" ht="15.75" x14ac:dyDescent="0.25">
      <c r="B302"/>
      <c r="H302" s="34"/>
      <c r="I302" s="34"/>
      <c r="J302" s="34"/>
      <c r="K302" s="34"/>
      <c r="L302" s="34"/>
      <c r="M302" s="34"/>
      <c r="N302" s="34"/>
      <c r="O302" s="34"/>
      <c r="P302" s="34"/>
    </row>
    <row r="303" spans="2:16" ht="15.75" x14ac:dyDescent="0.25">
      <c r="B303"/>
      <c r="H303" s="34"/>
      <c r="I303" s="34"/>
      <c r="J303" s="34"/>
      <c r="K303" s="34"/>
      <c r="L303" s="34"/>
      <c r="M303" s="34"/>
      <c r="N303" s="34"/>
      <c r="O303" s="34"/>
      <c r="P303" s="34"/>
    </row>
    <row r="304" spans="2:16" ht="15.75" x14ac:dyDescent="0.25">
      <c r="B304"/>
      <c r="H304" s="32"/>
      <c r="I304" s="32"/>
      <c r="J304" s="32"/>
      <c r="K304" s="32"/>
      <c r="L304" s="32"/>
      <c r="M304" s="32"/>
      <c r="N304" s="32"/>
      <c r="O304" s="32"/>
      <c r="P304" s="32"/>
    </row>
    <row r="305" spans="2:16" ht="15.75" x14ac:dyDescent="0.25">
      <c r="B305"/>
      <c r="H305" s="32"/>
      <c r="I305" s="32"/>
      <c r="J305" s="32"/>
      <c r="K305" s="32"/>
      <c r="L305" s="32"/>
      <c r="M305" s="32"/>
      <c r="N305" s="32"/>
      <c r="O305" s="32"/>
      <c r="P305" s="32"/>
    </row>
    <row r="306" spans="2:16" ht="15.75" x14ac:dyDescent="0.25">
      <c r="B306"/>
      <c r="H306" s="34"/>
      <c r="I306" s="34"/>
      <c r="J306" s="34"/>
      <c r="K306" s="34"/>
      <c r="L306" s="34"/>
      <c r="M306" s="34"/>
      <c r="N306" s="34"/>
      <c r="O306" s="34"/>
      <c r="P306" s="34"/>
    </row>
    <row r="307" spans="2:16" ht="15.75" x14ac:dyDescent="0.25">
      <c r="B307"/>
      <c r="H307" s="34"/>
      <c r="I307" s="34"/>
      <c r="J307" s="34"/>
      <c r="K307" s="34"/>
      <c r="L307" s="34"/>
      <c r="M307" s="34"/>
      <c r="N307" s="34"/>
      <c r="O307" s="34"/>
      <c r="P307" s="34"/>
    </row>
    <row r="308" spans="2:16" ht="15.75" x14ac:dyDescent="0.25">
      <c r="B308"/>
      <c r="H308" s="34"/>
      <c r="I308" s="34"/>
      <c r="J308" s="34"/>
      <c r="K308" s="34"/>
      <c r="L308" s="34"/>
      <c r="M308" s="34"/>
      <c r="N308" s="34"/>
      <c r="O308" s="34"/>
      <c r="P308" s="34"/>
    </row>
    <row r="309" spans="2:16" ht="15.75" x14ac:dyDescent="0.25">
      <c r="B309"/>
      <c r="H309" s="34"/>
      <c r="I309" s="34"/>
      <c r="J309" s="34"/>
      <c r="K309" s="34"/>
      <c r="L309" s="34"/>
      <c r="M309" s="34"/>
      <c r="N309" s="34"/>
      <c r="O309" s="34"/>
      <c r="P309" s="34"/>
    </row>
    <row r="310" spans="2:16" ht="15.75" x14ac:dyDescent="0.25">
      <c r="B310"/>
      <c r="H310" s="34"/>
      <c r="I310" s="34"/>
      <c r="J310" s="34"/>
      <c r="K310" s="34"/>
      <c r="L310" s="34"/>
      <c r="M310" s="34"/>
      <c r="N310" s="34"/>
      <c r="O310" s="34"/>
      <c r="P310" s="34"/>
    </row>
    <row r="311" spans="2:16" ht="15.75" x14ac:dyDescent="0.25">
      <c r="B311"/>
      <c r="H311" s="34"/>
      <c r="I311" s="34"/>
      <c r="J311" s="34"/>
      <c r="K311" s="34"/>
      <c r="L311" s="34"/>
      <c r="M311" s="34"/>
      <c r="N311" s="34"/>
      <c r="O311" s="34"/>
      <c r="P311" s="34"/>
    </row>
    <row r="312" spans="2:16" ht="15.75" x14ac:dyDescent="0.25">
      <c r="B312"/>
      <c r="H312" s="34"/>
      <c r="I312" s="34"/>
      <c r="J312" s="34"/>
      <c r="K312" s="34"/>
      <c r="L312" s="34"/>
      <c r="M312" s="34"/>
      <c r="N312" s="34"/>
      <c r="O312" s="34"/>
      <c r="P312" s="34"/>
    </row>
    <row r="313" spans="2:16" ht="15.75" x14ac:dyDescent="0.25">
      <c r="B313"/>
      <c r="H313" s="34"/>
      <c r="I313" s="34"/>
      <c r="J313" s="34"/>
      <c r="K313" s="34"/>
      <c r="L313" s="34"/>
      <c r="M313" s="34"/>
      <c r="N313" s="34"/>
      <c r="O313" s="34"/>
      <c r="P313" s="34"/>
    </row>
    <row r="314" spans="2:16" ht="15.75" x14ac:dyDescent="0.25">
      <c r="B314"/>
      <c r="H314" s="34"/>
      <c r="I314" s="34"/>
      <c r="J314" s="34"/>
      <c r="K314" s="34"/>
      <c r="L314" s="34"/>
      <c r="M314" s="34"/>
      <c r="N314" s="34"/>
      <c r="O314" s="34"/>
      <c r="P314" s="34"/>
    </row>
    <row r="315" spans="2:16" ht="15.75" x14ac:dyDescent="0.25">
      <c r="B315"/>
      <c r="H315" s="32"/>
      <c r="I315" s="32"/>
      <c r="J315" s="32"/>
      <c r="K315" s="32"/>
      <c r="L315" s="32"/>
      <c r="M315" s="32"/>
      <c r="N315" s="32"/>
      <c r="O315" s="32"/>
      <c r="P315" s="32"/>
    </row>
    <row r="316" spans="2:16" ht="15.75" x14ac:dyDescent="0.25">
      <c r="B316"/>
      <c r="H316" s="32"/>
      <c r="I316" s="32"/>
      <c r="J316" s="32"/>
      <c r="K316" s="32"/>
      <c r="L316" s="32"/>
      <c r="M316" s="32"/>
      <c r="N316" s="32"/>
      <c r="O316" s="32"/>
      <c r="P316" s="32"/>
    </row>
    <row r="317" spans="2:16" ht="15.75" x14ac:dyDescent="0.25">
      <c r="B317"/>
      <c r="H317" s="34"/>
      <c r="I317" s="34"/>
      <c r="J317" s="34"/>
      <c r="K317" s="34"/>
      <c r="L317" s="34"/>
      <c r="M317" s="34"/>
      <c r="N317" s="34"/>
      <c r="O317" s="34"/>
      <c r="P317" s="34"/>
    </row>
    <row r="318" spans="2:16" ht="15.75" x14ac:dyDescent="0.25">
      <c r="B318"/>
      <c r="H318" s="34"/>
      <c r="I318" s="34"/>
      <c r="J318" s="34"/>
      <c r="K318" s="34"/>
      <c r="L318" s="34"/>
      <c r="M318" s="34"/>
      <c r="N318" s="34"/>
      <c r="O318" s="34"/>
      <c r="P318" s="34"/>
    </row>
    <row r="319" spans="2:16" ht="15.75" x14ac:dyDescent="0.25">
      <c r="B319"/>
      <c r="H319" s="34"/>
      <c r="I319" s="34"/>
      <c r="J319" s="34"/>
      <c r="K319" s="34"/>
      <c r="L319" s="34"/>
      <c r="M319" s="34"/>
      <c r="N319" s="34"/>
      <c r="O319" s="34"/>
      <c r="P319" s="34"/>
    </row>
    <row r="320" spans="2:16" ht="15.75" x14ac:dyDescent="0.25">
      <c r="B320"/>
      <c r="H320" s="34"/>
      <c r="I320" s="34"/>
      <c r="J320" s="34"/>
      <c r="K320" s="34"/>
      <c r="L320" s="34"/>
      <c r="M320" s="34"/>
      <c r="N320" s="34"/>
      <c r="O320" s="34"/>
      <c r="P320" s="34"/>
    </row>
    <row r="321" spans="2:16" ht="15.75" x14ac:dyDescent="0.25">
      <c r="B321"/>
      <c r="H321" s="34"/>
      <c r="I321" s="34"/>
      <c r="J321" s="34"/>
      <c r="K321" s="34"/>
      <c r="L321" s="34"/>
      <c r="M321" s="34"/>
      <c r="N321" s="34"/>
      <c r="O321" s="34"/>
      <c r="P321" s="34"/>
    </row>
    <row r="322" spans="2:16" ht="15.75" x14ac:dyDescent="0.25">
      <c r="B322"/>
      <c r="H322" s="34"/>
      <c r="I322" s="34"/>
      <c r="J322" s="34"/>
      <c r="K322" s="34"/>
      <c r="L322" s="34"/>
      <c r="M322" s="34"/>
      <c r="N322" s="34"/>
      <c r="O322" s="34"/>
      <c r="P322" s="34"/>
    </row>
    <row r="323" spans="2:16" ht="15.75" x14ac:dyDescent="0.25">
      <c r="B323"/>
      <c r="H323" s="34"/>
      <c r="I323" s="34"/>
      <c r="J323" s="34"/>
      <c r="K323" s="34"/>
      <c r="L323" s="34"/>
      <c r="M323" s="34"/>
      <c r="N323" s="34"/>
      <c r="O323" s="34"/>
      <c r="P323" s="34"/>
    </row>
    <row r="324" spans="2:16" ht="15.75" x14ac:dyDescent="0.25">
      <c r="B324"/>
      <c r="H324" s="34"/>
      <c r="I324" s="34"/>
      <c r="J324" s="34"/>
      <c r="K324" s="34"/>
      <c r="L324" s="34"/>
      <c r="M324" s="34"/>
      <c r="N324" s="34"/>
      <c r="O324" s="34"/>
      <c r="P324" s="34"/>
    </row>
    <row r="325" spans="2:16" ht="15.75" x14ac:dyDescent="0.25">
      <c r="B325"/>
      <c r="H325" s="34"/>
      <c r="I325" s="34"/>
      <c r="J325" s="34"/>
      <c r="K325" s="34"/>
      <c r="L325" s="34"/>
      <c r="M325" s="34"/>
      <c r="N325" s="34"/>
      <c r="O325" s="34"/>
      <c r="P325" s="34"/>
    </row>
    <row r="326" spans="2:16" ht="15.75" x14ac:dyDescent="0.25">
      <c r="B326"/>
      <c r="H326" s="32"/>
      <c r="I326" s="32"/>
      <c r="J326" s="32"/>
      <c r="K326" s="32"/>
      <c r="L326" s="32"/>
      <c r="M326" s="32"/>
      <c r="N326" s="32"/>
      <c r="O326" s="32"/>
      <c r="P326" s="32"/>
    </row>
    <row r="327" spans="2:16" ht="15.75" x14ac:dyDescent="0.25">
      <c r="B327"/>
      <c r="H327" s="32"/>
      <c r="I327" s="32"/>
      <c r="J327" s="32"/>
      <c r="K327" s="32"/>
      <c r="L327" s="32"/>
      <c r="M327" s="32"/>
      <c r="N327" s="32"/>
      <c r="O327" s="32"/>
      <c r="P327" s="32"/>
    </row>
    <row r="328" spans="2:16" ht="15.75" x14ac:dyDescent="0.25">
      <c r="B328"/>
      <c r="H328" s="34"/>
      <c r="I328" s="34"/>
      <c r="J328" s="34"/>
      <c r="K328" s="34"/>
      <c r="L328" s="34"/>
      <c r="M328" s="34"/>
      <c r="N328" s="34"/>
      <c r="O328" s="34"/>
      <c r="P328" s="34"/>
    </row>
    <row r="329" spans="2:16" ht="15.75" x14ac:dyDescent="0.25">
      <c r="B329"/>
      <c r="H329" s="34"/>
      <c r="I329" s="34"/>
      <c r="J329" s="34"/>
      <c r="K329" s="34"/>
      <c r="L329" s="34"/>
      <c r="M329" s="34"/>
      <c r="N329" s="34"/>
      <c r="O329" s="34"/>
      <c r="P329" s="34"/>
    </row>
    <row r="330" spans="2:16" ht="15.75" x14ac:dyDescent="0.25">
      <c r="B330"/>
      <c r="H330" s="34"/>
      <c r="I330" s="34"/>
      <c r="J330" s="34"/>
      <c r="K330" s="34"/>
      <c r="L330" s="34"/>
      <c r="M330" s="34"/>
      <c r="N330" s="34"/>
      <c r="O330" s="34"/>
      <c r="P330" s="34"/>
    </row>
    <row r="331" spans="2:16" ht="15.75" x14ac:dyDescent="0.25">
      <c r="B331"/>
      <c r="H331" s="34"/>
      <c r="I331" s="34"/>
      <c r="J331" s="34"/>
      <c r="K331" s="34"/>
      <c r="L331" s="34"/>
      <c r="M331" s="34"/>
      <c r="N331" s="34"/>
      <c r="O331" s="34"/>
      <c r="P331" s="34"/>
    </row>
    <row r="332" spans="2:16" ht="15.75" x14ac:dyDescent="0.25">
      <c r="B332"/>
      <c r="H332" s="34"/>
      <c r="I332" s="34"/>
      <c r="J332" s="34"/>
      <c r="K332" s="34"/>
      <c r="L332" s="34"/>
      <c r="M332" s="34"/>
      <c r="N332" s="34"/>
      <c r="O332" s="34"/>
      <c r="P332" s="34"/>
    </row>
    <row r="333" spans="2:16" ht="15.75" x14ac:dyDescent="0.25">
      <c r="B333"/>
      <c r="H333" s="34"/>
      <c r="I333" s="34"/>
      <c r="J333" s="34"/>
      <c r="K333" s="34"/>
      <c r="L333" s="34"/>
      <c r="M333" s="34"/>
      <c r="N333" s="34"/>
      <c r="O333" s="34"/>
      <c r="P333" s="34"/>
    </row>
    <row r="334" spans="2:16" ht="15.75" x14ac:dyDescent="0.25">
      <c r="B334"/>
      <c r="H334" s="34"/>
      <c r="I334" s="34"/>
      <c r="J334" s="34"/>
      <c r="K334" s="34"/>
      <c r="L334" s="34"/>
      <c r="M334" s="34"/>
      <c r="N334" s="34"/>
      <c r="O334" s="34"/>
      <c r="P334" s="34"/>
    </row>
    <row r="335" spans="2:16" ht="15.75" x14ac:dyDescent="0.25">
      <c r="B335"/>
      <c r="H335" s="34"/>
      <c r="I335" s="34"/>
      <c r="J335" s="34"/>
      <c r="K335" s="34"/>
      <c r="L335" s="34"/>
      <c r="M335" s="34"/>
      <c r="N335" s="34"/>
      <c r="O335" s="34"/>
      <c r="P335" s="34"/>
    </row>
    <row r="336" spans="2:16" ht="15.75" x14ac:dyDescent="0.25">
      <c r="B336"/>
      <c r="H336" s="34"/>
      <c r="I336" s="34"/>
      <c r="J336" s="34"/>
      <c r="K336" s="34"/>
      <c r="L336" s="34"/>
      <c r="M336" s="34"/>
      <c r="N336" s="34"/>
      <c r="O336" s="34"/>
      <c r="P336" s="34"/>
    </row>
    <row r="337" spans="2:16" ht="15.75" x14ac:dyDescent="0.25">
      <c r="B337"/>
      <c r="H337" s="32"/>
      <c r="I337" s="32"/>
      <c r="J337" s="32"/>
      <c r="K337" s="32"/>
      <c r="L337" s="32"/>
      <c r="M337" s="32"/>
      <c r="N337" s="32"/>
      <c r="O337" s="32"/>
      <c r="P337" s="32"/>
    </row>
    <row r="338" spans="2:16" ht="15.75" x14ac:dyDescent="0.25">
      <c r="B338"/>
      <c r="H338" s="32"/>
      <c r="I338" s="32"/>
      <c r="J338" s="32"/>
      <c r="K338" s="32"/>
      <c r="L338" s="32"/>
      <c r="M338" s="32"/>
      <c r="N338" s="32"/>
      <c r="O338" s="32"/>
      <c r="P338" s="32"/>
    </row>
    <row r="339" spans="2:16" ht="15.75" x14ac:dyDescent="0.25">
      <c r="B339"/>
      <c r="H339" s="34"/>
      <c r="I339" s="34"/>
      <c r="J339" s="34"/>
      <c r="K339" s="34"/>
      <c r="L339" s="34"/>
      <c r="M339" s="34"/>
      <c r="N339" s="34"/>
      <c r="O339" s="34"/>
      <c r="P339" s="34"/>
    </row>
    <row r="340" spans="2:16" ht="15.75" x14ac:dyDescent="0.25">
      <c r="B340"/>
      <c r="H340" s="34"/>
      <c r="I340" s="34"/>
      <c r="J340" s="34"/>
      <c r="K340" s="34"/>
      <c r="L340" s="34"/>
      <c r="M340" s="34"/>
      <c r="N340" s="34"/>
      <c r="O340" s="34"/>
      <c r="P340" s="34"/>
    </row>
    <row r="341" spans="2:16" ht="15.75" x14ac:dyDescent="0.25">
      <c r="B341"/>
      <c r="H341" s="34"/>
      <c r="I341" s="34"/>
      <c r="J341" s="34"/>
      <c r="K341" s="34"/>
      <c r="L341" s="34"/>
      <c r="M341" s="34"/>
      <c r="N341" s="34"/>
      <c r="O341" s="34"/>
      <c r="P341" s="34"/>
    </row>
    <row r="342" spans="2:16" ht="15.75" x14ac:dyDescent="0.25">
      <c r="B342"/>
      <c r="H342" s="34"/>
      <c r="I342" s="34"/>
      <c r="J342" s="34"/>
      <c r="K342" s="34"/>
      <c r="L342" s="34"/>
      <c r="M342" s="34"/>
      <c r="N342" s="34"/>
      <c r="O342" s="34"/>
      <c r="P342" s="34"/>
    </row>
    <row r="343" spans="2:16" ht="15.75" x14ac:dyDescent="0.25">
      <c r="B343"/>
      <c r="H343" s="34"/>
      <c r="I343" s="34"/>
      <c r="J343" s="34"/>
      <c r="K343" s="34"/>
      <c r="L343" s="34"/>
      <c r="M343" s="34"/>
      <c r="N343" s="34"/>
      <c r="O343" s="34"/>
      <c r="P343" s="34"/>
    </row>
    <row r="344" spans="2:16" ht="15.75" x14ac:dyDescent="0.25">
      <c r="B344"/>
      <c r="H344" s="34"/>
      <c r="I344" s="34"/>
      <c r="J344" s="34"/>
      <c r="K344" s="34"/>
      <c r="L344" s="34"/>
      <c r="M344" s="34"/>
      <c r="N344" s="34"/>
      <c r="O344" s="34"/>
      <c r="P344" s="34"/>
    </row>
    <row r="345" spans="2:16" ht="15.75" x14ac:dyDescent="0.25">
      <c r="B345"/>
      <c r="H345" s="34"/>
      <c r="I345" s="34"/>
      <c r="J345" s="34"/>
      <c r="K345" s="34"/>
      <c r="L345" s="34"/>
      <c r="M345" s="34"/>
      <c r="N345" s="34"/>
      <c r="O345" s="34"/>
      <c r="P345" s="34"/>
    </row>
    <row r="346" spans="2:16" ht="15.75" x14ac:dyDescent="0.25">
      <c r="B346"/>
      <c r="H346" s="34"/>
      <c r="I346" s="34"/>
      <c r="J346" s="34"/>
      <c r="K346" s="34"/>
      <c r="L346" s="34"/>
      <c r="M346" s="34"/>
      <c r="N346" s="34"/>
      <c r="O346" s="34"/>
      <c r="P346" s="34"/>
    </row>
    <row r="347" spans="2:16" ht="15.75" x14ac:dyDescent="0.25">
      <c r="B347"/>
      <c r="H347" s="34"/>
      <c r="I347" s="34"/>
      <c r="J347" s="34"/>
      <c r="K347" s="34"/>
      <c r="L347" s="34"/>
      <c r="M347" s="34"/>
      <c r="N347" s="34"/>
      <c r="O347" s="34"/>
      <c r="P347" s="34"/>
    </row>
    <row r="348" spans="2:16" ht="15.75" x14ac:dyDescent="0.25">
      <c r="B348"/>
      <c r="H348" s="32"/>
      <c r="I348" s="32"/>
      <c r="J348" s="32"/>
      <c r="K348" s="32"/>
      <c r="L348" s="32"/>
      <c r="M348" s="32"/>
      <c r="N348" s="32"/>
      <c r="O348" s="32"/>
      <c r="P348" s="32"/>
    </row>
    <row r="349" spans="2:16" ht="15.75" x14ac:dyDescent="0.25">
      <c r="B349"/>
      <c r="H349" s="32"/>
      <c r="I349" s="32"/>
      <c r="J349" s="32"/>
      <c r="K349" s="32"/>
      <c r="L349" s="32"/>
      <c r="M349" s="32"/>
      <c r="N349" s="32"/>
      <c r="O349" s="32"/>
      <c r="P349" s="32"/>
    </row>
    <row r="350" spans="2:16" ht="15.75" x14ac:dyDescent="0.25">
      <c r="B350"/>
      <c r="H350" s="34"/>
      <c r="I350" s="34"/>
      <c r="J350" s="34"/>
      <c r="K350" s="34"/>
      <c r="L350" s="34"/>
      <c r="M350" s="34"/>
      <c r="N350" s="34"/>
      <c r="O350" s="34"/>
      <c r="P350" s="34"/>
    </row>
    <row r="351" spans="2:16" ht="15.75" x14ac:dyDescent="0.25">
      <c r="B351"/>
      <c r="H351" s="34"/>
      <c r="I351" s="34"/>
      <c r="J351" s="34"/>
      <c r="K351" s="34"/>
      <c r="L351" s="34"/>
      <c r="M351" s="34"/>
      <c r="N351" s="34"/>
      <c r="O351" s="34"/>
      <c r="P351" s="34"/>
    </row>
    <row r="352" spans="2:16" ht="15.75" x14ac:dyDescent="0.25">
      <c r="B352"/>
      <c r="H352" s="34"/>
      <c r="I352" s="34"/>
      <c r="J352" s="34"/>
      <c r="K352" s="34"/>
      <c r="L352" s="34"/>
      <c r="M352" s="34"/>
      <c r="N352" s="34"/>
      <c r="O352" s="34"/>
      <c r="P352" s="34"/>
    </row>
    <row r="353" spans="2:16" ht="15.75" x14ac:dyDescent="0.25">
      <c r="B353"/>
      <c r="H353" s="34"/>
      <c r="I353" s="34"/>
      <c r="J353" s="34"/>
      <c r="K353" s="34"/>
      <c r="L353" s="34"/>
      <c r="M353" s="34"/>
      <c r="N353" s="34"/>
      <c r="O353" s="34"/>
      <c r="P353" s="34"/>
    </row>
    <row r="354" spans="2:16" ht="15.75" x14ac:dyDescent="0.25">
      <c r="B354"/>
      <c r="H354" s="34"/>
      <c r="I354" s="34"/>
      <c r="J354" s="34"/>
      <c r="K354" s="34"/>
      <c r="L354" s="34"/>
      <c r="M354" s="34"/>
      <c r="N354" s="34"/>
      <c r="O354" s="34"/>
      <c r="P354" s="34"/>
    </row>
    <row r="355" spans="2:16" ht="15.75" x14ac:dyDescent="0.25">
      <c r="B355"/>
      <c r="H355" s="34"/>
      <c r="I355" s="34"/>
      <c r="J355" s="34"/>
      <c r="K355" s="34"/>
      <c r="L355" s="34"/>
      <c r="M355" s="34"/>
      <c r="N355" s="34"/>
      <c r="O355" s="34"/>
      <c r="P355" s="34"/>
    </row>
    <row r="356" spans="2:16" ht="15.75" x14ac:dyDescent="0.25">
      <c r="B356"/>
      <c r="H356" s="34"/>
      <c r="I356" s="34"/>
      <c r="J356" s="34"/>
      <c r="K356" s="34"/>
      <c r="L356" s="34"/>
      <c r="M356" s="34"/>
      <c r="N356" s="34"/>
      <c r="O356" s="34"/>
      <c r="P356" s="34"/>
    </row>
    <row r="357" spans="2:16" ht="15.75" x14ac:dyDescent="0.25">
      <c r="B357"/>
      <c r="H357" s="34"/>
      <c r="I357" s="34"/>
      <c r="J357" s="34"/>
      <c r="K357" s="34"/>
      <c r="L357" s="34"/>
      <c r="M357" s="34"/>
      <c r="N357" s="34"/>
      <c r="O357" s="34"/>
      <c r="P357" s="34"/>
    </row>
    <row r="358" spans="2:16" ht="15.75" x14ac:dyDescent="0.25">
      <c r="B358"/>
      <c r="H358" s="34"/>
      <c r="I358" s="34"/>
      <c r="J358" s="34"/>
      <c r="K358" s="34"/>
      <c r="L358" s="34"/>
      <c r="M358" s="34"/>
      <c r="N358" s="34"/>
      <c r="O358" s="34"/>
      <c r="P358" s="34"/>
    </row>
    <row r="359" spans="2:16" ht="15.75" x14ac:dyDescent="0.25">
      <c r="B359"/>
      <c r="H359" s="32"/>
      <c r="I359" s="32"/>
      <c r="J359" s="32"/>
      <c r="K359" s="32"/>
      <c r="L359" s="32"/>
      <c r="M359" s="32"/>
      <c r="N359" s="32"/>
      <c r="O359" s="32"/>
      <c r="P359" s="32"/>
    </row>
    <row r="360" spans="2:16" ht="15.75" x14ac:dyDescent="0.25">
      <c r="B360"/>
      <c r="H360" s="32"/>
      <c r="I360" s="32"/>
      <c r="J360" s="32"/>
      <c r="K360" s="32"/>
      <c r="L360" s="32"/>
      <c r="M360" s="32"/>
      <c r="N360" s="32"/>
      <c r="O360" s="32"/>
      <c r="P360" s="32"/>
    </row>
    <row r="361" spans="2:16" ht="15.75" x14ac:dyDescent="0.25">
      <c r="B361"/>
      <c r="H361" s="34"/>
      <c r="I361" s="34"/>
      <c r="J361" s="34"/>
      <c r="K361" s="34"/>
      <c r="L361" s="34"/>
      <c r="M361" s="34"/>
      <c r="N361" s="34"/>
      <c r="O361" s="34"/>
      <c r="P361" s="34"/>
    </row>
    <row r="362" spans="2:16" ht="15.75" x14ac:dyDescent="0.25">
      <c r="B362"/>
      <c r="H362" s="34"/>
      <c r="I362" s="34"/>
      <c r="J362" s="34"/>
      <c r="K362" s="34"/>
      <c r="L362" s="34"/>
      <c r="M362" s="34"/>
      <c r="N362" s="34"/>
      <c r="O362" s="34"/>
      <c r="P362" s="34"/>
    </row>
    <row r="363" spans="2:16" ht="15.75" x14ac:dyDescent="0.25">
      <c r="B363"/>
      <c r="H363" s="34"/>
      <c r="I363" s="34"/>
      <c r="J363" s="34"/>
      <c r="K363" s="34"/>
      <c r="L363" s="34"/>
      <c r="M363" s="34"/>
      <c r="N363" s="34"/>
      <c r="O363" s="34"/>
      <c r="P363" s="34"/>
    </row>
    <row r="364" spans="2:16" ht="15.75" x14ac:dyDescent="0.25">
      <c r="B364"/>
      <c r="H364" s="34"/>
      <c r="I364" s="34"/>
      <c r="J364" s="34"/>
      <c r="K364" s="34"/>
      <c r="L364" s="34"/>
      <c r="M364" s="34"/>
      <c r="N364" s="34"/>
      <c r="O364" s="34"/>
      <c r="P364" s="34"/>
    </row>
    <row r="365" spans="2:16" ht="15.75" x14ac:dyDescent="0.25">
      <c r="B365"/>
      <c r="H365" s="34"/>
      <c r="I365" s="34"/>
      <c r="J365" s="34"/>
      <c r="K365" s="34"/>
      <c r="L365" s="34"/>
      <c r="M365" s="34"/>
      <c r="N365" s="34"/>
      <c r="O365" s="34"/>
      <c r="P365" s="34"/>
    </row>
    <row r="366" spans="2:16" ht="15.75" x14ac:dyDescent="0.25">
      <c r="B366"/>
      <c r="H366" s="34"/>
      <c r="I366" s="34"/>
      <c r="J366" s="34"/>
      <c r="K366" s="34"/>
      <c r="L366" s="34"/>
      <c r="M366" s="34"/>
      <c r="N366" s="34"/>
      <c r="O366" s="34"/>
      <c r="P366" s="34"/>
    </row>
    <row r="367" spans="2:16" ht="15.75" x14ac:dyDescent="0.25">
      <c r="B367"/>
      <c r="H367" s="34"/>
      <c r="I367" s="34"/>
      <c r="J367" s="34"/>
      <c r="K367" s="34"/>
      <c r="L367" s="34"/>
      <c r="M367" s="34"/>
      <c r="N367" s="34"/>
      <c r="O367" s="34"/>
      <c r="P367" s="34"/>
    </row>
    <row r="368" spans="2:16" ht="15.75" x14ac:dyDescent="0.25">
      <c r="B368"/>
      <c r="H368" s="34"/>
      <c r="I368" s="34"/>
      <c r="J368" s="34"/>
      <c r="K368" s="34"/>
      <c r="L368" s="34"/>
      <c r="M368" s="34"/>
      <c r="N368" s="34"/>
      <c r="O368" s="34"/>
      <c r="P368" s="34"/>
    </row>
    <row r="369" spans="2:16" ht="15.75" x14ac:dyDescent="0.25">
      <c r="B369"/>
      <c r="H369" s="34"/>
      <c r="I369" s="34"/>
      <c r="J369" s="34"/>
      <c r="K369" s="34"/>
      <c r="L369" s="34"/>
      <c r="M369" s="34"/>
      <c r="N369" s="34"/>
      <c r="O369" s="34"/>
      <c r="P369" s="34"/>
    </row>
    <row r="370" spans="2:16" ht="15.75" x14ac:dyDescent="0.25">
      <c r="B370"/>
      <c r="H370" s="32"/>
      <c r="I370" s="32"/>
      <c r="J370" s="32"/>
      <c r="K370" s="32"/>
      <c r="L370" s="32"/>
      <c r="M370" s="32"/>
      <c r="N370" s="32"/>
      <c r="O370" s="32"/>
      <c r="P370" s="32"/>
    </row>
    <row r="371" spans="2:16" ht="15.75" x14ac:dyDescent="0.25">
      <c r="B371"/>
      <c r="H371" s="32"/>
      <c r="I371" s="32"/>
      <c r="J371" s="32"/>
      <c r="K371" s="32"/>
      <c r="L371" s="32"/>
      <c r="M371" s="32"/>
      <c r="N371" s="32"/>
      <c r="O371" s="32"/>
      <c r="P371" s="32"/>
    </row>
    <row r="372" spans="2:16" ht="15.75" x14ac:dyDescent="0.25">
      <c r="B372"/>
      <c r="H372" s="34"/>
      <c r="I372" s="34"/>
      <c r="J372" s="34"/>
      <c r="K372" s="34"/>
      <c r="L372" s="34"/>
      <c r="M372" s="34"/>
      <c r="N372" s="34"/>
      <c r="O372" s="34"/>
      <c r="P372" s="34"/>
    </row>
    <row r="373" spans="2:16" ht="15.75" x14ac:dyDescent="0.25">
      <c r="B373"/>
      <c r="H373" s="34"/>
      <c r="I373" s="34"/>
      <c r="J373" s="34"/>
      <c r="K373" s="34"/>
      <c r="L373" s="34"/>
      <c r="M373" s="34"/>
      <c r="N373" s="34"/>
      <c r="O373" s="34"/>
      <c r="P373" s="34"/>
    </row>
    <row r="374" spans="2:16" ht="15.75" x14ac:dyDescent="0.25">
      <c r="B374"/>
      <c r="H374" s="34"/>
      <c r="I374" s="34"/>
      <c r="J374" s="34"/>
      <c r="K374" s="34"/>
      <c r="L374" s="34"/>
      <c r="M374" s="34"/>
      <c r="N374" s="34"/>
      <c r="O374" s="34"/>
      <c r="P374" s="34"/>
    </row>
    <row r="375" spans="2:16" ht="15.75" x14ac:dyDescent="0.25">
      <c r="B375"/>
      <c r="H375" s="34"/>
      <c r="I375" s="34"/>
      <c r="J375" s="34"/>
      <c r="K375" s="34"/>
      <c r="L375" s="34"/>
      <c r="M375" s="34"/>
      <c r="N375" s="34"/>
      <c r="O375" s="34"/>
      <c r="P375" s="34"/>
    </row>
    <row r="376" spans="2:16" ht="15.75" x14ac:dyDescent="0.25">
      <c r="B376"/>
      <c r="H376" s="34"/>
      <c r="I376" s="34"/>
      <c r="J376" s="34"/>
      <c r="K376" s="34"/>
      <c r="L376" s="34"/>
      <c r="M376" s="34"/>
      <c r="N376" s="34"/>
      <c r="O376" s="34"/>
      <c r="P376" s="34"/>
    </row>
    <row r="377" spans="2:16" ht="15.75" x14ac:dyDescent="0.25">
      <c r="B377"/>
      <c r="H377" s="34"/>
      <c r="I377" s="34"/>
      <c r="J377" s="34"/>
      <c r="K377" s="34"/>
      <c r="L377" s="34"/>
      <c r="M377" s="34"/>
      <c r="N377" s="34"/>
      <c r="O377" s="34"/>
      <c r="P377" s="34"/>
    </row>
    <row r="378" spans="2:16" ht="15.75" x14ac:dyDescent="0.25">
      <c r="B378"/>
      <c r="H378" s="34"/>
      <c r="I378" s="34"/>
      <c r="J378" s="34"/>
      <c r="K378" s="34"/>
      <c r="L378" s="34"/>
      <c r="M378" s="34"/>
      <c r="N378" s="34"/>
      <c r="O378" s="34"/>
      <c r="P378" s="34"/>
    </row>
    <row r="379" spans="2:16" ht="15.75" x14ac:dyDescent="0.25">
      <c r="B379"/>
      <c r="H379" s="34"/>
      <c r="I379" s="34"/>
      <c r="J379" s="34"/>
      <c r="K379" s="34"/>
      <c r="L379" s="34"/>
      <c r="M379" s="34"/>
      <c r="N379" s="34"/>
      <c r="O379" s="34"/>
      <c r="P379" s="34"/>
    </row>
    <row r="380" spans="2:16" ht="15.75" x14ac:dyDescent="0.25">
      <c r="B380"/>
      <c r="H380" s="34"/>
      <c r="I380" s="34"/>
      <c r="J380" s="34"/>
      <c r="K380" s="34"/>
      <c r="L380" s="34"/>
      <c r="M380" s="34"/>
      <c r="N380" s="34"/>
      <c r="O380" s="34"/>
      <c r="P380" s="34"/>
    </row>
    <row r="381" spans="2:16" ht="15.75" x14ac:dyDescent="0.25">
      <c r="B381"/>
      <c r="H381" s="32"/>
      <c r="I381" s="32"/>
      <c r="J381" s="32"/>
      <c r="K381" s="32"/>
      <c r="L381" s="32"/>
      <c r="M381" s="32"/>
      <c r="N381" s="32"/>
      <c r="O381" s="32"/>
      <c r="P381" s="32"/>
    </row>
    <row r="382" spans="2:16" ht="15.75" x14ac:dyDescent="0.25">
      <c r="B382"/>
      <c r="H382" s="32"/>
      <c r="I382" s="32"/>
      <c r="J382" s="32"/>
      <c r="K382" s="32"/>
      <c r="L382" s="32"/>
      <c r="M382" s="32"/>
      <c r="N382" s="32"/>
      <c r="O382" s="32"/>
      <c r="P382" s="32"/>
    </row>
    <row r="383" spans="2:16" ht="15.75" x14ac:dyDescent="0.25">
      <c r="B383"/>
      <c r="H383" s="34"/>
      <c r="I383" s="34"/>
      <c r="J383" s="34"/>
      <c r="K383" s="34"/>
      <c r="L383" s="34"/>
      <c r="M383" s="34"/>
      <c r="N383" s="34"/>
      <c r="O383" s="34"/>
      <c r="P383" s="34"/>
    </row>
    <row r="384" spans="2:16" ht="15.75" x14ac:dyDescent="0.25">
      <c r="B384"/>
      <c r="H384" s="34"/>
      <c r="I384" s="34"/>
      <c r="J384" s="34"/>
      <c r="K384" s="34"/>
      <c r="L384" s="34"/>
      <c r="M384" s="34"/>
      <c r="N384" s="34"/>
      <c r="O384" s="34"/>
      <c r="P384" s="34"/>
    </row>
    <row r="385" spans="2:16" ht="15.75" x14ac:dyDescent="0.25">
      <c r="B385"/>
      <c r="H385" s="34"/>
      <c r="I385" s="34"/>
      <c r="J385" s="34"/>
      <c r="K385" s="34"/>
      <c r="L385" s="34"/>
      <c r="M385" s="34"/>
      <c r="N385" s="34"/>
      <c r="O385" s="34"/>
      <c r="P385" s="34"/>
    </row>
    <row r="386" spans="2:16" ht="15.75" x14ac:dyDescent="0.25">
      <c r="B386"/>
      <c r="H386" s="34"/>
      <c r="I386" s="34"/>
      <c r="J386" s="34"/>
      <c r="K386" s="34"/>
      <c r="L386" s="34"/>
      <c r="M386" s="34"/>
      <c r="N386" s="34"/>
      <c r="O386" s="34"/>
      <c r="P386" s="34"/>
    </row>
    <row r="387" spans="2:16" ht="15.75" x14ac:dyDescent="0.25">
      <c r="B387"/>
      <c r="H387" s="34"/>
      <c r="I387" s="34"/>
      <c r="J387" s="34"/>
      <c r="K387" s="34"/>
      <c r="L387" s="34"/>
      <c r="M387" s="34"/>
      <c r="N387" s="34"/>
      <c r="O387" s="34"/>
      <c r="P387" s="34"/>
    </row>
    <row r="388" spans="2:16" ht="15.75" x14ac:dyDescent="0.25">
      <c r="B388"/>
      <c r="H388" s="34"/>
      <c r="I388" s="34"/>
      <c r="J388" s="34"/>
      <c r="K388" s="34"/>
      <c r="L388" s="34"/>
      <c r="M388" s="34"/>
      <c r="N388" s="34"/>
      <c r="O388" s="34"/>
      <c r="P388" s="34"/>
    </row>
    <row r="389" spans="2:16" ht="15.75" x14ac:dyDescent="0.25">
      <c r="B389"/>
      <c r="H389" s="34"/>
      <c r="I389" s="34"/>
      <c r="J389" s="34"/>
      <c r="K389" s="34"/>
      <c r="L389" s="34"/>
      <c r="M389" s="34"/>
      <c r="N389" s="34"/>
      <c r="O389" s="34"/>
      <c r="P389" s="34"/>
    </row>
    <row r="390" spans="2:16" ht="15.75" x14ac:dyDescent="0.25">
      <c r="B390"/>
      <c r="H390" s="34"/>
      <c r="I390" s="34"/>
      <c r="J390" s="34"/>
      <c r="K390" s="34"/>
      <c r="L390" s="34"/>
      <c r="M390" s="34"/>
      <c r="N390" s="34"/>
      <c r="O390" s="34"/>
      <c r="P390" s="34"/>
    </row>
    <row r="391" spans="2:16" ht="15.75" x14ac:dyDescent="0.25">
      <c r="B391"/>
      <c r="H391" s="34"/>
      <c r="I391" s="34"/>
      <c r="J391" s="34"/>
      <c r="K391" s="34"/>
      <c r="L391" s="34"/>
      <c r="M391" s="34"/>
      <c r="N391" s="34"/>
      <c r="O391" s="34"/>
      <c r="P391" s="34"/>
    </row>
    <row r="392" spans="2:16" ht="15.75" x14ac:dyDescent="0.25">
      <c r="B392"/>
      <c r="H392" s="32"/>
      <c r="I392" s="32"/>
      <c r="J392" s="32"/>
      <c r="K392" s="32"/>
      <c r="L392" s="32"/>
      <c r="M392" s="32"/>
      <c r="N392" s="32"/>
      <c r="O392" s="32"/>
      <c r="P392" s="32"/>
    </row>
    <row r="393" spans="2:16" ht="15.75" x14ac:dyDescent="0.25">
      <c r="B393"/>
      <c r="H393" s="32"/>
      <c r="I393" s="32"/>
      <c r="J393" s="32"/>
      <c r="K393" s="32"/>
      <c r="L393" s="32"/>
      <c r="M393" s="32"/>
      <c r="N393" s="32"/>
      <c r="O393" s="32"/>
      <c r="P393" s="32"/>
    </row>
    <row r="394" spans="2:16" ht="15.75" x14ac:dyDescent="0.25">
      <c r="B394"/>
      <c r="H394" s="34"/>
      <c r="I394" s="34"/>
      <c r="J394" s="34"/>
      <c r="K394" s="34"/>
      <c r="L394" s="34"/>
      <c r="M394" s="34"/>
      <c r="N394" s="34"/>
      <c r="O394" s="34"/>
      <c r="P394" s="34"/>
    </row>
    <row r="395" spans="2:16" ht="15.75" x14ac:dyDescent="0.25">
      <c r="B395"/>
      <c r="H395" s="34"/>
      <c r="I395" s="34"/>
      <c r="J395" s="34"/>
      <c r="K395" s="34"/>
      <c r="L395" s="34"/>
      <c r="M395" s="34"/>
      <c r="N395" s="34"/>
      <c r="O395" s="34"/>
      <c r="P395" s="34"/>
    </row>
    <row r="396" spans="2:16" ht="15.75" x14ac:dyDescent="0.25">
      <c r="B396"/>
      <c r="H396" s="34"/>
      <c r="I396" s="34"/>
      <c r="J396" s="34"/>
      <c r="K396" s="34"/>
      <c r="L396" s="34"/>
      <c r="M396" s="34"/>
      <c r="N396" s="34"/>
      <c r="O396" s="34"/>
      <c r="P396" s="34"/>
    </row>
    <row r="397" spans="2:16" ht="15.75" x14ac:dyDescent="0.25">
      <c r="B397"/>
      <c r="H397" s="34"/>
      <c r="I397" s="34"/>
      <c r="J397" s="34"/>
      <c r="K397" s="34"/>
      <c r="L397" s="34"/>
      <c r="M397" s="34"/>
      <c r="N397" s="34"/>
      <c r="O397" s="34"/>
      <c r="P397" s="34"/>
    </row>
    <row r="398" spans="2:16" ht="15.75" x14ac:dyDescent="0.25">
      <c r="B398"/>
      <c r="H398" s="34"/>
      <c r="I398" s="34"/>
      <c r="J398" s="34"/>
      <c r="K398" s="34"/>
      <c r="L398" s="34"/>
      <c r="M398" s="34"/>
      <c r="N398" s="34"/>
      <c r="O398" s="34"/>
      <c r="P398" s="34"/>
    </row>
  </sheetData>
  <conditionalFormatting sqref="B2">
    <cfRule type="duplicateValues" dxfId="12" priority="3"/>
    <cfRule type="duplicateValues" dxfId="11" priority="4"/>
  </conditionalFormatting>
  <conditionalFormatting sqref="C2:G2">
    <cfRule type="duplicateValues" dxfId="10" priority="1"/>
    <cfRule type="duplicateValues" dxfId="9" priority="2"/>
  </conditionalFormatting>
  <dataValidations disablePrompts="1" count="1">
    <dataValidation type="textLength" allowBlank="1" showInputMessage="1" showErrorMessage="1" sqref="D51" xr:uid="{00000000-0002-0000-0800-000000000000}">
      <formula1>2</formula1>
      <formula2>20</formula2>
    </dataValidation>
  </dataValidations>
  <hyperlinks>
    <hyperlink ref="B4" location="Översikt!A1" display="Gå till översikten" xr:uid="{0C199701-9924-4A33-B81E-6D6960748248}"/>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1</vt:i4>
      </vt:variant>
    </vt:vector>
  </HeadingPairs>
  <TitlesOfParts>
    <vt:vector size="12" baseType="lpstr">
      <vt:lpstr>Startsida</vt:lpstr>
      <vt:lpstr>Översikt</vt:lpstr>
      <vt:lpstr>Struktur</vt:lpstr>
      <vt:lpstr>Ordinärt Boende</vt:lpstr>
      <vt:lpstr>Särskilt Boende</vt:lpstr>
      <vt:lpstr>Vidare analys</vt:lpstr>
      <vt:lpstr>F&amp;S</vt:lpstr>
      <vt:lpstr>NTInfo</vt:lpstr>
      <vt:lpstr>Grafer</vt:lpstr>
      <vt:lpstr>Data</vt:lpstr>
      <vt:lpstr>Liknande kommuner</vt:lpstr>
      <vt:lpstr>Struktur!_Toc363802126</vt:lpstr>
    </vt:vector>
  </TitlesOfParts>
  <Company>Learningpoint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Sillfors Gustav</dc:creator>
  <cp:lastModifiedBy>Eken Nejdet</cp:lastModifiedBy>
  <cp:lastPrinted>2018-08-06T11:02:56Z</cp:lastPrinted>
  <dcterms:created xsi:type="dcterms:W3CDTF">2012-03-28T06:48:30Z</dcterms:created>
  <dcterms:modified xsi:type="dcterms:W3CDTF">2023-10-26T07:19:29Z</dcterms:modified>
</cp:coreProperties>
</file>