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aeks\Pensioner\PO-pålägg\2024 och prel 2025\"/>
    </mc:Choice>
  </mc:AlternateContent>
  <xr:revisionPtr revIDLastSave="0" documentId="13_ncr:1_{7D4CCB41-334F-40C7-9843-7290D52DDC6E}" xr6:coauthVersionLast="47" xr6:coauthVersionMax="47" xr10:uidLastSave="{00000000-0000-0000-0000-000000000000}"/>
  <bookViews>
    <workbookView xWindow="19470" yWindow="1905" windowWidth="28785" windowHeight="14970" xr2:uid="{00000000-000D-0000-FFFF-FFFF00000000}"/>
  </bookViews>
  <sheets>
    <sheet name="24042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2" l="1"/>
  <c r="C32" i="2" s="1"/>
  <c r="C36" i="2" s="1"/>
  <c r="C31" i="2"/>
  <c r="C25" i="2"/>
  <c r="C16" i="2"/>
  <c r="C61" i="2"/>
  <c r="E59" i="2"/>
  <c r="C59" i="2"/>
  <c r="B59" i="2"/>
  <c r="C34" i="2" l="1"/>
  <c r="E56" i="2" l="1"/>
  <c r="C56" i="2"/>
  <c r="E55" i="2"/>
  <c r="C55" i="2"/>
  <c r="E54" i="2"/>
  <c r="C54" i="2"/>
  <c r="E52" i="2"/>
  <c r="C52" i="2"/>
  <c r="E51" i="2"/>
  <c r="C51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32" i="2"/>
  <c r="E25" i="2"/>
  <c r="E16" i="2"/>
  <c r="E36" i="2" l="1"/>
  <c r="E34" i="2"/>
  <c r="E60" i="2" l="1"/>
  <c r="C60" i="2"/>
  <c r="B60" i="2"/>
  <c r="B62" i="2" l="1"/>
  <c r="B31" i="2" l="1"/>
  <c r="B29" i="2"/>
  <c r="E57" i="2" l="1"/>
  <c r="E49" i="2"/>
  <c r="B70" i="2" l="1"/>
  <c r="B71" i="2" s="1"/>
  <c r="B63" i="2"/>
  <c r="C57" i="2"/>
  <c r="B57" i="2"/>
  <c r="C49" i="2"/>
  <c r="B49" i="2"/>
  <c r="E61" i="2" l="1"/>
  <c r="E62" i="2" s="1"/>
  <c r="E63" i="2" s="1"/>
  <c r="B64" i="2"/>
  <c r="B66" i="2"/>
  <c r="B32" i="2"/>
  <c r="B25" i="2"/>
  <c r="B16" i="2"/>
  <c r="C62" i="2" l="1"/>
  <c r="C63" i="2" s="1"/>
  <c r="E64" i="2"/>
  <c r="E66" i="2"/>
  <c r="B36" i="2"/>
  <c r="B34" i="2"/>
  <c r="C66" i="2" l="1"/>
  <c r="C64" i="2"/>
</calcChain>
</file>

<file path=xl/sharedStrings.xml><?xml version="1.0" encoding="utf-8"?>
<sst xmlns="http://schemas.openxmlformats.org/spreadsheetml/2006/main" count="70" uniqueCount="48">
  <si>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</si>
  <si>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</si>
  <si>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</si>
  <si>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</si>
  <si>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</si>
  <si>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</si>
  <si>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</si>
  <si>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</si>
  <si>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</si>
  <si>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</si>
  <si>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</si>
  <si>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</si>
  <si>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</si>
  <si>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</si>
  <si>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 xml:space="preserve"> + löneskatt (24,26 %)</t>
  </si>
  <si>
    <t xml:space="preserve">  + löneskatt (24,26 %)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</si>
  <si>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</si>
  <si>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</si>
  <si>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</si>
  <si>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</si>
  <si>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</si>
  <si>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>Trygghetsförsäkr arbetsskada (TFA-KL)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</si>
  <si>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</si>
  <si>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Månadsinkomst</t>
  </si>
  <si>
    <t>Förutsättningar</t>
  </si>
  <si>
    <t>7,5 Inkomstbasbelopp</t>
  </si>
  <si>
    <t>Omställningsförsäkring (KOM-KL)</t>
  </si>
  <si>
    <t xml:space="preserve">Förmånsbestämd del (inkomst över tak KAP-KL) </t>
  </si>
  <si>
    <t xml:space="preserve">     vilket motsvarar en månadslön om</t>
  </si>
  <si>
    <t>avser födda t.o.m. år:</t>
  </si>
  <si>
    <t>Omställningsförsäkring (KOM-KR)**</t>
  </si>
  <si>
    <r>
      <t>Beräkning av förmånsbaserad pension (på del av inkomst över tak):</t>
    </r>
    <r>
      <rPr>
        <sz val="10"/>
        <color theme="1"/>
        <rFont val="Calibri"/>
        <family val="2"/>
        <scheme val="minor"/>
      </rPr>
      <t xml:space="preserve"> Månadslön minus 7,5 inkomstbasbelopp gånger 31,5 procent.</t>
    </r>
  </si>
  <si>
    <t>Avgiftbestämd del 6%* (inkomst under tak (7,5 IBB))</t>
  </si>
  <si>
    <t>Avgiftsbestämd del 31,5%* (inkomst över tak (7,5 IBB))</t>
  </si>
  <si>
    <t>Exempel med AKAP-KR</t>
  </si>
  <si>
    <t>Beslut 2024</t>
  </si>
  <si>
    <t>Familjeskydd (AKAP-KR)***</t>
  </si>
  <si>
    <t>Avgiftbestämd del****</t>
  </si>
  <si>
    <t>Inkomstbasbelopp 2024</t>
  </si>
  <si>
    <t>Prisbasbeloppsuppräkning 2024</t>
  </si>
  <si>
    <t>&lt; 47 625</t>
  </si>
  <si>
    <t>jan-dec</t>
  </si>
  <si>
    <t>Prel 2025</t>
  </si>
  <si>
    <t>ÅLDERSDIFFEREN-
TIERING fr.o.m. 
2024 samt 2025</t>
  </si>
  <si>
    <t>–1957 (–1958)</t>
  </si>
  <si>
    <t>Avd för ekonomi och styrning
Marcus Ershammar
Tfn direkt 08-452 77 60
marcus.ershammar@skr.se</t>
  </si>
  <si>
    <t>Arbetsgivaravgifter för REGIONER år 2024 och 2025</t>
  </si>
  <si>
    <t>Bilaga – Exempel på differentiering av PO utifrån olika månadslöner år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</si>
</sst>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2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0" fillId="3" borderId="0" xfId="0" applyFont="1" applyFill="1" applyAlignment="1">
      <alignment vertical="center"/>
    </xf>
    <xf numFmtId="2" fontId="10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" fontId="9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/>
    <xf numFmtId="2" fontId="10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10" fillId="2" borderId="2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0" fontId="9" fillId="2" borderId="3" xfId="0" applyFont="1" applyFill="1" applyBorder="1" applyAlignment="1">
      <alignment horizontal="center"/>
    </xf>
    <xf numFmtId="2" fontId="9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648231</xdr:colOff>
      <xdr:row>39</xdr:row>
      <xdr:rowOff>33337</xdr:rowOff>
    </xdr:from>
    <xdr:to>
      <xdr:col>8</xdr:col>
      <xdr:colOff>590024</xdr:colOff>
      <xdr:row>46</xdr:row>
      <xdr:rowOff>44979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42669" y="6875462"/>
          <a:ext cx="2450043" cy="134514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Exemplet är gjort enligt AKAP-KR som är helt avgiftsbestämt.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Många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anställda  med inkomster över tak omfattas dock fortfarande  av det äldre förmåns-bestämda avtalet KAP-KR, vilket är betydligt svårare att beräkna schablonmässigt.</a:t>
          </a:r>
          <a:endParaRPr lang="sv-SE">
            <a:effectLst/>
          </a:endParaRPr>
        </a:p>
      </xdr:txBody>
    </xdr:sp>
    <xdr:clientData/>
  </xdr:twoCellAnchor>
  <xdr:twoCellAnchor>
    <xdr:from>
      <xdr:col>6</xdr:col>
      <xdr:colOff>462287</xdr:colOff>
      <xdr:row>17</xdr:row>
      <xdr:rowOff>120666</xdr:rowOff>
    </xdr:from>
    <xdr:to>
      <xdr:col>8</xdr:col>
      <xdr:colOff>394229</xdr:colOff>
      <xdr:row>24</xdr:row>
      <xdr:rowOff>63510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756725" y="3311541"/>
          <a:ext cx="2440192" cy="127634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****Avgiftsbestämd del</a:t>
          </a:r>
          <a:r>
            <a:rPr lang="sv-SE" sz="1100" baseline="0"/>
            <a:t> 2023 avser:</a:t>
          </a:r>
        </a:p>
        <a:p>
          <a:r>
            <a:rPr lang="sv-SE" sz="1100" baseline="0"/>
            <a:t>KAP-KL 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AKAP-KR: 6,0% av pensionsgrundande lön upp till 7,5 inkomstbasbelopp och 31,5% på belopp därutöver.</a:t>
          </a:r>
        </a:p>
      </xdr:txBody>
    </xdr:sp>
    <xdr:clientData/>
  </xdr:twoCellAnchor>
  <xdr:twoCellAnchor>
    <xdr:from>
      <xdr:col>6</xdr:col>
      <xdr:colOff>495625</xdr:colOff>
      <xdr:row>6</xdr:row>
      <xdr:rowOff>158744</xdr:rowOff>
    </xdr:from>
    <xdr:to>
      <xdr:col>8</xdr:col>
      <xdr:colOff>427567</xdr:colOff>
      <xdr:row>12</xdr:row>
      <xdr:rowOff>169331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BB3C54F9-6CF8-486E-A8DD-E1721A4C739A}"/>
            </a:ext>
          </a:extLst>
        </xdr:cNvPr>
        <xdr:cNvSpPr txBox="1"/>
      </xdr:nvSpPr>
      <xdr:spPr>
        <a:xfrm>
          <a:off x="6790063" y="1396994"/>
          <a:ext cx="2440192" cy="1153587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**Omställningsförsäkring (KOM-KR)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2023 debiteras premie om 0,25% av totala lönesumman (0,15 %+0,10%). 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Sedan återfås 0,15% som en ersättning från staten. 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Nettoeffekten blir därigenom 0,10%.</a:t>
          </a:r>
          <a:endParaRPr lang="sv-SE">
            <a:effectLst/>
          </a:endParaRPr>
        </a:p>
        <a:p>
          <a:endParaRPr lang="sv-SE" sz="1100" baseline="0"/>
        </a:p>
      </xdr:txBody>
    </xdr:sp>
    <xdr:clientData/>
  </xdr:twoCellAnchor>
  <xdr:twoCellAnchor>
    <xdr:from>
      <xdr:col>6</xdr:col>
      <xdr:colOff>886353</xdr:colOff>
      <xdr:row>59</xdr:row>
      <xdr:rowOff>142889</xdr:rowOff>
    </xdr:from>
    <xdr:to>
      <xdr:col>8</xdr:col>
      <xdr:colOff>828147</xdr:colOff>
      <xdr:row>62</xdr:row>
      <xdr:rowOff>58208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CDB62B70-0C71-428E-95C1-C969016F8F26}"/>
            </a:ext>
          </a:extLst>
        </xdr:cNvPr>
        <xdr:cNvSpPr txBox="1"/>
      </xdr:nvSpPr>
      <xdr:spPr>
        <a:xfrm>
          <a:off x="7180791" y="10795014"/>
          <a:ext cx="2450044" cy="48681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*Den avgiftsbestämda premien räknas även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upp med aktuellt prisbasbelopp.</a:t>
          </a:r>
          <a:endParaRPr lang="sv-SE" sz="1100"/>
        </a:p>
      </xdr:txBody>
    </xdr:sp>
    <xdr:clientData/>
  </xdr:twoCellAnchor>
  <xdr:twoCellAnchor>
    <xdr:from>
      <xdr:col>6</xdr:col>
      <xdr:colOff>495624</xdr:colOff>
      <xdr:row>13</xdr:row>
      <xdr:rowOff>53464</xdr:rowOff>
    </xdr:from>
    <xdr:to>
      <xdr:col>8</xdr:col>
      <xdr:colOff>427566</xdr:colOff>
      <xdr:row>17</xdr:row>
      <xdr:rowOff>66146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92137004-3B09-40E9-B9F5-1DEDE44DD5C9}"/>
            </a:ext>
          </a:extLst>
        </xdr:cNvPr>
        <xdr:cNvSpPr txBox="1"/>
      </xdr:nvSpPr>
      <xdr:spPr>
        <a:xfrm>
          <a:off x="6790062" y="2625214"/>
          <a:ext cx="2440192" cy="631807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***Premien för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Familjeskydd (AKAP-KR) utgår om 0,08%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 lönesumman för de som omfattas av AKAP-KR.</a:t>
          </a:r>
          <a:endParaRPr lang="sv-S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view="pageLayout" topLeftCell="A26" zoomScale="120" zoomScaleNormal="130" zoomScalePageLayoutView="120" workbookViewId="0">
      <selection activeCell="A38" sqref="A38"/>
    </sheetView>
  </sheetViews>
  <sheetFormatPr defaultColWidth="9.140625" defaultRowHeight="15" x14ac:dyDescent="0.25"/>
  <cols>
    <col min="1" max="1" width="38.7109375" customWidth="1"/>
    <col min="2" max="3" width="14.5703125" customWidth="1"/>
    <col min="4" max="4" width="2.7109375" customWidth="1"/>
    <col min="5" max="5" width="14.5703125" customWidth="1"/>
    <col min="6" max="6" width="2.7109375" customWidth="1"/>
    <col min="7" max="8" width="17.5703125" customWidth="1"/>
    <col min="9" max="9" width="15.7109375" customWidth="1"/>
  </cols>
  <sheetData>
    <row r="1" spans="1:8" x14ac:dyDescent="0.25">
      <c r="A1" s="3" t="s">
        <v>46</v>
      </c>
      <c r="B1" s="1"/>
      <c r="G1" s="2"/>
      <c r="H1" s="2"/>
    </row>
    <row r="2" spans="1:8" ht="3.95" customHeight="1" x14ac:dyDescent="0.25">
      <c r="A2" s="3"/>
      <c r="B2" s="1"/>
      <c r="G2" s="2"/>
      <c r="H2" s="2"/>
    </row>
    <row r="3" spans="1:8" x14ac:dyDescent="0.25">
      <c r="A3" s="4" t="s">
        <v>22</v>
      </c>
      <c r="B3" s="1"/>
      <c r="G3" s="2"/>
      <c r="H3" s="2"/>
    </row>
    <row r="4" spans="1:8" ht="3.95" customHeight="1" x14ac:dyDescent="0.25">
      <c r="A4" s="4"/>
      <c r="B4" s="1"/>
      <c r="E4" s="20"/>
      <c r="G4" s="2"/>
      <c r="H4" s="2"/>
    </row>
    <row r="5" spans="1:8" ht="45" x14ac:dyDescent="0.25">
      <c r="A5" s="36" t="s">
        <v>45</v>
      </c>
      <c r="B5" s="6" t="s">
        <v>35</v>
      </c>
      <c r="C5" s="6" t="s">
        <v>42</v>
      </c>
      <c r="D5" s="21"/>
      <c r="E5" s="37" t="s">
        <v>43</v>
      </c>
      <c r="F5" s="7"/>
      <c r="G5" s="49"/>
      <c r="H5" s="49"/>
    </row>
    <row r="6" spans="1:8" x14ac:dyDescent="0.25">
      <c r="A6" s="4"/>
      <c r="B6" s="8">
        <v>45268</v>
      </c>
      <c r="C6" s="8">
        <v>45408</v>
      </c>
      <c r="D6" s="21"/>
      <c r="E6" s="38" t="s">
        <v>29</v>
      </c>
      <c r="F6" s="7"/>
      <c r="G6" s="15"/>
    </row>
    <row r="7" spans="1:8" x14ac:dyDescent="0.25">
      <c r="A7" s="4"/>
      <c r="B7" s="9" t="s">
        <v>0</v>
      </c>
      <c r="C7" s="9" t="s">
        <v>41</v>
      </c>
      <c r="D7" s="22"/>
      <c r="E7" s="48" t="s">
        <v>44</v>
      </c>
      <c r="F7" s="33"/>
      <c r="G7" s="34"/>
    </row>
    <row r="8" spans="1:8" x14ac:dyDescent="0.25">
      <c r="A8" s="10" t="s">
        <v>1</v>
      </c>
      <c r="B8" s="12"/>
      <c r="D8" s="5"/>
      <c r="E8" s="39"/>
      <c r="F8" s="5"/>
      <c r="G8" s="35"/>
    </row>
    <row r="9" spans="1:8" x14ac:dyDescent="0.25">
      <c r="A9" s="12" t="s">
        <v>2</v>
      </c>
      <c r="B9" s="7">
        <v>10.210000000000001</v>
      </c>
      <c r="C9" s="7">
        <v>10.210000000000001</v>
      </c>
      <c r="D9" s="7"/>
      <c r="E9" s="40">
        <v>10.210000000000001</v>
      </c>
      <c r="F9" s="7"/>
      <c r="G9" s="7"/>
    </row>
    <row r="10" spans="1:8" x14ac:dyDescent="0.25">
      <c r="A10" s="12" t="s">
        <v>3</v>
      </c>
      <c r="B10" s="7">
        <v>0.6</v>
      </c>
      <c r="C10" s="7">
        <v>0.6</v>
      </c>
      <c r="D10" s="7"/>
      <c r="E10" s="40">
        <v>0</v>
      </c>
      <c r="F10" s="7"/>
      <c r="G10" s="7"/>
    </row>
    <row r="11" spans="1:8" x14ac:dyDescent="0.25">
      <c r="A11" s="12" t="s">
        <v>4</v>
      </c>
      <c r="B11" s="7">
        <v>3.55</v>
      </c>
      <c r="C11" s="7">
        <v>3.55</v>
      </c>
      <c r="D11" s="7"/>
      <c r="E11" s="40">
        <v>0</v>
      </c>
      <c r="F11" s="7"/>
      <c r="G11" s="7"/>
    </row>
    <row r="12" spans="1:8" x14ac:dyDescent="0.25">
      <c r="A12" s="12" t="s">
        <v>5</v>
      </c>
      <c r="B12" s="7">
        <v>0.2</v>
      </c>
      <c r="C12" s="7">
        <v>0.2</v>
      </c>
      <c r="D12" s="7"/>
      <c r="E12" s="40">
        <v>0</v>
      </c>
      <c r="F12" s="7"/>
      <c r="G12" s="7"/>
    </row>
    <row r="13" spans="1:8" x14ac:dyDescent="0.25">
      <c r="A13" s="12" t="s">
        <v>6</v>
      </c>
      <c r="B13" s="7">
        <v>2.6</v>
      </c>
      <c r="C13" s="7">
        <v>2.6</v>
      </c>
      <c r="D13" s="7"/>
      <c r="E13" s="40">
        <v>0</v>
      </c>
      <c r="F13" s="7"/>
      <c r="G13" s="7"/>
    </row>
    <row r="14" spans="1:8" x14ac:dyDescent="0.25">
      <c r="A14" s="12" t="s">
        <v>7</v>
      </c>
      <c r="B14" s="7">
        <v>2.64</v>
      </c>
      <c r="C14" s="7">
        <v>2.64</v>
      </c>
      <c r="D14" s="7"/>
      <c r="E14" s="40">
        <v>0</v>
      </c>
      <c r="F14" s="7"/>
      <c r="G14" s="7"/>
    </row>
    <row r="15" spans="1:8" x14ac:dyDescent="0.25">
      <c r="A15" s="13" t="s">
        <v>8</v>
      </c>
      <c r="B15" s="14">
        <v>11.62</v>
      </c>
      <c r="C15" s="14">
        <v>11.62</v>
      </c>
      <c r="D15" s="14"/>
      <c r="E15" s="41">
        <v>0</v>
      </c>
      <c r="F15" s="7"/>
      <c r="G15" s="7"/>
    </row>
    <row r="16" spans="1:8" x14ac:dyDescent="0.25">
      <c r="A16" s="10" t="s">
        <v>16</v>
      </c>
      <c r="B16" s="15">
        <f>SUM(B9:B15)</f>
        <v>31.42</v>
      </c>
      <c r="C16" s="15">
        <f>SUM(C9:C15)</f>
        <v>31.42</v>
      </c>
      <c r="D16" s="15"/>
      <c r="E16" s="42">
        <f>SUM(E9:E15)</f>
        <v>10.210000000000001</v>
      </c>
      <c r="F16" s="15"/>
      <c r="G16" s="15"/>
    </row>
    <row r="17" spans="1:7" ht="3.95" customHeight="1" x14ac:dyDescent="0.25">
      <c r="A17" s="5"/>
      <c r="B17" s="5"/>
      <c r="D17" s="11"/>
      <c r="E17" s="43"/>
      <c r="F17" s="11"/>
      <c r="G17" s="5"/>
    </row>
    <row r="18" spans="1:7" x14ac:dyDescent="0.25">
      <c r="A18" s="10" t="s">
        <v>9</v>
      </c>
      <c r="B18" s="11"/>
      <c r="D18" s="16"/>
      <c r="E18" s="44"/>
      <c r="F18" s="16"/>
      <c r="G18" s="7"/>
    </row>
    <row r="19" spans="1:7" x14ac:dyDescent="0.25">
      <c r="A19" s="12" t="s">
        <v>30</v>
      </c>
      <c r="B19" s="7">
        <v>0.1</v>
      </c>
      <c r="C19" s="7">
        <v>0.1</v>
      </c>
      <c r="D19" s="7"/>
      <c r="E19" s="40">
        <v>0</v>
      </c>
      <c r="F19" s="7"/>
      <c r="G19" s="7"/>
    </row>
    <row r="20" spans="1:7" x14ac:dyDescent="0.25">
      <c r="A20" s="12" t="s">
        <v>10</v>
      </c>
      <c r="B20" s="7">
        <v>0.02</v>
      </c>
      <c r="C20" s="7">
        <v>0.02</v>
      </c>
      <c r="D20" s="7"/>
      <c r="E20" s="40">
        <v>0</v>
      </c>
      <c r="F20" s="7"/>
      <c r="G20" s="7"/>
    </row>
    <row r="21" spans="1:7" x14ac:dyDescent="0.25">
      <c r="A21" s="12" t="s">
        <v>36</v>
      </c>
      <c r="B21" s="7">
        <v>7.0000000000000007E-2</v>
      </c>
      <c r="C21" s="7">
        <v>7.0000000000000007E-2</v>
      </c>
      <c r="D21" s="7"/>
      <c r="E21" s="40">
        <v>0</v>
      </c>
      <c r="F21" s="7"/>
      <c r="G21" s="7"/>
    </row>
    <row r="22" spans="1:7" x14ac:dyDescent="0.25">
      <c r="A22" s="12" t="s">
        <v>11</v>
      </c>
      <c r="B22" s="7">
        <v>0</v>
      </c>
      <c r="C22" s="7">
        <v>0</v>
      </c>
      <c r="D22" s="7"/>
      <c r="E22" s="40">
        <v>0</v>
      </c>
      <c r="F22" s="7"/>
      <c r="G22" s="7"/>
    </row>
    <row r="23" spans="1:7" x14ac:dyDescent="0.25">
      <c r="A23" s="12" t="s">
        <v>21</v>
      </c>
      <c r="B23" s="7">
        <v>0.01</v>
      </c>
      <c r="C23" s="7">
        <v>0.01</v>
      </c>
      <c r="D23" s="7"/>
      <c r="E23" s="40">
        <v>0.01</v>
      </c>
      <c r="F23" s="7"/>
      <c r="G23" s="7"/>
    </row>
    <row r="24" spans="1:7" x14ac:dyDescent="0.25">
      <c r="A24" s="17" t="s">
        <v>12</v>
      </c>
      <c r="B24" s="14">
        <v>0</v>
      </c>
      <c r="C24" s="14">
        <v>0</v>
      </c>
      <c r="D24" s="14"/>
      <c r="E24" s="41">
        <v>0</v>
      </c>
      <c r="F24" s="7"/>
      <c r="G24" s="7"/>
    </row>
    <row r="25" spans="1:7" x14ac:dyDescent="0.25">
      <c r="A25" s="10" t="s">
        <v>17</v>
      </c>
      <c r="B25" s="15">
        <f>SUM(B19:B24)</f>
        <v>0.2</v>
      </c>
      <c r="C25" s="15">
        <f>SUM(C19:C24)</f>
        <v>0.2</v>
      </c>
      <c r="D25" s="15"/>
      <c r="E25" s="42">
        <f t="shared" ref="E25" si="0">SUM(E19:E24)</f>
        <v>0.01</v>
      </c>
      <c r="F25" s="15"/>
      <c r="G25" s="15"/>
    </row>
    <row r="26" spans="1:7" ht="3.95" customHeight="1" x14ac:dyDescent="0.25">
      <c r="A26" s="10"/>
      <c r="B26" s="15"/>
      <c r="D26" s="15"/>
      <c r="E26" s="42"/>
      <c r="F26" s="15"/>
      <c r="G26" s="15"/>
    </row>
    <row r="27" spans="1:7" x14ac:dyDescent="0.25">
      <c r="A27" s="10" t="s">
        <v>13</v>
      </c>
      <c r="B27" s="11"/>
      <c r="D27" s="18"/>
      <c r="E27" s="44"/>
      <c r="F27" s="18"/>
      <c r="G27" s="18"/>
    </row>
    <row r="28" spans="1:7" x14ac:dyDescent="0.25">
      <c r="A28" s="12" t="s">
        <v>37</v>
      </c>
      <c r="B28" s="35">
        <v>7.99</v>
      </c>
      <c r="C28" s="35">
        <v>7.63</v>
      </c>
      <c r="D28" s="7"/>
      <c r="E28" s="40">
        <v>4.5</v>
      </c>
      <c r="F28" s="7"/>
      <c r="G28" s="7"/>
    </row>
    <row r="29" spans="1:7" x14ac:dyDescent="0.25">
      <c r="A29" s="12" t="s">
        <v>14</v>
      </c>
      <c r="B29" s="35">
        <f>0.2426*B28</f>
        <v>1.938374</v>
      </c>
      <c r="C29" s="35">
        <f>0.2426*C28</f>
        <v>1.851038</v>
      </c>
      <c r="D29" s="7"/>
      <c r="E29" s="40">
        <v>1.0900000000000001</v>
      </c>
      <c r="F29" s="7"/>
      <c r="G29" s="7"/>
    </row>
    <row r="30" spans="1:7" x14ac:dyDescent="0.25">
      <c r="A30" s="12" t="s">
        <v>27</v>
      </c>
      <c r="B30" s="35">
        <v>12.6</v>
      </c>
      <c r="C30" s="35">
        <v>4.2699999999999996</v>
      </c>
      <c r="D30" s="7"/>
      <c r="E30" s="40">
        <v>0</v>
      </c>
      <c r="F30" s="7"/>
      <c r="G30" s="7"/>
    </row>
    <row r="31" spans="1:7" x14ac:dyDescent="0.25">
      <c r="A31" s="13" t="s">
        <v>15</v>
      </c>
      <c r="B31" s="45">
        <f>0.2426*B30</f>
        <v>3.0567600000000001</v>
      </c>
      <c r="C31" s="45">
        <f>0.2426*C30</f>
        <v>1.0359019999999999</v>
      </c>
      <c r="D31" s="14"/>
      <c r="E31" s="41">
        <v>0</v>
      </c>
      <c r="F31" s="7"/>
      <c r="G31" s="7"/>
    </row>
    <row r="32" spans="1:7" x14ac:dyDescent="0.25">
      <c r="A32" s="10" t="s">
        <v>18</v>
      </c>
      <c r="B32" s="46">
        <f>SUM(B28:B31)</f>
        <v>25.585134</v>
      </c>
      <c r="C32" s="46">
        <f>SUM(C28:C31)</f>
        <v>14.78694</v>
      </c>
      <c r="D32" s="15"/>
      <c r="E32" s="42">
        <f t="shared" ref="E32" si="1">SUM(E28:E31)</f>
        <v>5.59</v>
      </c>
      <c r="F32" s="15"/>
      <c r="G32" s="15"/>
    </row>
    <row r="33" spans="1:7" ht="3.95" customHeight="1" x14ac:dyDescent="0.25">
      <c r="A33" s="10"/>
      <c r="B33" s="15"/>
      <c r="D33" s="15"/>
      <c r="E33" s="42"/>
      <c r="F33" s="15"/>
      <c r="G33" s="15"/>
    </row>
    <row r="34" spans="1:7" x14ac:dyDescent="0.25">
      <c r="A34" s="19" t="s">
        <v>20</v>
      </c>
      <c r="B34" s="46">
        <f>+B25+B32</f>
        <v>25.785133999999999</v>
      </c>
      <c r="C34" s="46">
        <f>+C25+C32</f>
        <v>14.986939999999999</v>
      </c>
      <c r="D34" s="15"/>
      <c r="E34" s="42">
        <f t="shared" ref="E34" si="2">+E25+E32</f>
        <v>5.6</v>
      </c>
      <c r="F34" s="15"/>
      <c r="G34" s="15"/>
    </row>
    <row r="35" spans="1:7" ht="3.95" customHeight="1" x14ac:dyDescent="0.25">
      <c r="A35" s="5"/>
      <c r="B35" s="5"/>
      <c r="D35" s="5"/>
      <c r="E35" s="43"/>
      <c r="F35" s="5"/>
      <c r="G35" s="5"/>
    </row>
    <row r="36" spans="1:7" x14ac:dyDescent="0.25">
      <c r="A36" s="10" t="s">
        <v>19</v>
      </c>
      <c r="B36" s="46">
        <f>B16+B25+B32</f>
        <v>57.205134000000001</v>
      </c>
      <c r="C36" s="46">
        <f>C16+C25+C32</f>
        <v>46.406939999999999</v>
      </c>
      <c r="D36" s="15"/>
      <c r="E36" s="42">
        <f>+E16+E25+E32</f>
        <v>15.81</v>
      </c>
      <c r="F36" s="15"/>
      <c r="G36" s="15"/>
    </row>
    <row r="37" spans="1:7" x14ac:dyDescent="0.25">
      <c r="A37" s="20" t="s">
        <v>47</v>
      </c>
    </row>
    <row r="38" spans="1:7" x14ac:dyDescent="0.25">
      <c r="A38" t="s">
        <v>34</v>
      </c>
    </row>
    <row r="39" spans="1:7" ht="6" customHeight="1" x14ac:dyDescent="0.25"/>
    <row r="40" spans="1:7" x14ac:dyDescent="0.25">
      <c r="A40" s="20" t="s">
        <v>23</v>
      </c>
      <c r="B40" s="23" t="s">
        <v>40</v>
      </c>
      <c r="C40" s="24">
        <v>55000</v>
      </c>
      <c r="D40" s="23"/>
      <c r="E40" s="24">
        <v>65000</v>
      </c>
    </row>
    <row r="41" spans="1:7" x14ac:dyDescent="0.25">
      <c r="A41" s="10" t="s">
        <v>1</v>
      </c>
    </row>
    <row r="42" spans="1:7" x14ac:dyDescent="0.25">
      <c r="A42" s="12" t="s">
        <v>2</v>
      </c>
      <c r="B42" s="7">
        <v>10.210000000000001</v>
      </c>
      <c r="C42" s="7">
        <f>B42</f>
        <v>10.210000000000001</v>
      </c>
      <c r="D42" s="7"/>
      <c r="E42" s="7">
        <f>B42</f>
        <v>10.210000000000001</v>
      </c>
    </row>
    <row r="43" spans="1:7" x14ac:dyDescent="0.25">
      <c r="A43" s="12" t="s">
        <v>3</v>
      </c>
      <c r="B43" s="7">
        <v>0.6</v>
      </c>
      <c r="C43" s="7">
        <f t="shared" ref="C43:C48" si="3">B43</f>
        <v>0.6</v>
      </c>
      <c r="D43" s="7"/>
      <c r="E43" s="7">
        <f t="shared" ref="E43:E48" si="4">B43</f>
        <v>0.6</v>
      </c>
    </row>
    <row r="44" spans="1:7" x14ac:dyDescent="0.25">
      <c r="A44" s="12" t="s">
        <v>4</v>
      </c>
      <c r="B44" s="7">
        <v>3.55</v>
      </c>
      <c r="C44" s="7">
        <f t="shared" si="3"/>
        <v>3.55</v>
      </c>
      <c r="D44" s="7"/>
      <c r="E44" s="7">
        <f t="shared" si="4"/>
        <v>3.55</v>
      </c>
    </row>
    <row r="45" spans="1:7" x14ac:dyDescent="0.25">
      <c r="A45" s="12" t="s">
        <v>5</v>
      </c>
      <c r="B45" s="7">
        <v>0.2</v>
      </c>
      <c r="C45" s="7">
        <f t="shared" si="3"/>
        <v>0.2</v>
      </c>
      <c r="D45" s="7"/>
      <c r="E45" s="7">
        <f t="shared" si="4"/>
        <v>0.2</v>
      </c>
    </row>
    <row r="46" spans="1:7" x14ac:dyDescent="0.25">
      <c r="A46" s="12" t="s">
        <v>6</v>
      </c>
      <c r="B46" s="7">
        <v>2.6</v>
      </c>
      <c r="C46" s="7">
        <f t="shared" si="3"/>
        <v>2.6</v>
      </c>
      <c r="D46" s="7"/>
      <c r="E46" s="7">
        <f t="shared" si="4"/>
        <v>2.6</v>
      </c>
    </row>
    <row r="47" spans="1:7" x14ac:dyDescent="0.25">
      <c r="A47" s="12" t="s">
        <v>7</v>
      </c>
      <c r="B47" s="7">
        <v>2.64</v>
      </c>
      <c r="C47" s="7">
        <f t="shared" si="3"/>
        <v>2.64</v>
      </c>
      <c r="D47" s="7"/>
      <c r="E47" s="7">
        <f t="shared" si="4"/>
        <v>2.64</v>
      </c>
    </row>
    <row r="48" spans="1:7" x14ac:dyDescent="0.25">
      <c r="A48" s="13" t="s">
        <v>8</v>
      </c>
      <c r="B48" s="14">
        <v>11.62</v>
      </c>
      <c r="C48" s="14">
        <f t="shared" si="3"/>
        <v>11.62</v>
      </c>
      <c r="D48" s="14"/>
      <c r="E48" s="14">
        <f t="shared" si="4"/>
        <v>11.62</v>
      </c>
    </row>
    <row r="49" spans="1:5" x14ac:dyDescent="0.25">
      <c r="A49" s="10" t="s">
        <v>16</v>
      </c>
      <c r="B49" s="15">
        <f>SUM(B42:B48)</f>
        <v>31.42</v>
      </c>
      <c r="C49" s="15">
        <f t="shared" ref="C49" si="5">SUM(C42:C48)</f>
        <v>31.42</v>
      </c>
      <c r="D49" s="15"/>
      <c r="E49" s="15">
        <f>SUM(E42:E48)</f>
        <v>31.42</v>
      </c>
    </row>
    <row r="50" spans="1:5" x14ac:dyDescent="0.25">
      <c r="A50" s="10" t="s">
        <v>9</v>
      </c>
      <c r="B50" s="7"/>
      <c r="C50" s="7"/>
      <c r="D50" s="7"/>
      <c r="E50" s="7"/>
    </row>
    <row r="51" spans="1:5" x14ac:dyDescent="0.25">
      <c r="A51" s="12" t="s">
        <v>26</v>
      </c>
      <c r="B51" s="7">
        <v>0.1</v>
      </c>
      <c r="C51" s="7">
        <f>B51</f>
        <v>0.1</v>
      </c>
      <c r="D51" s="7"/>
      <c r="E51" s="7">
        <f>B51</f>
        <v>0.1</v>
      </c>
    </row>
    <row r="52" spans="1:5" x14ac:dyDescent="0.25">
      <c r="A52" s="12" t="s">
        <v>10</v>
      </c>
      <c r="B52" s="7">
        <v>0.02</v>
      </c>
      <c r="C52" s="7">
        <f t="shared" ref="C52:C56" si="6">B52</f>
        <v>0.02</v>
      </c>
      <c r="D52" s="7"/>
      <c r="E52" s="7">
        <f t="shared" ref="E52:E56" si="7">B52</f>
        <v>0.02</v>
      </c>
    </row>
    <row r="53" spans="1:5" x14ac:dyDescent="0.25">
      <c r="A53" s="12" t="s">
        <v>36</v>
      </c>
      <c r="B53" s="7">
        <v>7.0000000000000007E-2</v>
      </c>
      <c r="C53" s="7">
        <v>7.0000000000000007E-2</v>
      </c>
      <c r="D53" s="7"/>
      <c r="E53" s="7">
        <v>7.0000000000000007E-2</v>
      </c>
    </row>
    <row r="54" spans="1:5" x14ac:dyDescent="0.25">
      <c r="A54" s="12" t="s">
        <v>11</v>
      </c>
      <c r="B54" s="7">
        <v>0</v>
      </c>
      <c r="C54" s="7">
        <f t="shared" si="6"/>
        <v>0</v>
      </c>
      <c r="D54" s="7"/>
      <c r="E54" s="7">
        <f t="shared" si="7"/>
        <v>0</v>
      </c>
    </row>
    <row r="55" spans="1:5" x14ac:dyDescent="0.25">
      <c r="A55" s="12" t="s">
        <v>21</v>
      </c>
      <c r="B55" s="7">
        <v>0.01</v>
      </c>
      <c r="C55" s="7">
        <f t="shared" si="6"/>
        <v>0.01</v>
      </c>
      <c r="D55" s="7"/>
      <c r="E55" s="7">
        <f t="shared" si="7"/>
        <v>0.01</v>
      </c>
    </row>
    <row r="56" spans="1:5" x14ac:dyDescent="0.25">
      <c r="A56" s="17" t="s">
        <v>12</v>
      </c>
      <c r="B56" s="14">
        <v>0</v>
      </c>
      <c r="C56" s="14">
        <f t="shared" si="6"/>
        <v>0</v>
      </c>
      <c r="D56" s="14"/>
      <c r="E56" s="14">
        <f t="shared" si="7"/>
        <v>0</v>
      </c>
    </row>
    <row r="57" spans="1:5" x14ac:dyDescent="0.25">
      <c r="A57" s="10" t="s">
        <v>17</v>
      </c>
      <c r="B57" s="15">
        <f>SUM(B51:B56)</f>
        <v>0.2</v>
      </c>
      <c r="C57" s="15">
        <f t="shared" ref="C57" si="8">SUM(C51:C56)</f>
        <v>0.2</v>
      </c>
      <c r="D57" s="15"/>
      <c r="E57" s="15">
        <f>SUM(E51:E56)</f>
        <v>0.2</v>
      </c>
    </row>
    <row r="58" spans="1:5" x14ac:dyDescent="0.25">
      <c r="A58" s="10" t="s">
        <v>13</v>
      </c>
      <c r="B58" s="18"/>
      <c r="C58" s="18"/>
      <c r="D58" s="18"/>
      <c r="E58" s="18"/>
    </row>
    <row r="59" spans="1:5" x14ac:dyDescent="0.25">
      <c r="A59" s="12" t="s">
        <v>32</v>
      </c>
      <c r="B59" s="7">
        <f>6+(6*B72)</f>
        <v>6.5460000000000003</v>
      </c>
      <c r="C59" s="7">
        <f>B59</f>
        <v>6.5460000000000003</v>
      </c>
      <c r="D59" s="7"/>
      <c r="E59" s="7">
        <f>B59</f>
        <v>6.5460000000000003</v>
      </c>
    </row>
    <row r="60" spans="1:5" x14ac:dyDescent="0.25">
      <c r="A60" s="12" t="s">
        <v>14</v>
      </c>
      <c r="B60" s="7">
        <f>0.2426*B59</f>
        <v>1.5880596000000002</v>
      </c>
      <c r="C60" s="7">
        <f>0.2426*C59</f>
        <v>1.5880596000000002</v>
      </c>
      <c r="D60" s="7"/>
      <c r="E60" s="7">
        <f>0.2426*E59</f>
        <v>1.5880596000000002</v>
      </c>
    </row>
    <row r="61" spans="1:5" x14ac:dyDescent="0.25">
      <c r="A61" s="25" t="s">
        <v>33</v>
      </c>
      <c r="B61" s="26">
        <v>0</v>
      </c>
      <c r="C61" s="26">
        <f>((C40-B71)*(0.315+(0.315*B72))/C40)*100</f>
        <v>4.6082352272727274</v>
      </c>
      <c r="D61" s="26"/>
      <c r="E61" s="26">
        <f>((E40-B71)*(0.315+(0.315*B72))/E40*100)</f>
        <v>9.1864298076923081</v>
      </c>
    </row>
    <row r="62" spans="1:5" x14ac:dyDescent="0.25">
      <c r="A62" s="27" t="s">
        <v>15</v>
      </c>
      <c r="B62" s="28">
        <f>0.2426*B61</f>
        <v>0</v>
      </c>
      <c r="C62" s="28">
        <f>0.2426*C61</f>
        <v>1.1179578661363636</v>
      </c>
      <c r="D62" s="28"/>
      <c r="E62" s="28">
        <f>0.2426*E61</f>
        <v>2.2286278713461543</v>
      </c>
    </row>
    <row r="63" spans="1:5" x14ac:dyDescent="0.25">
      <c r="A63" s="10" t="s">
        <v>18</v>
      </c>
      <c r="B63" s="15">
        <f>SUM(B59:B62)</f>
        <v>8.1340596000000005</v>
      </c>
      <c r="C63" s="15">
        <f t="shared" ref="C63" si="9">SUM(C59:C62)</f>
        <v>13.860252693409091</v>
      </c>
      <c r="D63" s="15"/>
      <c r="E63" s="15">
        <f>SUM(E59:E62)</f>
        <v>19.549117279038462</v>
      </c>
    </row>
    <row r="64" spans="1:5" x14ac:dyDescent="0.25">
      <c r="A64" s="19" t="s">
        <v>20</v>
      </c>
      <c r="B64" s="15">
        <f>+B57+B63</f>
        <v>8.3340595999999998</v>
      </c>
      <c r="C64" s="15">
        <f t="shared" ref="C64" si="10">+C57+C63</f>
        <v>14.06025269340909</v>
      </c>
      <c r="D64" s="15"/>
      <c r="E64" s="15">
        <f>+E57+E63</f>
        <v>19.749117279038462</v>
      </c>
    </row>
    <row r="65" spans="1:5" ht="6" customHeight="1" x14ac:dyDescent="0.25">
      <c r="A65" s="19"/>
      <c r="B65" s="15"/>
      <c r="C65" s="15"/>
      <c r="D65" s="15"/>
      <c r="E65" s="15"/>
    </row>
    <row r="66" spans="1:5" x14ac:dyDescent="0.25">
      <c r="A66" s="10" t="s">
        <v>19</v>
      </c>
      <c r="B66" s="15">
        <f>+B49+B57+B63</f>
        <v>39.754059600000005</v>
      </c>
      <c r="C66" s="15">
        <f>+C49+C57+C63</f>
        <v>45.480252693409092</v>
      </c>
      <c r="D66" s="15"/>
      <c r="E66" s="15">
        <f>+E49+E57+E63</f>
        <v>51.16911727903846</v>
      </c>
    </row>
    <row r="67" spans="1:5" ht="6" customHeight="1" x14ac:dyDescent="0.25"/>
    <row r="68" spans="1:5" x14ac:dyDescent="0.25">
      <c r="A68" s="29" t="s">
        <v>24</v>
      </c>
      <c r="B68" s="30"/>
    </row>
    <row r="69" spans="1:5" x14ac:dyDescent="0.25">
      <c r="A69" s="30" t="s">
        <v>38</v>
      </c>
      <c r="B69" s="31">
        <v>76200</v>
      </c>
    </row>
    <row r="70" spans="1:5" x14ac:dyDescent="0.25">
      <c r="A70" s="30" t="s">
        <v>25</v>
      </c>
      <c r="B70" s="31">
        <f>7.5*B69</f>
        <v>571500</v>
      </c>
    </row>
    <row r="71" spans="1:5" x14ac:dyDescent="0.25">
      <c r="A71" s="30" t="s">
        <v>28</v>
      </c>
      <c r="B71" s="31">
        <f>B70/12</f>
        <v>47625</v>
      </c>
    </row>
    <row r="72" spans="1:5" x14ac:dyDescent="0.25">
      <c r="A72" s="30" t="s">
        <v>39</v>
      </c>
      <c r="B72" s="47">
        <v>9.0999999999999998E-2</v>
      </c>
    </row>
    <row r="73" spans="1:5" ht="3.4" customHeight="1" x14ac:dyDescent="0.25">
      <c r="A73" s="30"/>
      <c r="B73" s="32"/>
    </row>
    <row r="74" spans="1:5" x14ac:dyDescent="0.25">
      <c r="A74" s="29" t="s">
        <v>31</v>
      </c>
      <c r="B74" s="32"/>
    </row>
    <row r="75" spans="1:5" x14ac:dyDescent="0.25">
      <c r="B75" s="30"/>
    </row>
  </sheetData>
  <mergeCells count="1">
    <mergeCell ref="G5:H5"/>
  </mergeCells>
  <pageMargins left="0.39370078740157483" right="0.39370078740157483" top="0.59055118110236227" bottom="0.39370078740157483" header="0.31496062992125984" footer="0.31496062992125984"/>
  <pageSetup paperSize="9" orientation="landscape" r:id="rId1"/>
  <headerFooter>
    <oddHeader xml:space="preserve">&amp;C&amp;K0000002024-04-26&amp;R
</oddHeader>
    <oddFooter>&amp;L&amp;9&amp;F&amp;C&amp;9&amp;P (&amp;N)&amp;R&amp;9Marcus Ershammar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240426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Ekström Adrian</cp:lastModifiedBy>
  <cp:lastPrinted>2023-12-05T09:29:54Z</cp:lastPrinted>
  <dcterms:created xsi:type="dcterms:W3CDTF">2015-04-23T09:05:02Z</dcterms:created>
  <dcterms:modified xsi:type="dcterms:W3CDTF">2024-04-29T07:02:58Z</dcterms:modified>
</cp:coreProperties>
</file>